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PRADO POWER\Downloads\"/>
    </mc:Choice>
  </mc:AlternateContent>
  <xr:revisionPtr revIDLastSave="0" documentId="13_ncr:1_{BDA6EC75-D728-464A-8D95-014A30AA4CF6}" xr6:coauthVersionLast="47" xr6:coauthVersionMax="47" xr10:uidLastSave="{00000000-0000-0000-0000-000000000000}"/>
  <bookViews>
    <workbookView xWindow="-110" yWindow="-110" windowWidth="19420" windowHeight="10300" xr2:uid="{00000000-000D-0000-FFFF-FFFF00000000}"/>
  </bookViews>
  <sheets>
    <sheet name="Rubric" sheetId="1" r:id="rId1"/>
    <sheet name="Sheet2" sheetId="5" r:id="rId2"/>
    <sheet name="Sheet1" sheetId="4" r:id="rId3"/>
    <sheet name="Data" sheetId="2" r:id="rId4"/>
    <sheet name="Sheet3" sheetId="6" r:id="rId5"/>
  </sheets>
  <definedNames>
    <definedName name="Slicer_Month">#N/A</definedName>
    <definedName name="Slicer_Year">#N/A</definedName>
    <definedName name="Slicer_Year1">#N/A</definedName>
    <definedName name="Slicer_Year2">#N/A</definedName>
    <definedName name="Slicer_Year3">#N/A</definedName>
  </definedNames>
  <calcPr calcId="181029"/>
  <pivotCaches>
    <pivotCache cacheId="38"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 i="5" l="1"/>
  <c r="F8" i="5"/>
  <c r="G8" i="5"/>
  <c r="H8" i="5"/>
  <c r="I8" i="5"/>
  <c r="Q7" i="6"/>
  <c r="M7" i="6"/>
  <c r="I7" i="6"/>
  <c r="E7" i="6"/>
  <c r="A7" i="6"/>
  <c r="N1003"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L93" i="2" s="1"/>
  <c r="K94" i="2"/>
  <c r="K95" i="2"/>
  <c r="K96" i="2"/>
  <c r="K97" i="2"/>
  <c r="K98" i="2"/>
  <c r="K99" i="2"/>
  <c r="K100" i="2"/>
  <c r="K101" i="2"/>
  <c r="K102" i="2"/>
  <c r="K103" i="2"/>
  <c r="K104" i="2"/>
  <c r="K105" i="2"/>
  <c r="K106" i="2"/>
  <c r="K107" i="2"/>
  <c r="K108" i="2"/>
  <c r="K109" i="2"/>
  <c r="L109" i="2" s="1"/>
  <c r="K110" i="2"/>
  <c r="K111" i="2"/>
  <c r="K112" i="2"/>
  <c r="K113" i="2"/>
  <c r="K114" i="2"/>
  <c r="K115" i="2"/>
  <c r="K116" i="2"/>
  <c r="K117" i="2"/>
  <c r="K118" i="2"/>
  <c r="K119" i="2"/>
  <c r="L119" i="2" s="1"/>
  <c r="K120" i="2"/>
  <c r="K121" i="2"/>
  <c r="K122" i="2"/>
  <c r="K123" i="2"/>
  <c r="K124" i="2"/>
  <c r="K125" i="2"/>
  <c r="K126" i="2"/>
  <c r="K127" i="2"/>
  <c r="L127" i="2" s="1"/>
  <c r="K128" i="2"/>
  <c r="K129" i="2"/>
  <c r="K130" i="2"/>
  <c r="K131" i="2"/>
  <c r="K132" i="2"/>
  <c r="K133" i="2"/>
  <c r="K134" i="2"/>
  <c r="K135" i="2"/>
  <c r="L135" i="2" s="1"/>
  <c r="K136" i="2"/>
  <c r="K137" i="2"/>
  <c r="K138" i="2"/>
  <c r="K139" i="2"/>
  <c r="K140" i="2"/>
  <c r="K141" i="2"/>
  <c r="K142" i="2"/>
  <c r="K143" i="2"/>
  <c r="L143" i="2" s="1"/>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L183" i="2" s="1"/>
  <c r="K184" i="2"/>
  <c r="K185" i="2"/>
  <c r="K186" i="2"/>
  <c r="K187" i="2"/>
  <c r="K188" i="2"/>
  <c r="K189" i="2"/>
  <c r="K190" i="2"/>
  <c r="K191" i="2"/>
  <c r="L191" i="2" s="1"/>
  <c r="K192" i="2"/>
  <c r="K193" i="2"/>
  <c r="K194" i="2"/>
  <c r="K195" i="2"/>
  <c r="K196" i="2"/>
  <c r="K197" i="2"/>
  <c r="K198" i="2"/>
  <c r="K199" i="2"/>
  <c r="L199" i="2" s="1"/>
  <c r="K200" i="2"/>
  <c r="K201" i="2"/>
  <c r="K202" i="2"/>
  <c r="K203" i="2"/>
  <c r="K204" i="2"/>
  <c r="K205" i="2"/>
  <c r="K206" i="2"/>
  <c r="K207" i="2"/>
  <c r="L207" i="2" s="1"/>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L247" i="2" s="1"/>
  <c r="K248" i="2"/>
  <c r="K249" i="2"/>
  <c r="K250" i="2"/>
  <c r="K251" i="2"/>
  <c r="K252" i="2"/>
  <c r="K253" i="2"/>
  <c r="K254" i="2"/>
  <c r="K255" i="2"/>
  <c r="L255" i="2" s="1"/>
  <c r="K256" i="2"/>
  <c r="K257" i="2"/>
  <c r="K258" i="2"/>
  <c r="K259" i="2"/>
  <c r="K260" i="2"/>
  <c r="K261" i="2"/>
  <c r="K262" i="2"/>
  <c r="K263" i="2"/>
  <c r="L263" i="2" s="1"/>
  <c r="K264" i="2"/>
  <c r="K265" i="2"/>
  <c r="K266" i="2"/>
  <c r="K267" i="2"/>
  <c r="K268" i="2"/>
  <c r="K269" i="2"/>
  <c r="K270" i="2"/>
  <c r="K271" i="2"/>
  <c r="L271" i="2" s="1"/>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L335" i="2" s="1"/>
  <c r="K336" i="2"/>
  <c r="K337" i="2"/>
  <c r="K338" i="2"/>
  <c r="K339" i="2"/>
  <c r="K340" i="2"/>
  <c r="K341" i="2"/>
  <c r="K342" i="2"/>
  <c r="K343" i="2"/>
  <c r="K344" i="2"/>
  <c r="K345" i="2"/>
  <c r="K346" i="2"/>
  <c r="K347" i="2"/>
  <c r="K348" i="2"/>
  <c r="K349" i="2"/>
  <c r="L349" i="2" s="1"/>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L399" i="2" s="1"/>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L463" i="2" s="1"/>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L527" i="2" s="1"/>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L564" i="2" s="1"/>
  <c r="K565" i="2"/>
  <c r="K566" i="2"/>
  <c r="K567" i="2"/>
  <c r="K568" i="2"/>
  <c r="K569" i="2"/>
  <c r="K570" i="2"/>
  <c r="K571" i="2"/>
  <c r="K572" i="2"/>
  <c r="L572" i="2" s="1"/>
  <c r="K573" i="2"/>
  <c r="K574" i="2"/>
  <c r="K575" i="2"/>
  <c r="K576" i="2"/>
  <c r="K577" i="2"/>
  <c r="K578" i="2"/>
  <c r="K579" i="2"/>
  <c r="K580" i="2"/>
  <c r="L580" i="2" s="1"/>
  <c r="K581" i="2"/>
  <c r="K582" i="2"/>
  <c r="K583" i="2"/>
  <c r="K584" i="2"/>
  <c r="K585" i="2"/>
  <c r="K586" i="2"/>
  <c r="K587" i="2"/>
  <c r="K588" i="2"/>
  <c r="L588" i="2" s="1"/>
  <c r="K589" i="2"/>
  <c r="K590" i="2"/>
  <c r="K591" i="2"/>
  <c r="K592" i="2"/>
  <c r="K593" i="2"/>
  <c r="K594" i="2"/>
  <c r="K595" i="2"/>
  <c r="K596" i="2"/>
  <c r="L596" i="2" s="1"/>
  <c r="K597" i="2"/>
  <c r="K598" i="2"/>
  <c r="K599" i="2"/>
  <c r="K600" i="2"/>
  <c r="K601" i="2"/>
  <c r="K602" i="2"/>
  <c r="K603" i="2"/>
  <c r="K604" i="2"/>
  <c r="L604" i="2" s="1"/>
  <c r="K605" i="2"/>
  <c r="K606" i="2"/>
  <c r="K607" i="2"/>
  <c r="K608" i="2"/>
  <c r="K609" i="2"/>
  <c r="K610" i="2"/>
  <c r="K611" i="2"/>
  <c r="K612" i="2"/>
  <c r="L612" i="2" s="1"/>
  <c r="K613" i="2"/>
  <c r="K614" i="2"/>
  <c r="L614" i="2" s="1"/>
  <c r="K615" i="2"/>
  <c r="K616" i="2"/>
  <c r="K617" i="2"/>
  <c r="K618" i="2"/>
  <c r="K619" i="2"/>
  <c r="K620" i="2"/>
  <c r="L620" i="2" s="1"/>
  <c r="K621" i="2"/>
  <c r="K622" i="2"/>
  <c r="K623" i="2"/>
  <c r="K624" i="2"/>
  <c r="K625" i="2"/>
  <c r="K626" i="2"/>
  <c r="K627" i="2"/>
  <c r="K628" i="2"/>
  <c r="L628" i="2" s="1"/>
  <c r="K629" i="2"/>
  <c r="K630" i="2"/>
  <c r="L630" i="2" s="1"/>
  <c r="K631" i="2"/>
  <c r="K632" i="2"/>
  <c r="K633" i="2"/>
  <c r="K634" i="2"/>
  <c r="K635" i="2"/>
  <c r="K636" i="2"/>
  <c r="L636" i="2" s="1"/>
  <c r="K637" i="2"/>
  <c r="K638" i="2"/>
  <c r="K639" i="2"/>
  <c r="K640" i="2"/>
  <c r="K641" i="2"/>
  <c r="K642" i="2"/>
  <c r="K643" i="2"/>
  <c r="K644" i="2"/>
  <c r="L644" i="2" s="1"/>
  <c r="K645" i="2"/>
  <c r="K646" i="2"/>
  <c r="L646" i="2" s="1"/>
  <c r="K647" i="2"/>
  <c r="K648" i="2"/>
  <c r="K649" i="2"/>
  <c r="K650" i="2"/>
  <c r="K651" i="2"/>
  <c r="K652" i="2"/>
  <c r="L652" i="2" s="1"/>
  <c r="K653" i="2"/>
  <c r="K654" i="2"/>
  <c r="K655" i="2"/>
  <c r="K656" i="2"/>
  <c r="K657" i="2"/>
  <c r="K658" i="2"/>
  <c r="K659" i="2"/>
  <c r="K660" i="2"/>
  <c r="L660" i="2" s="1"/>
  <c r="K661" i="2"/>
  <c r="K662" i="2"/>
  <c r="L662" i="2" s="1"/>
  <c r="K663" i="2"/>
  <c r="K664" i="2"/>
  <c r="K665" i="2"/>
  <c r="K666" i="2"/>
  <c r="K667" i="2"/>
  <c r="K668" i="2"/>
  <c r="K669" i="2"/>
  <c r="K670" i="2"/>
  <c r="K671" i="2"/>
  <c r="K672" i="2"/>
  <c r="K673" i="2"/>
  <c r="K674" i="2"/>
  <c r="K675" i="2"/>
  <c r="K676" i="2"/>
  <c r="K677" i="2"/>
  <c r="L677" i="2" s="1"/>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L731" i="2" s="1"/>
  <c r="K732" i="2"/>
  <c r="K733" i="2"/>
  <c r="K734" i="2"/>
  <c r="K735" i="2"/>
  <c r="K736" i="2"/>
  <c r="K737" i="2"/>
  <c r="K738" i="2"/>
  <c r="K739" i="2"/>
  <c r="L739" i="2" s="1"/>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L779" i="2" s="1"/>
  <c r="K780" i="2"/>
  <c r="K781" i="2"/>
  <c r="K782" i="2"/>
  <c r="K783" i="2"/>
  <c r="K784" i="2"/>
  <c r="K785" i="2"/>
  <c r="K786" i="2"/>
  <c r="K787" i="2"/>
  <c r="L787" i="2" s="1"/>
  <c r="K788" i="2"/>
  <c r="K789" i="2"/>
  <c r="K790" i="2"/>
  <c r="K791" i="2"/>
  <c r="K792" i="2"/>
  <c r="K793" i="2"/>
  <c r="K794" i="2"/>
  <c r="K795" i="2"/>
  <c r="L795" i="2" s="1"/>
  <c r="K796" i="2"/>
  <c r="K797" i="2"/>
  <c r="K798" i="2"/>
  <c r="K799" i="2"/>
  <c r="K800" i="2"/>
  <c r="K801" i="2"/>
  <c r="K802" i="2"/>
  <c r="K803" i="2"/>
  <c r="L803" i="2" s="1"/>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L835" i="2" s="1"/>
  <c r="K836" i="2"/>
  <c r="K837" i="2"/>
  <c r="K838" i="2"/>
  <c r="K839" i="2"/>
  <c r="K840" i="2"/>
  <c r="K841" i="2"/>
  <c r="K842" i="2"/>
  <c r="K843" i="2"/>
  <c r="K844" i="2"/>
  <c r="K845" i="2"/>
  <c r="K846" i="2"/>
  <c r="K847" i="2"/>
  <c r="K848" i="2"/>
  <c r="K849" i="2"/>
  <c r="K850" i="2"/>
  <c r="K851" i="2"/>
  <c r="L851" i="2" s="1"/>
  <c r="K852" i="2"/>
  <c r="K853" i="2"/>
  <c r="K854" i="2"/>
  <c r="K855" i="2"/>
  <c r="K856" i="2"/>
  <c r="K857" i="2"/>
  <c r="K858" i="2"/>
  <c r="K859" i="2"/>
  <c r="K860" i="2"/>
  <c r="K861" i="2"/>
  <c r="K862" i="2"/>
  <c r="K863" i="2"/>
  <c r="K864" i="2"/>
  <c r="K865" i="2"/>
  <c r="K866" i="2"/>
  <c r="K867" i="2"/>
  <c r="L867" i="2" s="1"/>
  <c r="K868" i="2"/>
  <c r="K869" i="2"/>
  <c r="K870" i="2"/>
  <c r="K871" i="2"/>
  <c r="K872" i="2"/>
  <c r="K873" i="2"/>
  <c r="K874" i="2"/>
  <c r="K875" i="2"/>
  <c r="L875" i="2" s="1"/>
  <c r="K876" i="2"/>
  <c r="K877" i="2"/>
  <c r="K878" i="2"/>
  <c r="K879" i="2"/>
  <c r="K880" i="2"/>
  <c r="K881" i="2"/>
  <c r="K882" i="2"/>
  <c r="K883" i="2"/>
  <c r="K884" i="2"/>
  <c r="K885" i="2"/>
  <c r="K886" i="2"/>
  <c r="K887" i="2"/>
  <c r="K888" i="2"/>
  <c r="K889" i="2"/>
  <c r="K890" i="2"/>
  <c r="K891" i="2"/>
  <c r="K892" i="2"/>
  <c r="K893" i="2"/>
  <c r="K894" i="2"/>
  <c r="K895" i="2"/>
  <c r="K896" i="2"/>
  <c r="K897" i="2"/>
  <c r="K898" i="2"/>
  <c r="K899" i="2"/>
  <c r="L899" i="2" s="1"/>
  <c r="K900" i="2"/>
  <c r="K901" i="2"/>
  <c r="K902" i="2"/>
  <c r="K903" i="2"/>
  <c r="K904" i="2"/>
  <c r="K905" i="2"/>
  <c r="K906" i="2"/>
  <c r="K907" i="2"/>
  <c r="L907" i="2" s="1"/>
  <c r="K908" i="2"/>
  <c r="K909" i="2"/>
  <c r="K910" i="2"/>
  <c r="K911" i="2"/>
  <c r="K912" i="2"/>
  <c r="K913" i="2"/>
  <c r="K914" i="2"/>
  <c r="K915" i="2"/>
  <c r="K916" i="2"/>
  <c r="K917" i="2"/>
  <c r="K918" i="2"/>
  <c r="K919" i="2"/>
  <c r="K920" i="2"/>
  <c r="K921" i="2"/>
  <c r="K922" i="2"/>
  <c r="K923" i="2"/>
  <c r="K924" i="2"/>
  <c r="K925" i="2"/>
  <c r="K926" i="2"/>
  <c r="K927" i="2"/>
  <c r="K928" i="2"/>
  <c r="K929" i="2"/>
  <c r="K930" i="2"/>
  <c r="K931" i="2"/>
  <c r="L931" i="2" s="1"/>
  <c r="K932" i="2"/>
  <c r="K933" i="2"/>
  <c r="K934" i="2"/>
  <c r="K935" i="2"/>
  <c r="K936" i="2"/>
  <c r="K937" i="2"/>
  <c r="K938" i="2"/>
  <c r="K939" i="2"/>
  <c r="L939" i="2" s="1"/>
  <c r="K940" i="2"/>
  <c r="K941" i="2"/>
  <c r="K942" i="2"/>
  <c r="L942" i="2" s="1"/>
  <c r="K943" i="2"/>
  <c r="K944" i="2"/>
  <c r="K945" i="2"/>
  <c r="K946" i="2"/>
  <c r="K947" i="2"/>
  <c r="K948" i="2"/>
  <c r="K949" i="2"/>
  <c r="K950" i="2"/>
  <c r="K951" i="2"/>
  <c r="K952" i="2"/>
  <c r="K953" i="2"/>
  <c r="K954" i="2"/>
  <c r="K955" i="2"/>
  <c r="K956" i="2"/>
  <c r="K957" i="2"/>
  <c r="K958" i="2"/>
  <c r="K959" i="2"/>
  <c r="K960" i="2"/>
  <c r="K961" i="2"/>
  <c r="K962" i="2"/>
  <c r="K963" i="2"/>
  <c r="L963" i="2" s="1"/>
  <c r="K964" i="2"/>
  <c r="K965" i="2"/>
  <c r="K966" i="2"/>
  <c r="K967" i="2"/>
  <c r="K968" i="2"/>
  <c r="K969" i="2"/>
  <c r="K970" i="2"/>
  <c r="K971" i="2"/>
  <c r="K972" i="2"/>
  <c r="K973" i="2"/>
  <c r="K974" i="2"/>
  <c r="K975" i="2"/>
  <c r="K976" i="2"/>
  <c r="K977" i="2"/>
  <c r="K978" i="2"/>
  <c r="K979" i="2"/>
  <c r="L979" i="2" s="1"/>
  <c r="K980" i="2"/>
  <c r="K981" i="2"/>
  <c r="K982" i="2"/>
  <c r="K983" i="2"/>
  <c r="K984" i="2"/>
  <c r="K985" i="2"/>
  <c r="K986" i="2"/>
  <c r="K987" i="2"/>
  <c r="L987" i="2" s="1"/>
  <c r="K988" i="2"/>
  <c r="K989" i="2"/>
  <c r="K990" i="2"/>
  <c r="K991" i="2"/>
  <c r="K992" i="2"/>
  <c r="K993" i="2"/>
  <c r="K994" i="2"/>
  <c r="K995" i="2"/>
  <c r="K996" i="2"/>
  <c r="K997" i="2"/>
  <c r="K998" i="2"/>
  <c r="K999" i="2"/>
  <c r="K1000" i="2"/>
  <c r="K1001" i="2"/>
  <c r="K2" i="2"/>
  <c r="N1004" i="2" l="1"/>
  <c r="N1007" i="2"/>
  <c r="L683" i="2"/>
  <c r="M683" i="2" s="1"/>
  <c r="L659" i="2"/>
  <c r="M659" i="2" s="1"/>
  <c r="L611" i="2"/>
  <c r="M611" i="2" s="1"/>
  <c r="L587" i="2"/>
  <c r="M587" i="2" s="1"/>
  <c r="L547" i="2"/>
  <c r="M547" i="2" s="1"/>
  <c r="L515" i="2"/>
  <c r="M515" i="2" s="1"/>
  <c r="L483" i="2"/>
  <c r="M483" i="2" s="1"/>
  <c r="L451" i="2"/>
  <c r="M451" i="2" s="1"/>
  <c r="L419" i="2"/>
  <c r="M419" i="2" s="1"/>
  <c r="L379" i="2"/>
  <c r="M379" i="2" s="1"/>
  <c r="L355" i="2"/>
  <c r="M355" i="2" s="1"/>
  <c r="L307" i="2"/>
  <c r="M307" i="2" s="1"/>
  <c r="L283" i="2"/>
  <c r="M283" i="2" s="1"/>
  <c r="L243" i="2"/>
  <c r="M243" i="2" s="1"/>
  <c r="L211" i="2"/>
  <c r="M211" i="2" s="1"/>
  <c r="L187" i="2"/>
  <c r="M187" i="2" s="1"/>
  <c r="L163" i="2"/>
  <c r="M163" i="2" s="1"/>
  <c r="L107" i="2"/>
  <c r="M107" i="2" s="1"/>
  <c r="L75" i="2"/>
  <c r="M75" i="2" s="1"/>
  <c r="L43" i="2"/>
  <c r="M43" i="2" s="1"/>
  <c r="L19" i="2"/>
  <c r="M19" i="2" s="1"/>
  <c r="L2" i="2"/>
  <c r="L986" i="2"/>
  <c r="M986" i="2" s="1"/>
  <c r="L978" i="2"/>
  <c r="M978" i="2" s="1"/>
  <c r="L970" i="2"/>
  <c r="M970" i="2" s="1"/>
  <c r="L962" i="2"/>
  <c r="M962" i="2" s="1"/>
  <c r="L954" i="2"/>
  <c r="M954" i="2" s="1"/>
  <c r="L946" i="2"/>
  <c r="M946" i="2" s="1"/>
  <c r="L938" i="2"/>
  <c r="M938" i="2" s="1"/>
  <c r="L930" i="2"/>
  <c r="M930" i="2" s="1"/>
  <c r="L922" i="2"/>
  <c r="M922" i="2" s="1"/>
  <c r="L914" i="2"/>
  <c r="M914" i="2" s="1"/>
  <c r="L906" i="2"/>
  <c r="M906" i="2" s="1"/>
  <c r="L898" i="2"/>
  <c r="M898" i="2" s="1"/>
  <c r="L890" i="2"/>
  <c r="M890" i="2" s="1"/>
  <c r="L882" i="2"/>
  <c r="M882" i="2" s="1"/>
  <c r="L874" i="2"/>
  <c r="M874" i="2" s="1"/>
  <c r="L866" i="2"/>
  <c r="M866" i="2" s="1"/>
  <c r="L858" i="2"/>
  <c r="M858" i="2" s="1"/>
  <c r="L850" i="2"/>
  <c r="M850" i="2" s="1"/>
  <c r="L842" i="2"/>
  <c r="M842" i="2" s="1"/>
  <c r="L834" i="2"/>
  <c r="M834" i="2" s="1"/>
  <c r="L826" i="2"/>
  <c r="M826" i="2" s="1"/>
  <c r="L818" i="2"/>
  <c r="M818" i="2" s="1"/>
  <c r="L810" i="2"/>
  <c r="M810" i="2" s="1"/>
  <c r="L802" i="2"/>
  <c r="M802" i="2" s="1"/>
  <c r="L794" i="2"/>
  <c r="M794" i="2" s="1"/>
  <c r="L786" i="2"/>
  <c r="M786" i="2" s="1"/>
  <c r="L778" i="2"/>
  <c r="M778" i="2" s="1"/>
  <c r="L770" i="2"/>
  <c r="M770" i="2" s="1"/>
  <c r="L762" i="2"/>
  <c r="M762" i="2" s="1"/>
  <c r="L754" i="2"/>
  <c r="M754" i="2" s="1"/>
  <c r="L746" i="2"/>
  <c r="M746" i="2" s="1"/>
  <c r="L738" i="2"/>
  <c r="M738" i="2" s="1"/>
  <c r="L730" i="2"/>
  <c r="M730" i="2" s="1"/>
  <c r="L722" i="2"/>
  <c r="M722" i="2" s="1"/>
  <c r="L714" i="2"/>
  <c r="M714" i="2" s="1"/>
  <c r="L706" i="2"/>
  <c r="M706" i="2" s="1"/>
  <c r="L698" i="2"/>
  <c r="M698" i="2" s="1"/>
  <c r="L682" i="2"/>
  <c r="M682" i="2" s="1"/>
  <c r="L674" i="2"/>
  <c r="M674" i="2" s="1"/>
  <c r="L666" i="2"/>
  <c r="M666" i="2" s="1"/>
  <c r="L658" i="2"/>
  <c r="M658" i="2" s="1"/>
  <c r="L650" i="2"/>
  <c r="M650" i="2" s="1"/>
  <c r="L642" i="2"/>
  <c r="M642" i="2" s="1"/>
  <c r="L634" i="2"/>
  <c r="M634" i="2" s="1"/>
  <c r="L626" i="2"/>
  <c r="M626" i="2" s="1"/>
  <c r="L618" i="2"/>
  <c r="M618" i="2" s="1"/>
  <c r="L610" i="2"/>
  <c r="M610" i="2" s="1"/>
  <c r="L602" i="2"/>
  <c r="M602" i="2" s="1"/>
  <c r="L594" i="2"/>
  <c r="M594" i="2" s="1"/>
  <c r="L586" i="2"/>
  <c r="M586" i="2" s="1"/>
  <c r="L578" i="2"/>
  <c r="M578" i="2" s="1"/>
  <c r="L570" i="2"/>
  <c r="M570" i="2" s="1"/>
  <c r="L562" i="2"/>
  <c r="M562" i="2" s="1"/>
  <c r="L554" i="2"/>
  <c r="M554" i="2" s="1"/>
  <c r="L546" i="2"/>
  <c r="M546" i="2" s="1"/>
  <c r="L538" i="2"/>
  <c r="M538" i="2" s="1"/>
  <c r="L530" i="2"/>
  <c r="M530" i="2" s="1"/>
  <c r="L522" i="2"/>
  <c r="M522" i="2" s="1"/>
  <c r="L514" i="2"/>
  <c r="M514" i="2" s="1"/>
  <c r="L506" i="2"/>
  <c r="M506" i="2" s="1"/>
  <c r="L995" i="2"/>
  <c r="M995" i="2" s="1"/>
  <c r="L691" i="2"/>
  <c r="M691" i="2" s="1"/>
  <c r="L667" i="2"/>
  <c r="M667" i="2" s="1"/>
  <c r="L627" i="2"/>
  <c r="M627" i="2" s="1"/>
  <c r="L595" i="2"/>
  <c r="M595" i="2" s="1"/>
  <c r="L571" i="2"/>
  <c r="M571" i="2" s="1"/>
  <c r="L531" i="2"/>
  <c r="M531" i="2" s="1"/>
  <c r="L507" i="2"/>
  <c r="M507" i="2" s="1"/>
  <c r="L467" i="2"/>
  <c r="M467" i="2" s="1"/>
  <c r="L443" i="2"/>
  <c r="M443" i="2" s="1"/>
  <c r="L403" i="2"/>
  <c r="M403" i="2" s="1"/>
  <c r="L363" i="2"/>
  <c r="M363" i="2" s="1"/>
  <c r="L315" i="2"/>
  <c r="M315" i="2" s="1"/>
  <c r="L275" i="2"/>
  <c r="M275" i="2" s="1"/>
  <c r="L219" i="2"/>
  <c r="M219" i="2" s="1"/>
  <c r="L179" i="2"/>
  <c r="M179" i="2" s="1"/>
  <c r="L147" i="2"/>
  <c r="M147" i="2" s="1"/>
  <c r="L115" i="2"/>
  <c r="M115" i="2" s="1"/>
  <c r="L83" i="2"/>
  <c r="M83" i="2" s="1"/>
  <c r="L51" i="2"/>
  <c r="M51" i="2" s="1"/>
  <c r="L3" i="2"/>
  <c r="M3" i="2" s="1"/>
  <c r="L993" i="2"/>
  <c r="M993" i="2" s="1"/>
  <c r="L977" i="2"/>
  <c r="M977" i="2" s="1"/>
  <c r="L961" i="2"/>
  <c r="M961" i="2" s="1"/>
  <c r="L945" i="2"/>
  <c r="M945" i="2" s="1"/>
  <c r="L929" i="2"/>
  <c r="M929" i="2" s="1"/>
  <c r="L905" i="2"/>
  <c r="M905" i="2" s="1"/>
  <c r="L881" i="2"/>
  <c r="M881" i="2" s="1"/>
  <c r="L865" i="2"/>
  <c r="M865" i="2" s="1"/>
  <c r="L849" i="2"/>
  <c r="M849" i="2" s="1"/>
  <c r="L833" i="2"/>
  <c r="M833" i="2" s="1"/>
  <c r="L817" i="2"/>
  <c r="M817" i="2" s="1"/>
  <c r="L793" i="2"/>
  <c r="M793" i="2" s="1"/>
  <c r="L785" i="2"/>
  <c r="M785" i="2" s="1"/>
  <c r="L769" i="2"/>
  <c r="M769" i="2" s="1"/>
  <c r="L761" i="2"/>
  <c r="M761" i="2" s="1"/>
  <c r="L745" i="2"/>
  <c r="M745" i="2" s="1"/>
  <c r="L729" i="2"/>
  <c r="M729" i="2" s="1"/>
  <c r="L721" i="2"/>
  <c r="M721" i="2" s="1"/>
  <c r="L705" i="2"/>
  <c r="M705" i="2" s="1"/>
  <c r="L697" i="2"/>
  <c r="M697" i="2" s="1"/>
  <c r="L689" i="2"/>
  <c r="M689" i="2" s="1"/>
  <c r="L681" i="2"/>
  <c r="M681" i="2" s="1"/>
  <c r="L673" i="2"/>
  <c r="M673" i="2" s="1"/>
  <c r="L665" i="2"/>
  <c r="M665" i="2" s="1"/>
  <c r="L657" i="2"/>
  <c r="M657" i="2" s="1"/>
  <c r="L649" i="2"/>
  <c r="M649" i="2" s="1"/>
  <c r="L633" i="2"/>
  <c r="M633" i="2" s="1"/>
  <c r="L625" i="2"/>
  <c r="M625" i="2" s="1"/>
  <c r="L617" i="2"/>
  <c r="M617" i="2" s="1"/>
  <c r="L609" i="2"/>
  <c r="M609" i="2" s="1"/>
  <c r="L601" i="2"/>
  <c r="M601" i="2" s="1"/>
  <c r="L593" i="2"/>
  <c r="M593" i="2" s="1"/>
  <c r="L585" i="2"/>
  <c r="M585" i="2" s="1"/>
  <c r="L577" i="2"/>
  <c r="M577" i="2" s="1"/>
  <c r="L569" i="2"/>
  <c r="M569" i="2" s="1"/>
  <c r="L561" i="2"/>
  <c r="M561" i="2" s="1"/>
  <c r="L553" i="2"/>
  <c r="M553" i="2" s="1"/>
  <c r="L545" i="2"/>
  <c r="M545" i="2" s="1"/>
  <c r="L537" i="2"/>
  <c r="M537" i="2" s="1"/>
  <c r="L529" i="2"/>
  <c r="M529" i="2" s="1"/>
  <c r="L521" i="2"/>
  <c r="M521" i="2" s="1"/>
  <c r="L513" i="2"/>
  <c r="M513" i="2" s="1"/>
  <c r="L505" i="2"/>
  <c r="M505" i="2" s="1"/>
  <c r="L497" i="2"/>
  <c r="M497" i="2" s="1"/>
  <c r="L489" i="2"/>
  <c r="M489" i="2" s="1"/>
  <c r="L481" i="2"/>
  <c r="M481" i="2" s="1"/>
  <c r="L473" i="2"/>
  <c r="M473" i="2" s="1"/>
  <c r="L465" i="2"/>
  <c r="M465" i="2" s="1"/>
  <c r="L457" i="2"/>
  <c r="M457" i="2" s="1"/>
  <c r="L449" i="2"/>
  <c r="M449" i="2" s="1"/>
  <c r="L441" i="2"/>
  <c r="M441" i="2" s="1"/>
  <c r="L433" i="2"/>
  <c r="M433" i="2" s="1"/>
  <c r="L425" i="2"/>
  <c r="M425" i="2" s="1"/>
  <c r="L923" i="2"/>
  <c r="M923" i="2" s="1"/>
  <c r="L859" i="2"/>
  <c r="M859" i="2" s="1"/>
  <c r="L651" i="2"/>
  <c r="M651" i="2" s="1"/>
  <c r="L579" i="2"/>
  <c r="M579" i="2" s="1"/>
  <c r="L499" i="2"/>
  <c r="M499" i="2" s="1"/>
  <c r="L427" i="2"/>
  <c r="M427" i="2" s="1"/>
  <c r="L371" i="2"/>
  <c r="M371" i="2" s="1"/>
  <c r="L323" i="2"/>
  <c r="M323" i="2" s="1"/>
  <c r="L267" i="2"/>
  <c r="M267" i="2" s="1"/>
  <c r="L227" i="2"/>
  <c r="M227" i="2" s="1"/>
  <c r="L195" i="2"/>
  <c r="M195" i="2" s="1"/>
  <c r="L155" i="2"/>
  <c r="M155" i="2" s="1"/>
  <c r="L99" i="2"/>
  <c r="M99" i="2" s="1"/>
  <c r="L67" i="2"/>
  <c r="M67" i="2" s="1"/>
  <c r="L35" i="2"/>
  <c r="M35" i="2" s="1"/>
  <c r="L994" i="2"/>
  <c r="M994" i="2" s="1"/>
  <c r="L1001" i="2"/>
  <c r="M1001" i="2" s="1"/>
  <c r="L985" i="2"/>
  <c r="M985" i="2" s="1"/>
  <c r="L969" i="2"/>
  <c r="M969" i="2" s="1"/>
  <c r="L953" i="2"/>
  <c r="M953" i="2" s="1"/>
  <c r="L937" i="2"/>
  <c r="M937" i="2" s="1"/>
  <c r="L921" i="2"/>
  <c r="M921" i="2" s="1"/>
  <c r="L913" i="2"/>
  <c r="M913" i="2" s="1"/>
  <c r="L897" i="2"/>
  <c r="M897" i="2" s="1"/>
  <c r="L889" i="2"/>
  <c r="M889" i="2" s="1"/>
  <c r="L873" i="2"/>
  <c r="M873" i="2" s="1"/>
  <c r="L857" i="2"/>
  <c r="M857" i="2" s="1"/>
  <c r="L841" i="2"/>
  <c r="M841" i="2" s="1"/>
  <c r="L825" i="2"/>
  <c r="M825" i="2" s="1"/>
  <c r="L809" i="2"/>
  <c r="M809" i="2" s="1"/>
  <c r="L801" i="2"/>
  <c r="M801" i="2" s="1"/>
  <c r="L777" i="2"/>
  <c r="M777" i="2" s="1"/>
  <c r="L753" i="2"/>
  <c r="M753" i="2" s="1"/>
  <c r="L737" i="2"/>
  <c r="M737" i="2" s="1"/>
  <c r="L713" i="2"/>
  <c r="M713" i="2" s="1"/>
  <c r="L641" i="2"/>
  <c r="M641" i="2" s="1"/>
  <c r="L1000" i="2"/>
  <c r="M1000" i="2" s="1"/>
  <c r="L992" i="2"/>
  <c r="M992" i="2" s="1"/>
  <c r="L984" i="2"/>
  <c r="M984" i="2" s="1"/>
  <c r="L976" i="2"/>
  <c r="M976" i="2" s="1"/>
  <c r="L968" i="2"/>
  <c r="M968" i="2" s="1"/>
  <c r="L960" i="2"/>
  <c r="M960" i="2" s="1"/>
  <c r="L952" i="2"/>
  <c r="M952" i="2" s="1"/>
  <c r="L944" i="2"/>
  <c r="M944" i="2" s="1"/>
  <c r="L936" i="2"/>
  <c r="M936" i="2" s="1"/>
  <c r="L928" i="2"/>
  <c r="M928" i="2" s="1"/>
  <c r="L920" i="2"/>
  <c r="M920" i="2" s="1"/>
  <c r="L912" i="2"/>
  <c r="M912" i="2" s="1"/>
  <c r="L904" i="2"/>
  <c r="M904" i="2" s="1"/>
  <c r="L896" i="2"/>
  <c r="M896" i="2" s="1"/>
  <c r="L888" i="2"/>
  <c r="M888" i="2" s="1"/>
  <c r="L880" i="2"/>
  <c r="M880" i="2" s="1"/>
  <c r="L872" i="2"/>
  <c r="M872" i="2" s="1"/>
  <c r="L864" i="2"/>
  <c r="M864" i="2" s="1"/>
  <c r="L856" i="2"/>
  <c r="M856" i="2" s="1"/>
  <c r="L848" i="2"/>
  <c r="M848" i="2" s="1"/>
  <c r="L840" i="2"/>
  <c r="M840" i="2" s="1"/>
  <c r="L832" i="2"/>
  <c r="M832" i="2" s="1"/>
  <c r="L824" i="2"/>
  <c r="M824" i="2" s="1"/>
  <c r="L816" i="2"/>
  <c r="M816" i="2" s="1"/>
  <c r="L808" i="2"/>
  <c r="M808" i="2" s="1"/>
  <c r="L800" i="2"/>
  <c r="M800" i="2" s="1"/>
  <c r="L792" i="2"/>
  <c r="M792" i="2" s="1"/>
  <c r="L784" i="2"/>
  <c r="M784" i="2" s="1"/>
  <c r="L776" i="2"/>
  <c r="M776" i="2" s="1"/>
  <c r="L768" i="2"/>
  <c r="M768" i="2" s="1"/>
  <c r="L760" i="2"/>
  <c r="M760" i="2" s="1"/>
  <c r="M752" i="2"/>
  <c r="L752" i="2"/>
  <c r="L744" i="2"/>
  <c r="M744" i="2" s="1"/>
  <c r="L736" i="2"/>
  <c r="M736" i="2" s="1"/>
  <c r="L728" i="2"/>
  <c r="M728" i="2" s="1"/>
  <c r="L720" i="2"/>
  <c r="M720" i="2" s="1"/>
  <c r="L712" i="2"/>
  <c r="M712" i="2" s="1"/>
  <c r="L704" i="2"/>
  <c r="M704" i="2" s="1"/>
  <c r="L696" i="2"/>
  <c r="M696" i="2" s="1"/>
  <c r="L915" i="2"/>
  <c r="M915" i="2" s="1"/>
  <c r="L723" i="2"/>
  <c r="M723" i="2" s="1"/>
  <c r="M939" i="2"/>
  <c r="M867" i="2"/>
  <c r="M803" i="2"/>
  <c r="L643" i="2"/>
  <c r="M643" i="2" s="1"/>
  <c r="L563" i="2"/>
  <c r="M563" i="2" s="1"/>
  <c r="L491" i="2"/>
  <c r="M491" i="2" s="1"/>
  <c r="L411" i="2"/>
  <c r="M411" i="2" s="1"/>
  <c r="L339" i="2"/>
  <c r="M339" i="2" s="1"/>
  <c r="L259" i="2"/>
  <c r="M259" i="2" s="1"/>
  <c r="L123" i="2"/>
  <c r="M123" i="2" s="1"/>
  <c r="L983" i="2"/>
  <c r="M983" i="2" s="1"/>
  <c r="L967" i="2"/>
  <c r="M967" i="2" s="1"/>
  <c r="L959" i="2"/>
  <c r="M959" i="2" s="1"/>
  <c r="L935" i="2"/>
  <c r="M935" i="2" s="1"/>
  <c r="L927" i="2"/>
  <c r="M927" i="2" s="1"/>
  <c r="L919" i="2"/>
  <c r="M919" i="2" s="1"/>
  <c r="L911" i="2"/>
  <c r="M911" i="2" s="1"/>
  <c r="L903" i="2"/>
  <c r="M903" i="2" s="1"/>
  <c r="L895" i="2"/>
  <c r="M895" i="2" s="1"/>
  <c r="L887" i="2"/>
  <c r="M887" i="2" s="1"/>
  <c r="L879" i="2"/>
  <c r="M879" i="2" s="1"/>
  <c r="L871" i="2"/>
  <c r="M871" i="2" s="1"/>
  <c r="L863" i="2"/>
  <c r="M863" i="2" s="1"/>
  <c r="L855" i="2"/>
  <c r="M855" i="2" s="1"/>
  <c r="L847" i="2"/>
  <c r="M847" i="2" s="1"/>
  <c r="L839" i="2"/>
  <c r="M839" i="2" s="1"/>
  <c r="L831" i="2"/>
  <c r="M831" i="2" s="1"/>
  <c r="L823" i="2"/>
  <c r="M823" i="2" s="1"/>
  <c r="L815" i="2"/>
  <c r="M815" i="2" s="1"/>
  <c r="L807" i="2"/>
  <c r="M807" i="2" s="1"/>
  <c r="L799" i="2"/>
  <c r="M799" i="2" s="1"/>
  <c r="L791" i="2"/>
  <c r="M791" i="2" s="1"/>
  <c r="L783" i="2"/>
  <c r="M783" i="2" s="1"/>
  <c r="L775" i="2"/>
  <c r="M775" i="2" s="1"/>
  <c r="L767" i="2"/>
  <c r="M767" i="2" s="1"/>
  <c r="L759" i="2"/>
  <c r="M759" i="2" s="1"/>
  <c r="L751" i="2"/>
  <c r="M751" i="2" s="1"/>
  <c r="L743" i="2"/>
  <c r="M743" i="2" s="1"/>
  <c r="L735" i="2"/>
  <c r="M735" i="2" s="1"/>
  <c r="L727" i="2"/>
  <c r="M727" i="2" s="1"/>
  <c r="L719" i="2"/>
  <c r="M719" i="2" s="1"/>
  <c r="L711" i="2"/>
  <c r="M711" i="2" s="1"/>
  <c r="L703" i="2"/>
  <c r="M703" i="2" s="1"/>
  <c r="L695" i="2"/>
  <c r="M695" i="2" s="1"/>
  <c r="L687" i="2"/>
  <c r="M687" i="2" s="1"/>
  <c r="L679" i="2"/>
  <c r="M679" i="2" s="1"/>
  <c r="L671" i="2"/>
  <c r="M671" i="2" s="1"/>
  <c r="L663" i="2"/>
  <c r="M663" i="2" s="1"/>
  <c r="L655" i="2"/>
  <c r="M655" i="2" s="1"/>
  <c r="L647" i="2"/>
  <c r="M647" i="2" s="1"/>
  <c r="L639" i="2"/>
  <c r="M639" i="2" s="1"/>
  <c r="L631" i="2"/>
  <c r="M631" i="2" s="1"/>
  <c r="L623" i="2"/>
  <c r="M623" i="2" s="1"/>
  <c r="L615" i="2"/>
  <c r="M615" i="2" s="1"/>
  <c r="L607" i="2"/>
  <c r="M607" i="2" s="1"/>
  <c r="L599" i="2"/>
  <c r="M599" i="2" s="1"/>
  <c r="L591" i="2"/>
  <c r="M591" i="2" s="1"/>
  <c r="L583" i="2"/>
  <c r="M583" i="2" s="1"/>
  <c r="L575" i="2"/>
  <c r="M575" i="2" s="1"/>
  <c r="L567" i="2"/>
  <c r="M567" i="2" s="1"/>
  <c r="L559" i="2"/>
  <c r="M559" i="2" s="1"/>
  <c r="L551" i="2"/>
  <c r="M551" i="2" s="1"/>
  <c r="L543" i="2"/>
  <c r="M543" i="2" s="1"/>
  <c r="L535" i="2"/>
  <c r="M535" i="2" s="1"/>
  <c r="M527" i="2"/>
  <c r="L519" i="2"/>
  <c r="M519" i="2" s="1"/>
  <c r="L511" i="2"/>
  <c r="M511" i="2" s="1"/>
  <c r="L503" i="2"/>
  <c r="M503" i="2" s="1"/>
  <c r="L495" i="2"/>
  <c r="M495" i="2" s="1"/>
  <c r="L487" i="2"/>
  <c r="M487" i="2" s="1"/>
  <c r="L479" i="2"/>
  <c r="M479" i="2" s="1"/>
  <c r="L471" i="2"/>
  <c r="M471" i="2" s="1"/>
  <c r="M463" i="2"/>
  <c r="L455" i="2"/>
  <c r="M455" i="2" s="1"/>
  <c r="L447" i="2"/>
  <c r="M447" i="2" s="1"/>
  <c r="L439" i="2"/>
  <c r="M439" i="2" s="1"/>
  <c r="L431" i="2"/>
  <c r="M431" i="2" s="1"/>
  <c r="L423" i="2"/>
  <c r="M423" i="2" s="1"/>
  <c r="L415" i="2"/>
  <c r="M415" i="2" s="1"/>
  <c r="L407" i="2"/>
  <c r="M407" i="2" s="1"/>
  <c r="M399" i="2"/>
  <c r="L391" i="2"/>
  <c r="M391" i="2" s="1"/>
  <c r="L383" i="2"/>
  <c r="M383" i="2" s="1"/>
  <c r="L375" i="2"/>
  <c r="M375" i="2" s="1"/>
  <c r="L367" i="2"/>
  <c r="M367" i="2" s="1"/>
  <c r="L359" i="2"/>
  <c r="M359" i="2" s="1"/>
  <c r="L351" i="2"/>
  <c r="M351" i="2" s="1"/>
  <c r="L343" i="2"/>
  <c r="M343" i="2" s="1"/>
  <c r="M335" i="2"/>
  <c r="L327" i="2"/>
  <c r="M327" i="2" s="1"/>
  <c r="L319" i="2"/>
  <c r="M319" i="2" s="1"/>
  <c r="L311" i="2"/>
  <c r="M311" i="2" s="1"/>
  <c r="L971" i="2"/>
  <c r="M971" i="2" s="1"/>
  <c r="L843" i="2"/>
  <c r="M843" i="2" s="1"/>
  <c r="L715" i="2"/>
  <c r="M715" i="2" s="1"/>
  <c r="M979" i="2"/>
  <c r="M907" i="2"/>
  <c r="M851" i="2"/>
  <c r="M787" i="2"/>
  <c r="L603" i="2"/>
  <c r="M603" i="2" s="1"/>
  <c r="L523" i="2"/>
  <c r="M523" i="2" s="1"/>
  <c r="L435" i="2"/>
  <c r="M435" i="2" s="1"/>
  <c r="L291" i="2"/>
  <c r="M291" i="2" s="1"/>
  <c r="L27" i="2"/>
  <c r="M27" i="2" s="1"/>
  <c r="L975" i="2"/>
  <c r="M975" i="2" s="1"/>
  <c r="L974" i="2"/>
  <c r="M974" i="2" s="1"/>
  <c r="L902" i="2"/>
  <c r="M902" i="2" s="1"/>
  <c r="L878" i="2"/>
  <c r="M878" i="2" s="1"/>
  <c r="L862" i="2"/>
  <c r="M862" i="2" s="1"/>
  <c r="L846" i="2"/>
  <c r="M846" i="2" s="1"/>
  <c r="L838" i="2"/>
  <c r="M838" i="2" s="1"/>
  <c r="L822" i="2"/>
  <c r="M822" i="2" s="1"/>
  <c r="L814" i="2"/>
  <c r="M814" i="2" s="1"/>
  <c r="L798" i="2"/>
  <c r="M798" i="2" s="1"/>
  <c r="L790" i="2"/>
  <c r="M790" i="2" s="1"/>
  <c r="L782" i="2"/>
  <c r="M782" i="2" s="1"/>
  <c r="L774" i="2"/>
  <c r="M774" i="2" s="1"/>
  <c r="L766" i="2"/>
  <c r="M766" i="2" s="1"/>
  <c r="L758" i="2"/>
  <c r="M758" i="2" s="1"/>
  <c r="L750" i="2"/>
  <c r="M750" i="2" s="1"/>
  <c r="L742" i="2"/>
  <c r="M742" i="2" s="1"/>
  <c r="L734" i="2"/>
  <c r="M734" i="2" s="1"/>
  <c r="L726" i="2"/>
  <c r="M726" i="2" s="1"/>
  <c r="L718" i="2"/>
  <c r="M718" i="2" s="1"/>
  <c r="L710" i="2"/>
  <c r="M710" i="2" s="1"/>
  <c r="L702" i="2"/>
  <c r="M702" i="2" s="1"/>
  <c r="L694" i="2"/>
  <c r="M694" i="2" s="1"/>
  <c r="L686" i="2"/>
  <c r="M686" i="2" s="1"/>
  <c r="L678" i="2"/>
  <c r="M678" i="2" s="1"/>
  <c r="L670" i="2"/>
  <c r="M670" i="2" s="1"/>
  <c r="M662" i="2"/>
  <c r="L654" i="2"/>
  <c r="M654" i="2" s="1"/>
  <c r="M646" i="2"/>
  <c r="L638" i="2"/>
  <c r="M638" i="2" s="1"/>
  <c r="M630" i="2"/>
  <c r="L622" i="2"/>
  <c r="M622" i="2" s="1"/>
  <c r="M614" i="2"/>
  <c r="L606" i="2"/>
  <c r="M606" i="2" s="1"/>
  <c r="L590" i="2"/>
  <c r="M590" i="2" s="1"/>
  <c r="L574" i="2"/>
  <c r="M574" i="2" s="1"/>
  <c r="L558" i="2"/>
  <c r="M558" i="2" s="1"/>
  <c r="L550" i="2"/>
  <c r="M550" i="2" s="1"/>
  <c r="L542" i="2"/>
  <c r="M542" i="2" s="1"/>
  <c r="L534" i="2"/>
  <c r="M534" i="2" s="1"/>
  <c r="L526" i="2"/>
  <c r="M526" i="2" s="1"/>
  <c r="L518" i="2"/>
  <c r="M518" i="2" s="1"/>
  <c r="L510" i="2"/>
  <c r="M510" i="2" s="1"/>
  <c r="L502" i="2"/>
  <c r="M502" i="2" s="1"/>
  <c r="L494" i="2"/>
  <c r="M494" i="2" s="1"/>
  <c r="L486" i="2"/>
  <c r="M486" i="2" s="1"/>
  <c r="L478" i="2"/>
  <c r="M478" i="2" s="1"/>
  <c r="L470" i="2"/>
  <c r="M470" i="2" s="1"/>
  <c r="L462" i="2"/>
  <c r="M462" i="2" s="1"/>
  <c r="L454" i="2"/>
  <c r="M454" i="2" s="1"/>
  <c r="L446" i="2"/>
  <c r="M446" i="2" s="1"/>
  <c r="L438" i="2"/>
  <c r="M438" i="2" s="1"/>
  <c r="L430" i="2"/>
  <c r="M430" i="2" s="1"/>
  <c r="L422" i="2"/>
  <c r="M422" i="2" s="1"/>
  <c r="L414" i="2"/>
  <c r="M414" i="2" s="1"/>
  <c r="L406" i="2"/>
  <c r="M406" i="2" s="1"/>
  <c r="L398" i="2"/>
  <c r="M398" i="2" s="1"/>
  <c r="L390" i="2"/>
  <c r="M390" i="2" s="1"/>
  <c r="L382" i="2"/>
  <c r="M382" i="2" s="1"/>
  <c r="L374" i="2"/>
  <c r="M374" i="2" s="1"/>
  <c r="L771" i="2"/>
  <c r="M771" i="2" s="1"/>
  <c r="L707" i="2"/>
  <c r="M707" i="2" s="1"/>
  <c r="L598" i="2"/>
  <c r="M598" i="2" s="1"/>
  <c r="M987" i="2"/>
  <c r="M931" i="2"/>
  <c r="M875" i="2"/>
  <c r="M795" i="2"/>
  <c r="M739" i="2"/>
  <c r="L635" i="2"/>
  <c r="M635" i="2" s="1"/>
  <c r="L555" i="2"/>
  <c r="M555" i="2" s="1"/>
  <c r="L475" i="2"/>
  <c r="M475" i="2" s="1"/>
  <c r="L387" i="2"/>
  <c r="M387" i="2" s="1"/>
  <c r="L331" i="2"/>
  <c r="M331" i="2" s="1"/>
  <c r="L235" i="2"/>
  <c r="M235" i="2" s="1"/>
  <c r="L131" i="2"/>
  <c r="M131" i="2" s="1"/>
  <c r="L811" i="2"/>
  <c r="M811" i="2" s="1"/>
  <c r="L991" i="2"/>
  <c r="M991" i="2" s="1"/>
  <c r="L943" i="2"/>
  <c r="M943" i="2" s="1"/>
  <c r="L990" i="2"/>
  <c r="M990" i="2" s="1"/>
  <c r="L958" i="2"/>
  <c r="M958" i="2" s="1"/>
  <c r="L926" i="2"/>
  <c r="M926" i="2" s="1"/>
  <c r="L894" i="2"/>
  <c r="M894" i="2" s="1"/>
  <c r="L870" i="2"/>
  <c r="M870" i="2" s="1"/>
  <c r="L830" i="2"/>
  <c r="M830" i="2" s="1"/>
  <c r="L997" i="2"/>
  <c r="M997" i="2" s="1"/>
  <c r="L973" i="2"/>
  <c r="M973" i="2" s="1"/>
  <c r="L949" i="2"/>
  <c r="M949" i="2" s="1"/>
  <c r="L925" i="2"/>
  <c r="M925" i="2" s="1"/>
  <c r="L901" i="2"/>
  <c r="M901" i="2" s="1"/>
  <c r="L885" i="2"/>
  <c r="M885" i="2" s="1"/>
  <c r="L869" i="2"/>
  <c r="M869" i="2" s="1"/>
  <c r="L853" i="2"/>
  <c r="M853" i="2" s="1"/>
  <c r="L845" i="2"/>
  <c r="M845" i="2" s="1"/>
  <c r="L829" i="2"/>
  <c r="M829" i="2" s="1"/>
  <c r="L821" i="2"/>
  <c r="M821" i="2" s="1"/>
  <c r="L813" i="2"/>
  <c r="M813" i="2" s="1"/>
  <c r="L805" i="2"/>
  <c r="M805" i="2" s="1"/>
  <c r="L797" i="2"/>
  <c r="M797" i="2" s="1"/>
  <c r="L789" i="2"/>
  <c r="M789" i="2" s="1"/>
  <c r="L781" i="2"/>
  <c r="M781" i="2" s="1"/>
  <c r="L773" i="2"/>
  <c r="M773" i="2" s="1"/>
  <c r="L765" i="2"/>
  <c r="M765" i="2" s="1"/>
  <c r="L757" i="2"/>
  <c r="M757" i="2" s="1"/>
  <c r="L749" i="2"/>
  <c r="M749" i="2" s="1"/>
  <c r="L741" i="2"/>
  <c r="M741" i="2" s="1"/>
  <c r="L733" i="2"/>
  <c r="M733" i="2" s="1"/>
  <c r="L725" i="2"/>
  <c r="M725" i="2" s="1"/>
  <c r="L717" i="2"/>
  <c r="M717" i="2" s="1"/>
  <c r="L709" i="2"/>
  <c r="M709" i="2" s="1"/>
  <c r="L701" i="2"/>
  <c r="M701" i="2" s="1"/>
  <c r="L693" i="2"/>
  <c r="M693" i="2" s="1"/>
  <c r="L685" i="2"/>
  <c r="M685" i="2" s="1"/>
  <c r="M677" i="2"/>
  <c r="L669" i="2"/>
  <c r="M669" i="2" s="1"/>
  <c r="L661" i="2"/>
  <c r="M661" i="2" s="1"/>
  <c r="L653" i="2"/>
  <c r="M653" i="2" s="1"/>
  <c r="L645" i="2"/>
  <c r="M645" i="2" s="1"/>
  <c r="L637" i="2"/>
  <c r="M637" i="2" s="1"/>
  <c r="L629" i="2"/>
  <c r="M629" i="2" s="1"/>
  <c r="L621" i="2"/>
  <c r="M621" i="2" s="1"/>
  <c r="L613" i="2"/>
  <c r="M613" i="2" s="1"/>
  <c r="L605" i="2"/>
  <c r="M605" i="2" s="1"/>
  <c r="L597" i="2"/>
  <c r="M597" i="2" s="1"/>
  <c r="L589" i="2"/>
  <c r="M589" i="2" s="1"/>
  <c r="L581" i="2"/>
  <c r="M581" i="2" s="1"/>
  <c r="L573" i="2"/>
  <c r="M573" i="2" s="1"/>
  <c r="L565" i="2"/>
  <c r="M565" i="2" s="1"/>
  <c r="L557" i="2"/>
  <c r="M557" i="2" s="1"/>
  <c r="L549" i="2"/>
  <c r="M549" i="2" s="1"/>
  <c r="L541" i="2"/>
  <c r="M541" i="2" s="1"/>
  <c r="L533" i="2"/>
  <c r="M533" i="2" s="1"/>
  <c r="L525" i="2"/>
  <c r="M525" i="2" s="1"/>
  <c r="L517" i="2"/>
  <c r="M517" i="2" s="1"/>
  <c r="L509" i="2"/>
  <c r="M509" i="2" s="1"/>
  <c r="L501" i="2"/>
  <c r="M501" i="2" s="1"/>
  <c r="L493" i="2"/>
  <c r="M493" i="2" s="1"/>
  <c r="L485" i="2"/>
  <c r="M485" i="2" s="1"/>
  <c r="L477" i="2"/>
  <c r="M477" i="2" s="1"/>
  <c r="L469" i="2"/>
  <c r="M469" i="2" s="1"/>
  <c r="L461" i="2"/>
  <c r="M461" i="2" s="1"/>
  <c r="L453" i="2"/>
  <c r="M453" i="2" s="1"/>
  <c r="L445" i="2"/>
  <c r="M445" i="2" s="1"/>
  <c r="L437" i="2"/>
  <c r="M437" i="2" s="1"/>
  <c r="L955" i="2"/>
  <c r="M955" i="2" s="1"/>
  <c r="L891" i="2"/>
  <c r="M891" i="2" s="1"/>
  <c r="L827" i="2"/>
  <c r="M827" i="2" s="1"/>
  <c r="L763" i="2"/>
  <c r="M763" i="2" s="1"/>
  <c r="L699" i="2"/>
  <c r="M699" i="2" s="1"/>
  <c r="L582" i="2"/>
  <c r="M582" i="2" s="1"/>
  <c r="M963" i="2"/>
  <c r="M899" i="2"/>
  <c r="M835" i="2"/>
  <c r="M779" i="2"/>
  <c r="M731" i="2"/>
  <c r="L675" i="2"/>
  <c r="M675" i="2" s="1"/>
  <c r="L619" i="2"/>
  <c r="M619" i="2" s="1"/>
  <c r="L539" i="2"/>
  <c r="M539" i="2" s="1"/>
  <c r="L459" i="2"/>
  <c r="M459" i="2" s="1"/>
  <c r="L395" i="2"/>
  <c r="M395" i="2" s="1"/>
  <c r="L347" i="2"/>
  <c r="M347" i="2" s="1"/>
  <c r="L299" i="2"/>
  <c r="M299" i="2" s="1"/>
  <c r="L251" i="2"/>
  <c r="M251" i="2" s="1"/>
  <c r="L203" i="2"/>
  <c r="M203" i="2" s="1"/>
  <c r="L171" i="2"/>
  <c r="M171" i="2" s="1"/>
  <c r="L139" i="2"/>
  <c r="M139" i="2" s="1"/>
  <c r="L91" i="2"/>
  <c r="M91" i="2" s="1"/>
  <c r="L59" i="2"/>
  <c r="M59" i="2" s="1"/>
  <c r="L11" i="2"/>
  <c r="M11" i="2" s="1"/>
  <c r="L747" i="2"/>
  <c r="M747" i="2" s="1"/>
  <c r="L999" i="2"/>
  <c r="M999" i="2" s="1"/>
  <c r="L951" i="2"/>
  <c r="M951" i="2" s="1"/>
  <c r="L998" i="2"/>
  <c r="M998" i="2" s="1"/>
  <c r="L982" i="2"/>
  <c r="M982" i="2" s="1"/>
  <c r="L966" i="2"/>
  <c r="M966" i="2" s="1"/>
  <c r="L950" i="2"/>
  <c r="M950" i="2" s="1"/>
  <c r="L934" i="2"/>
  <c r="M934" i="2" s="1"/>
  <c r="L918" i="2"/>
  <c r="M918" i="2" s="1"/>
  <c r="L910" i="2"/>
  <c r="M910" i="2" s="1"/>
  <c r="L886" i="2"/>
  <c r="M886" i="2" s="1"/>
  <c r="L854" i="2"/>
  <c r="M854" i="2" s="1"/>
  <c r="L806" i="2"/>
  <c r="M806" i="2" s="1"/>
  <c r="L989" i="2"/>
  <c r="M989" i="2" s="1"/>
  <c r="L981" i="2"/>
  <c r="M981" i="2" s="1"/>
  <c r="L965" i="2"/>
  <c r="M965" i="2" s="1"/>
  <c r="L957" i="2"/>
  <c r="M957" i="2" s="1"/>
  <c r="L941" i="2"/>
  <c r="M941" i="2" s="1"/>
  <c r="L933" i="2"/>
  <c r="M933" i="2" s="1"/>
  <c r="L917" i="2"/>
  <c r="M917" i="2" s="1"/>
  <c r="L909" i="2"/>
  <c r="M909" i="2" s="1"/>
  <c r="L893" i="2"/>
  <c r="M893" i="2" s="1"/>
  <c r="L877" i="2"/>
  <c r="M877" i="2" s="1"/>
  <c r="L861" i="2"/>
  <c r="M861" i="2" s="1"/>
  <c r="L837" i="2"/>
  <c r="M837" i="2" s="1"/>
  <c r="L996" i="2"/>
  <c r="M996" i="2" s="1"/>
  <c r="L988" i="2"/>
  <c r="M988" i="2" s="1"/>
  <c r="L980" i="2"/>
  <c r="M980" i="2" s="1"/>
  <c r="L972" i="2"/>
  <c r="M972" i="2" s="1"/>
  <c r="L964" i="2"/>
  <c r="M964" i="2" s="1"/>
  <c r="L956" i="2"/>
  <c r="M956" i="2" s="1"/>
  <c r="L948" i="2"/>
  <c r="M948" i="2" s="1"/>
  <c r="L940" i="2"/>
  <c r="M940" i="2" s="1"/>
  <c r="L932" i="2"/>
  <c r="M932" i="2" s="1"/>
  <c r="L924" i="2"/>
  <c r="M924" i="2" s="1"/>
  <c r="L916" i="2"/>
  <c r="M916" i="2" s="1"/>
  <c r="L908" i="2"/>
  <c r="M908" i="2" s="1"/>
  <c r="L900" i="2"/>
  <c r="M900" i="2" s="1"/>
  <c r="L892" i="2"/>
  <c r="M892" i="2" s="1"/>
  <c r="L884" i="2"/>
  <c r="M884" i="2" s="1"/>
  <c r="L876" i="2"/>
  <c r="M876" i="2" s="1"/>
  <c r="L868" i="2"/>
  <c r="M868" i="2" s="1"/>
  <c r="L860" i="2"/>
  <c r="M860" i="2" s="1"/>
  <c r="L852" i="2"/>
  <c r="M852" i="2" s="1"/>
  <c r="L844" i="2"/>
  <c r="M844" i="2" s="1"/>
  <c r="L836" i="2"/>
  <c r="M836" i="2" s="1"/>
  <c r="L828" i="2"/>
  <c r="M828" i="2" s="1"/>
  <c r="L820" i="2"/>
  <c r="M820" i="2" s="1"/>
  <c r="L812" i="2"/>
  <c r="M812" i="2" s="1"/>
  <c r="L804" i="2"/>
  <c r="M804" i="2" s="1"/>
  <c r="L796" i="2"/>
  <c r="M796" i="2" s="1"/>
  <c r="L788" i="2"/>
  <c r="M788" i="2" s="1"/>
  <c r="L780" i="2"/>
  <c r="M780" i="2" s="1"/>
  <c r="L772" i="2"/>
  <c r="M772" i="2" s="1"/>
  <c r="L764" i="2"/>
  <c r="M764" i="2" s="1"/>
  <c r="L756" i="2"/>
  <c r="M756" i="2" s="1"/>
  <c r="L748" i="2"/>
  <c r="M748" i="2" s="1"/>
  <c r="L740" i="2"/>
  <c r="M740" i="2" s="1"/>
  <c r="L732" i="2"/>
  <c r="M732" i="2" s="1"/>
  <c r="L724" i="2"/>
  <c r="M724" i="2" s="1"/>
  <c r="L716" i="2"/>
  <c r="M716" i="2" s="1"/>
  <c r="L708" i="2"/>
  <c r="M708" i="2" s="1"/>
  <c r="L700" i="2"/>
  <c r="M700" i="2" s="1"/>
  <c r="L692" i="2"/>
  <c r="M692" i="2" s="1"/>
  <c r="L684" i="2"/>
  <c r="M684" i="2" s="1"/>
  <c r="L676" i="2"/>
  <c r="M676" i="2" s="1"/>
  <c r="L947" i="2"/>
  <c r="M947" i="2" s="1"/>
  <c r="L883" i="2"/>
  <c r="M883" i="2" s="1"/>
  <c r="L819" i="2"/>
  <c r="M819" i="2" s="1"/>
  <c r="L755" i="2"/>
  <c r="M755" i="2" s="1"/>
  <c r="L690" i="2"/>
  <c r="M690" i="2" s="1"/>
  <c r="L566" i="2"/>
  <c r="M566" i="2" s="1"/>
  <c r="M942" i="2"/>
  <c r="L498" i="2"/>
  <c r="M498" i="2" s="1"/>
  <c r="L490" i="2"/>
  <c r="M490" i="2" s="1"/>
  <c r="L482" i="2"/>
  <c r="M482" i="2" s="1"/>
  <c r="L474" i="2"/>
  <c r="M474" i="2" s="1"/>
  <c r="L466" i="2"/>
  <c r="M466" i="2" s="1"/>
  <c r="L458" i="2"/>
  <c r="M458" i="2" s="1"/>
  <c r="L450" i="2"/>
  <c r="M450" i="2" s="1"/>
  <c r="L442" i="2"/>
  <c r="M442" i="2" s="1"/>
  <c r="L434" i="2"/>
  <c r="M434" i="2" s="1"/>
  <c r="L426" i="2"/>
  <c r="M426" i="2" s="1"/>
  <c r="L418" i="2"/>
  <c r="M418" i="2" s="1"/>
  <c r="L410" i="2"/>
  <c r="M410" i="2" s="1"/>
  <c r="L402" i="2"/>
  <c r="M402" i="2" s="1"/>
  <c r="L394" i="2"/>
  <c r="M394" i="2" s="1"/>
  <c r="L386" i="2"/>
  <c r="M386" i="2" s="1"/>
  <c r="L378" i="2"/>
  <c r="M378" i="2" s="1"/>
  <c r="L370" i="2"/>
  <c r="M370" i="2" s="1"/>
  <c r="L362" i="2"/>
  <c r="M362" i="2" s="1"/>
  <c r="L354" i="2"/>
  <c r="M354" i="2" s="1"/>
  <c r="L346" i="2"/>
  <c r="M346" i="2" s="1"/>
  <c r="L338" i="2"/>
  <c r="M338" i="2" s="1"/>
  <c r="L330" i="2"/>
  <c r="M330" i="2" s="1"/>
  <c r="L322" i="2"/>
  <c r="M322" i="2" s="1"/>
  <c r="L314" i="2"/>
  <c r="M314" i="2" s="1"/>
  <c r="L306" i="2"/>
  <c r="M306" i="2" s="1"/>
  <c r="L298" i="2"/>
  <c r="M298" i="2" s="1"/>
  <c r="L290" i="2"/>
  <c r="M290" i="2" s="1"/>
  <c r="L282" i="2"/>
  <c r="M282" i="2" s="1"/>
  <c r="L274" i="2"/>
  <c r="M274" i="2" s="1"/>
  <c r="L266" i="2"/>
  <c r="M266" i="2" s="1"/>
  <c r="L258" i="2"/>
  <c r="M258" i="2" s="1"/>
  <c r="L250" i="2"/>
  <c r="M250" i="2" s="1"/>
  <c r="L242" i="2"/>
  <c r="M242" i="2" s="1"/>
  <c r="L234" i="2"/>
  <c r="M234" i="2" s="1"/>
  <c r="L226" i="2"/>
  <c r="M226" i="2" s="1"/>
  <c r="L218" i="2"/>
  <c r="M218" i="2" s="1"/>
  <c r="L210" i="2"/>
  <c r="M210" i="2" s="1"/>
  <c r="L202" i="2"/>
  <c r="M202" i="2" s="1"/>
  <c r="L194" i="2"/>
  <c r="M194" i="2" s="1"/>
  <c r="L186" i="2"/>
  <c r="M186" i="2" s="1"/>
  <c r="L178" i="2"/>
  <c r="M178" i="2" s="1"/>
  <c r="L170" i="2"/>
  <c r="M170" i="2" s="1"/>
  <c r="L162" i="2"/>
  <c r="M162" i="2" s="1"/>
  <c r="L154" i="2"/>
  <c r="M154" i="2" s="1"/>
  <c r="L146" i="2"/>
  <c r="M146" i="2" s="1"/>
  <c r="L138" i="2"/>
  <c r="M138" i="2" s="1"/>
  <c r="L130" i="2"/>
  <c r="M130" i="2" s="1"/>
  <c r="L122" i="2"/>
  <c r="M122" i="2" s="1"/>
  <c r="L114" i="2"/>
  <c r="M114" i="2" s="1"/>
  <c r="L106" i="2"/>
  <c r="M106" i="2" s="1"/>
  <c r="L98" i="2"/>
  <c r="M98" i="2" s="1"/>
  <c r="L90" i="2"/>
  <c r="M90" i="2" s="1"/>
  <c r="L82" i="2"/>
  <c r="M82" i="2" s="1"/>
  <c r="L74" i="2"/>
  <c r="M74" i="2" s="1"/>
  <c r="L66" i="2"/>
  <c r="M66" i="2" s="1"/>
  <c r="L58" i="2"/>
  <c r="M58" i="2" s="1"/>
  <c r="L50" i="2"/>
  <c r="M50" i="2" s="1"/>
  <c r="L42" i="2"/>
  <c r="M42" i="2" s="1"/>
  <c r="L34" i="2"/>
  <c r="M34" i="2" s="1"/>
  <c r="L26" i="2"/>
  <c r="M26" i="2" s="1"/>
  <c r="L18" i="2"/>
  <c r="M18" i="2" s="1"/>
  <c r="L10" i="2"/>
  <c r="M10" i="2" s="1"/>
  <c r="L417" i="2"/>
  <c r="M417" i="2" s="1"/>
  <c r="L409" i="2"/>
  <c r="M409" i="2" s="1"/>
  <c r="L401" i="2"/>
  <c r="M401" i="2" s="1"/>
  <c r="L393" i="2"/>
  <c r="M393" i="2" s="1"/>
  <c r="L385" i="2"/>
  <c r="M385" i="2" s="1"/>
  <c r="L377" i="2"/>
  <c r="M377" i="2" s="1"/>
  <c r="L369" i="2"/>
  <c r="M369" i="2" s="1"/>
  <c r="L361" i="2"/>
  <c r="M361" i="2" s="1"/>
  <c r="L353" i="2"/>
  <c r="M353" i="2" s="1"/>
  <c r="L345" i="2"/>
  <c r="M345" i="2" s="1"/>
  <c r="L337" i="2"/>
  <c r="M337" i="2" s="1"/>
  <c r="L329" i="2"/>
  <c r="M329" i="2" s="1"/>
  <c r="L321" i="2"/>
  <c r="M321" i="2" s="1"/>
  <c r="L313" i="2"/>
  <c r="M313" i="2" s="1"/>
  <c r="L305" i="2"/>
  <c r="M305" i="2" s="1"/>
  <c r="L297" i="2"/>
  <c r="M297" i="2" s="1"/>
  <c r="L289" i="2"/>
  <c r="M289" i="2" s="1"/>
  <c r="L281" i="2"/>
  <c r="M281" i="2" s="1"/>
  <c r="L273" i="2"/>
  <c r="M273" i="2" s="1"/>
  <c r="L265" i="2"/>
  <c r="M265" i="2" s="1"/>
  <c r="L257" i="2"/>
  <c r="M257" i="2" s="1"/>
  <c r="L249" i="2"/>
  <c r="M249" i="2" s="1"/>
  <c r="L241" i="2"/>
  <c r="M241" i="2" s="1"/>
  <c r="L233" i="2"/>
  <c r="M233" i="2" s="1"/>
  <c r="L225" i="2"/>
  <c r="M225" i="2" s="1"/>
  <c r="L217" i="2"/>
  <c r="M217" i="2" s="1"/>
  <c r="L209" i="2"/>
  <c r="M209" i="2" s="1"/>
  <c r="L201" i="2"/>
  <c r="M201" i="2" s="1"/>
  <c r="L193" i="2"/>
  <c r="M193" i="2" s="1"/>
  <c r="L185" i="2"/>
  <c r="M185" i="2" s="1"/>
  <c r="L177" i="2"/>
  <c r="M177" i="2" s="1"/>
  <c r="L169" i="2"/>
  <c r="M169" i="2" s="1"/>
  <c r="L161" i="2"/>
  <c r="M161" i="2" s="1"/>
  <c r="L153" i="2"/>
  <c r="M153" i="2" s="1"/>
  <c r="L145" i="2"/>
  <c r="M145" i="2" s="1"/>
  <c r="L137" i="2"/>
  <c r="M137" i="2" s="1"/>
  <c r="L129" i="2"/>
  <c r="M129" i="2" s="1"/>
  <c r="L121" i="2"/>
  <c r="M121" i="2" s="1"/>
  <c r="L113" i="2"/>
  <c r="M113" i="2" s="1"/>
  <c r="L105" i="2"/>
  <c r="M105" i="2" s="1"/>
  <c r="L97" i="2"/>
  <c r="M97" i="2" s="1"/>
  <c r="L89" i="2"/>
  <c r="M89" i="2" s="1"/>
  <c r="L81" i="2"/>
  <c r="M81" i="2" s="1"/>
  <c r="L73" i="2"/>
  <c r="M73" i="2" s="1"/>
  <c r="L65" i="2"/>
  <c r="M65" i="2" s="1"/>
  <c r="L57" i="2"/>
  <c r="M57" i="2" s="1"/>
  <c r="L49" i="2"/>
  <c r="M49" i="2" s="1"/>
  <c r="L41" i="2"/>
  <c r="M41" i="2" s="1"/>
  <c r="L33" i="2"/>
  <c r="M33" i="2" s="1"/>
  <c r="L25" i="2"/>
  <c r="M25" i="2" s="1"/>
  <c r="L17" i="2"/>
  <c r="M17" i="2" s="1"/>
  <c r="L9" i="2"/>
  <c r="M9" i="2" s="1"/>
  <c r="L688" i="2"/>
  <c r="M688" i="2" s="1"/>
  <c r="L680" i="2"/>
  <c r="M680" i="2" s="1"/>
  <c r="L672" i="2"/>
  <c r="M672" i="2" s="1"/>
  <c r="L664" i="2"/>
  <c r="M664" i="2" s="1"/>
  <c r="L656" i="2"/>
  <c r="M656" i="2" s="1"/>
  <c r="L648" i="2"/>
  <c r="M648" i="2" s="1"/>
  <c r="L640" i="2"/>
  <c r="M640" i="2" s="1"/>
  <c r="L632" i="2"/>
  <c r="M632" i="2" s="1"/>
  <c r="L624" i="2"/>
  <c r="M624" i="2" s="1"/>
  <c r="L616" i="2"/>
  <c r="M616" i="2" s="1"/>
  <c r="L608" i="2"/>
  <c r="M608" i="2" s="1"/>
  <c r="L600" i="2"/>
  <c r="M600" i="2" s="1"/>
  <c r="L592" i="2"/>
  <c r="M592" i="2" s="1"/>
  <c r="L584" i="2"/>
  <c r="M584" i="2" s="1"/>
  <c r="L576" i="2"/>
  <c r="M576" i="2" s="1"/>
  <c r="L568" i="2"/>
  <c r="M568" i="2" s="1"/>
  <c r="L560" i="2"/>
  <c r="M560" i="2" s="1"/>
  <c r="L552" i="2"/>
  <c r="M552" i="2" s="1"/>
  <c r="L544" i="2"/>
  <c r="M544" i="2" s="1"/>
  <c r="L536" i="2"/>
  <c r="M536" i="2" s="1"/>
  <c r="L528" i="2"/>
  <c r="M528" i="2" s="1"/>
  <c r="L520" i="2"/>
  <c r="M520" i="2" s="1"/>
  <c r="L512" i="2"/>
  <c r="M512" i="2" s="1"/>
  <c r="L504" i="2"/>
  <c r="M504" i="2" s="1"/>
  <c r="L496" i="2"/>
  <c r="M496" i="2" s="1"/>
  <c r="L488" i="2"/>
  <c r="M488" i="2" s="1"/>
  <c r="L480" i="2"/>
  <c r="M480" i="2" s="1"/>
  <c r="L472" i="2"/>
  <c r="M472" i="2" s="1"/>
  <c r="L464" i="2"/>
  <c r="M464" i="2" s="1"/>
  <c r="L456" i="2"/>
  <c r="M456" i="2" s="1"/>
  <c r="L448" i="2"/>
  <c r="M448" i="2" s="1"/>
  <c r="L440" i="2"/>
  <c r="M440" i="2" s="1"/>
  <c r="L432" i="2"/>
  <c r="M432" i="2" s="1"/>
  <c r="L424" i="2"/>
  <c r="M424" i="2" s="1"/>
  <c r="L416" i="2"/>
  <c r="M416" i="2" s="1"/>
  <c r="L408" i="2"/>
  <c r="M408" i="2" s="1"/>
  <c r="L400" i="2"/>
  <c r="M400" i="2" s="1"/>
  <c r="L392" i="2"/>
  <c r="M392" i="2" s="1"/>
  <c r="L384" i="2"/>
  <c r="M384" i="2" s="1"/>
  <c r="L376" i="2"/>
  <c r="M376" i="2" s="1"/>
  <c r="L368" i="2"/>
  <c r="M368" i="2" s="1"/>
  <c r="L360" i="2"/>
  <c r="M360" i="2" s="1"/>
  <c r="L352" i="2"/>
  <c r="M352" i="2" s="1"/>
  <c r="L344" i="2"/>
  <c r="M344" i="2" s="1"/>
  <c r="L336" i="2"/>
  <c r="M336" i="2" s="1"/>
  <c r="L328" i="2"/>
  <c r="M328" i="2" s="1"/>
  <c r="L320" i="2"/>
  <c r="M320" i="2" s="1"/>
  <c r="L312" i="2"/>
  <c r="M312" i="2" s="1"/>
  <c r="L304" i="2"/>
  <c r="M304" i="2" s="1"/>
  <c r="L296" i="2"/>
  <c r="M296" i="2" s="1"/>
  <c r="L288" i="2"/>
  <c r="M288" i="2" s="1"/>
  <c r="L280" i="2"/>
  <c r="M280" i="2" s="1"/>
  <c r="L272" i="2"/>
  <c r="M272" i="2" s="1"/>
  <c r="L264" i="2"/>
  <c r="M264" i="2" s="1"/>
  <c r="L256" i="2"/>
  <c r="M256" i="2" s="1"/>
  <c r="L248" i="2"/>
  <c r="M248" i="2" s="1"/>
  <c r="L240" i="2"/>
  <c r="M240" i="2" s="1"/>
  <c r="L232" i="2"/>
  <c r="M232" i="2" s="1"/>
  <c r="L224" i="2"/>
  <c r="M224" i="2" s="1"/>
  <c r="L216" i="2"/>
  <c r="M216" i="2" s="1"/>
  <c r="L208" i="2"/>
  <c r="M208" i="2" s="1"/>
  <c r="L200" i="2"/>
  <c r="M200" i="2" s="1"/>
  <c r="L192" i="2"/>
  <c r="M192" i="2" s="1"/>
  <c r="L184" i="2"/>
  <c r="M184" i="2" s="1"/>
  <c r="L176" i="2"/>
  <c r="M176" i="2" s="1"/>
  <c r="L168" i="2"/>
  <c r="M168" i="2" s="1"/>
  <c r="L160" i="2"/>
  <c r="M160" i="2" s="1"/>
  <c r="L152" i="2"/>
  <c r="M152" i="2" s="1"/>
  <c r="L144" i="2"/>
  <c r="M144" i="2" s="1"/>
  <c r="L136" i="2"/>
  <c r="M136" i="2" s="1"/>
  <c r="L128" i="2"/>
  <c r="M128" i="2" s="1"/>
  <c r="L120" i="2"/>
  <c r="M120" i="2" s="1"/>
  <c r="L112" i="2"/>
  <c r="M112" i="2" s="1"/>
  <c r="L104" i="2"/>
  <c r="M104" i="2" s="1"/>
  <c r="L96" i="2"/>
  <c r="M96" i="2" s="1"/>
  <c r="L88" i="2"/>
  <c r="M88" i="2" s="1"/>
  <c r="L80" i="2"/>
  <c r="M80" i="2" s="1"/>
  <c r="L72" i="2"/>
  <c r="M72" i="2" s="1"/>
  <c r="L64" i="2"/>
  <c r="M64" i="2" s="1"/>
  <c r="L56" i="2"/>
  <c r="M56" i="2" s="1"/>
  <c r="L48" i="2"/>
  <c r="M48" i="2" s="1"/>
  <c r="L40" i="2"/>
  <c r="M40" i="2" s="1"/>
  <c r="L32" i="2"/>
  <c r="M32" i="2" s="1"/>
  <c r="L24" i="2"/>
  <c r="M24" i="2" s="1"/>
  <c r="L16" i="2"/>
  <c r="M16" i="2" s="1"/>
  <c r="L8" i="2"/>
  <c r="M8" i="2" s="1"/>
  <c r="M271" i="2"/>
  <c r="M263" i="2"/>
  <c r="M255" i="2"/>
  <c r="M247" i="2"/>
  <c r="M207" i="2"/>
  <c r="M199" i="2"/>
  <c r="M191" i="2"/>
  <c r="M183" i="2"/>
  <c r="M143" i="2"/>
  <c r="M135" i="2"/>
  <c r="M127" i="2"/>
  <c r="M119" i="2"/>
  <c r="L111" i="2"/>
  <c r="M111" i="2" s="1"/>
  <c r="L103" i="2"/>
  <c r="M103" i="2" s="1"/>
  <c r="L95" i="2"/>
  <c r="M95" i="2" s="1"/>
  <c r="L87" i="2"/>
  <c r="M87" i="2" s="1"/>
  <c r="L79" i="2"/>
  <c r="M79" i="2" s="1"/>
  <c r="L71" i="2"/>
  <c r="M71" i="2" s="1"/>
  <c r="L63" i="2"/>
  <c r="M63" i="2" s="1"/>
  <c r="L55" i="2"/>
  <c r="M55" i="2" s="1"/>
  <c r="L47" i="2"/>
  <c r="M47" i="2" s="1"/>
  <c r="L39" i="2"/>
  <c r="M39" i="2" s="1"/>
  <c r="L31" i="2"/>
  <c r="M31" i="2" s="1"/>
  <c r="L23" i="2"/>
  <c r="M23" i="2" s="1"/>
  <c r="L15" i="2"/>
  <c r="M15" i="2" s="1"/>
  <c r="L7" i="2"/>
  <c r="M7" i="2" s="1"/>
  <c r="L303" i="2"/>
  <c r="M303" i="2" s="1"/>
  <c r="L239" i="2"/>
  <c r="M239" i="2" s="1"/>
  <c r="L175" i="2"/>
  <c r="M175" i="2" s="1"/>
  <c r="L366" i="2"/>
  <c r="M366" i="2" s="1"/>
  <c r="L358" i="2"/>
  <c r="M358" i="2" s="1"/>
  <c r="L350" i="2"/>
  <c r="M350" i="2" s="1"/>
  <c r="L342" i="2"/>
  <c r="M342" i="2" s="1"/>
  <c r="L334" i="2"/>
  <c r="M334" i="2" s="1"/>
  <c r="L326" i="2"/>
  <c r="M326" i="2" s="1"/>
  <c r="L318" i="2"/>
  <c r="M318" i="2" s="1"/>
  <c r="L310" i="2"/>
  <c r="M310" i="2" s="1"/>
  <c r="L302" i="2"/>
  <c r="M302" i="2" s="1"/>
  <c r="L294" i="2"/>
  <c r="M294" i="2" s="1"/>
  <c r="L286" i="2"/>
  <c r="M286" i="2" s="1"/>
  <c r="L278" i="2"/>
  <c r="M278" i="2" s="1"/>
  <c r="L270" i="2"/>
  <c r="M270" i="2" s="1"/>
  <c r="L262" i="2"/>
  <c r="M262" i="2" s="1"/>
  <c r="L254" i="2"/>
  <c r="M254" i="2" s="1"/>
  <c r="L246" i="2"/>
  <c r="M246" i="2" s="1"/>
  <c r="L238" i="2"/>
  <c r="M238" i="2" s="1"/>
  <c r="L230" i="2"/>
  <c r="M230" i="2" s="1"/>
  <c r="L222" i="2"/>
  <c r="M222" i="2" s="1"/>
  <c r="L214" i="2"/>
  <c r="M214" i="2" s="1"/>
  <c r="L206" i="2"/>
  <c r="M206" i="2" s="1"/>
  <c r="L198" i="2"/>
  <c r="M198" i="2" s="1"/>
  <c r="L190" i="2"/>
  <c r="M190" i="2" s="1"/>
  <c r="L182" i="2"/>
  <c r="M182" i="2" s="1"/>
  <c r="L174" i="2"/>
  <c r="M174" i="2" s="1"/>
  <c r="L166" i="2"/>
  <c r="M166" i="2" s="1"/>
  <c r="L158" i="2"/>
  <c r="M158" i="2" s="1"/>
  <c r="L150" i="2"/>
  <c r="M150" i="2" s="1"/>
  <c r="L142" i="2"/>
  <c r="M142" i="2" s="1"/>
  <c r="L134" i="2"/>
  <c r="M134" i="2" s="1"/>
  <c r="L126" i="2"/>
  <c r="M126" i="2" s="1"/>
  <c r="L118" i="2"/>
  <c r="M118" i="2" s="1"/>
  <c r="L110" i="2"/>
  <c r="M110" i="2" s="1"/>
  <c r="L102" i="2"/>
  <c r="M102" i="2" s="1"/>
  <c r="L94" i="2"/>
  <c r="M94" i="2" s="1"/>
  <c r="L86" i="2"/>
  <c r="M86" i="2" s="1"/>
  <c r="L78" i="2"/>
  <c r="M78" i="2" s="1"/>
  <c r="L62" i="2"/>
  <c r="M62" i="2" s="1"/>
  <c r="L54" i="2"/>
  <c r="M54" i="2" s="1"/>
  <c r="L46" i="2"/>
  <c r="M46" i="2" s="1"/>
  <c r="L38" i="2"/>
  <c r="M38" i="2" s="1"/>
  <c r="L30" i="2"/>
  <c r="M30" i="2" s="1"/>
  <c r="L22" i="2"/>
  <c r="M22" i="2" s="1"/>
  <c r="L14" i="2"/>
  <c r="M14" i="2" s="1"/>
  <c r="L295" i="2"/>
  <c r="M295" i="2" s="1"/>
  <c r="L231" i="2"/>
  <c r="M231" i="2" s="1"/>
  <c r="L167" i="2"/>
  <c r="M167" i="2" s="1"/>
  <c r="L429" i="2"/>
  <c r="M429" i="2" s="1"/>
  <c r="L421" i="2"/>
  <c r="M421" i="2" s="1"/>
  <c r="L413" i="2"/>
  <c r="M413" i="2" s="1"/>
  <c r="L405" i="2"/>
  <c r="M405" i="2" s="1"/>
  <c r="L397" i="2"/>
  <c r="M397" i="2" s="1"/>
  <c r="L389" i="2"/>
  <c r="M389" i="2" s="1"/>
  <c r="L381" i="2"/>
  <c r="M381" i="2" s="1"/>
  <c r="L373" i="2"/>
  <c r="M373" i="2" s="1"/>
  <c r="L365" i="2"/>
  <c r="M365" i="2" s="1"/>
  <c r="L357" i="2"/>
  <c r="M357" i="2" s="1"/>
  <c r="L341" i="2"/>
  <c r="M341" i="2" s="1"/>
  <c r="L333" i="2"/>
  <c r="M333" i="2" s="1"/>
  <c r="L325" i="2"/>
  <c r="M325" i="2" s="1"/>
  <c r="L317" i="2"/>
  <c r="M317" i="2" s="1"/>
  <c r="L309" i="2"/>
  <c r="M309" i="2" s="1"/>
  <c r="L301" i="2"/>
  <c r="M301" i="2" s="1"/>
  <c r="L293" i="2"/>
  <c r="M293" i="2" s="1"/>
  <c r="L285" i="2"/>
  <c r="M285" i="2" s="1"/>
  <c r="L277" i="2"/>
  <c r="M277" i="2" s="1"/>
  <c r="L269" i="2"/>
  <c r="M269" i="2" s="1"/>
  <c r="L261" i="2"/>
  <c r="M261" i="2" s="1"/>
  <c r="L253" i="2"/>
  <c r="M253" i="2" s="1"/>
  <c r="L245" i="2"/>
  <c r="M245" i="2" s="1"/>
  <c r="L237" i="2"/>
  <c r="M237" i="2" s="1"/>
  <c r="L229" i="2"/>
  <c r="M229" i="2" s="1"/>
  <c r="L221" i="2"/>
  <c r="M221" i="2" s="1"/>
  <c r="L213" i="2"/>
  <c r="M213" i="2" s="1"/>
  <c r="L205" i="2"/>
  <c r="M205" i="2" s="1"/>
  <c r="L197" i="2"/>
  <c r="M197" i="2" s="1"/>
  <c r="L189" i="2"/>
  <c r="M189" i="2" s="1"/>
  <c r="L181" i="2"/>
  <c r="M181" i="2" s="1"/>
  <c r="L173" i="2"/>
  <c r="M173" i="2" s="1"/>
  <c r="L165" i="2"/>
  <c r="M165" i="2" s="1"/>
  <c r="L157" i="2"/>
  <c r="M157" i="2" s="1"/>
  <c r="L149" i="2"/>
  <c r="M149" i="2" s="1"/>
  <c r="L141" i="2"/>
  <c r="M141" i="2" s="1"/>
  <c r="L133" i="2"/>
  <c r="M133" i="2" s="1"/>
  <c r="L125" i="2"/>
  <c r="M125" i="2" s="1"/>
  <c r="L117" i="2"/>
  <c r="M117" i="2" s="1"/>
  <c r="M109" i="2"/>
  <c r="L101" i="2"/>
  <c r="M101" i="2" s="1"/>
  <c r="M93" i="2"/>
  <c r="L85" i="2"/>
  <c r="M85" i="2" s="1"/>
  <c r="L77" i="2"/>
  <c r="M77" i="2" s="1"/>
  <c r="L69" i="2"/>
  <c r="M69" i="2" s="1"/>
  <c r="L61" i="2"/>
  <c r="M61" i="2" s="1"/>
  <c r="L53" i="2"/>
  <c r="M53" i="2" s="1"/>
  <c r="L45" i="2"/>
  <c r="M45" i="2" s="1"/>
  <c r="L37" i="2"/>
  <c r="M37" i="2" s="1"/>
  <c r="L29" i="2"/>
  <c r="M29" i="2" s="1"/>
  <c r="L21" i="2"/>
  <c r="M21" i="2" s="1"/>
  <c r="L13" i="2"/>
  <c r="M13" i="2" s="1"/>
  <c r="L5" i="2"/>
  <c r="M5" i="2" s="1"/>
  <c r="L668" i="2"/>
  <c r="M668" i="2" s="1"/>
  <c r="L287" i="2"/>
  <c r="M287" i="2" s="1"/>
  <c r="L223" i="2"/>
  <c r="M223" i="2" s="1"/>
  <c r="L159" i="2"/>
  <c r="M159" i="2" s="1"/>
  <c r="L70" i="2"/>
  <c r="M70" i="2" s="1"/>
  <c r="M349" i="2"/>
  <c r="M660" i="2"/>
  <c r="M652" i="2"/>
  <c r="M644" i="2"/>
  <c r="M636" i="2"/>
  <c r="M628" i="2"/>
  <c r="M620" i="2"/>
  <c r="M612" i="2"/>
  <c r="M604" i="2"/>
  <c r="M596" i="2"/>
  <c r="M588" i="2"/>
  <c r="M580" i="2"/>
  <c r="M572" i="2"/>
  <c r="M564" i="2"/>
  <c r="L556" i="2"/>
  <c r="M556" i="2" s="1"/>
  <c r="L548" i="2"/>
  <c r="M548" i="2" s="1"/>
  <c r="L540" i="2"/>
  <c r="M540" i="2" s="1"/>
  <c r="L532" i="2"/>
  <c r="M532" i="2" s="1"/>
  <c r="L524" i="2"/>
  <c r="M524" i="2" s="1"/>
  <c r="L516" i="2"/>
  <c r="M516" i="2" s="1"/>
  <c r="L508" i="2"/>
  <c r="M508" i="2" s="1"/>
  <c r="L500" i="2"/>
  <c r="M500" i="2" s="1"/>
  <c r="L492" i="2"/>
  <c r="M492" i="2" s="1"/>
  <c r="L484" i="2"/>
  <c r="M484" i="2" s="1"/>
  <c r="L476" i="2"/>
  <c r="M476" i="2" s="1"/>
  <c r="L468" i="2"/>
  <c r="M468" i="2" s="1"/>
  <c r="L460" i="2"/>
  <c r="M460" i="2" s="1"/>
  <c r="L452" i="2"/>
  <c r="M452" i="2" s="1"/>
  <c r="L444" i="2"/>
  <c r="M444" i="2" s="1"/>
  <c r="L436" i="2"/>
  <c r="M436" i="2" s="1"/>
  <c r="L428" i="2"/>
  <c r="M428" i="2" s="1"/>
  <c r="L420" i="2"/>
  <c r="M420" i="2" s="1"/>
  <c r="L412" i="2"/>
  <c r="M412" i="2" s="1"/>
  <c r="L404" i="2"/>
  <c r="M404" i="2" s="1"/>
  <c r="L396" i="2"/>
  <c r="M396" i="2" s="1"/>
  <c r="L388" i="2"/>
  <c r="M388" i="2" s="1"/>
  <c r="L380" i="2"/>
  <c r="M380" i="2" s="1"/>
  <c r="L372" i="2"/>
  <c r="M372" i="2" s="1"/>
  <c r="L364" i="2"/>
  <c r="M364" i="2" s="1"/>
  <c r="L356" i="2"/>
  <c r="M356" i="2" s="1"/>
  <c r="L348" i="2"/>
  <c r="M348" i="2" s="1"/>
  <c r="L340" i="2"/>
  <c r="M340" i="2" s="1"/>
  <c r="L332" i="2"/>
  <c r="M332" i="2" s="1"/>
  <c r="L324" i="2"/>
  <c r="M324" i="2" s="1"/>
  <c r="L316" i="2"/>
  <c r="M316" i="2" s="1"/>
  <c r="L308" i="2"/>
  <c r="M308" i="2" s="1"/>
  <c r="L300" i="2"/>
  <c r="M300" i="2" s="1"/>
  <c r="L292" i="2"/>
  <c r="M292" i="2" s="1"/>
  <c r="L284" i="2"/>
  <c r="M284" i="2" s="1"/>
  <c r="L276" i="2"/>
  <c r="M276" i="2" s="1"/>
  <c r="L268" i="2"/>
  <c r="M268" i="2" s="1"/>
  <c r="L260" i="2"/>
  <c r="M260" i="2" s="1"/>
  <c r="L252" i="2"/>
  <c r="M252" i="2" s="1"/>
  <c r="L244" i="2"/>
  <c r="M244" i="2" s="1"/>
  <c r="L236" i="2"/>
  <c r="M236" i="2" s="1"/>
  <c r="L228" i="2"/>
  <c r="M228" i="2" s="1"/>
  <c r="L220" i="2"/>
  <c r="M220" i="2" s="1"/>
  <c r="L212" i="2"/>
  <c r="M212" i="2" s="1"/>
  <c r="L204" i="2"/>
  <c r="M204" i="2" s="1"/>
  <c r="L196" i="2"/>
  <c r="M196" i="2" s="1"/>
  <c r="L188" i="2"/>
  <c r="M188" i="2" s="1"/>
  <c r="L180" i="2"/>
  <c r="M180" i="2" s="1"/>
  <c r="L172" i="2"/>
  <c r="M172" i="2" s="1"/>
  <c r="L164" i="2"/>
  <c r="M164" i="2" s="1"/>
  <c r="L156" i="2"/>
  <c r="M156" i="2" s="1"/>
  <c r="L148" i="2"/>
  <c r="M148" i="2" s="1"/>
  <c r="L140" i="2"/>
  <c r="M140" i="2" s="1"/>
  <c r="L132" i="2"/>
  <c r="M132" i="2" s="1"/>
  <c r="L124" i="2"/>
  <c r="M124" i="2" s="1"/>
  <c r="L116" i="2"/>
  <c r="M116" i="2" s="1"/>
  <c r="L108" i="2"/>
  <c r="M108" i="2" s="1"/>
  <c r="L100" i="2"/>
  <c r="M100" i="2" s="1"/>
  <c r="L92" i="2"/>
  <c r="M92" i="2" s="1"/>
  <c r="L84" i="2"/>
  <c r="M84" i="2" s="1"/>
  <c r="L76" i="2"/>
  <c r="M76" i="2" s="1"/>
  <c r="L68" i="2"/>
  <c r="M68" i="2" s="1"/>
  <c r="L60" i="2"/>
  <c r="M60" i="2" s="1"/>
  <c r="L52" i="2"/>
  <c r="M52" i="2" s="1"/>
  <c r="L44" i="2"/>
  <c r="M44" i="2" s="1"/>
  <c r="L36" i="2"/>
  <c r="M36" i="2" s="1"/>
  <c r="L28" i="2"/>
  <c r="M28" i="2" s="1"/>
  <c r="L20" i="2"/>
  <c r="M20" i="2" s="1"/>
  <c r="L12" i="2"/>
  <c r="M12" i="2" s="1"/>
  <c r="L4" i="2"/>
  <c r="M4" i="2" s="1"/>
  <c r="L279" i="2"/>
  <c r="M279" i="2" s="1"/>
  <c r="L215" i="2"/>
  <c r="M215" i="2" s="1"/>
  <c r="L151" i="2"/>
  <c r="M151" i="2" s="1"/>
  <c r="L6" i="2"/>
  <c r="M6" i="2" s="1"/>
  <c r="M2" i="2" l="1"/>
  <c r="N1005" i="2"/>
  <c r="N1006" i="2" l="1"/>
  <c r="N1008" i="2"/>
</calcChain>
</file>

<file path=xl/sharedStrings.xml><?xml version="1.0" encoding="utf-8"?>
<sst xmlns="http://schemas.openxmlformats.org/spreadsheetml/2006/main" count="6108" uniqueCount="2094">
  <si>
    <t>Category</t>
  </si>
  <si>
    <t>Criteria</t>
  </si>
  <si>
    <t>Points</t>
  </si>
  <si>
    <t>1. Dashboard Metrics</t>
  </si>
  <si>
    <t>2. Use of Pivot Tables</t>
  </si>
  <si>
    <t>Pivot tables are correctly used and visible in screenshots, forming the basis of the dashboard</t>
  </si>
  <si>
    <t>3. Visual Design &amp; Layout</t>
  </si>
  <si>
    <t>Dashboard layout is clean, readable, and effectively communicates the data (e.g., chart types, formatting, slicers if shown)</t>
  </si>
  <si>
    <t>4. Written Summary / Explanation</t>
  </si>
  <si>
    <t>Concise explanation of calculated metrics, logic used, assumptions, and key insights (100–200 words)</t>
  </si>
  <si>
    <t>5. Overall Submission Quality</t>
  </si>
  <si>
    <t>Clear screenshots, organized PDF structure, proper file naming, and completeness</t>
  </si>
  <si>
    <t>Submissions</t>
  </si>
  <si>
    <t>You are submitting a single well organized PDF file</t>
  </si>
  <si>
    <t>Page</t>
  </si>
  <si>
    <t>Content</t>
  </si>
  <si>
    <t>Page 1</t>
  </si>
  <si>
    <t>Dashboard Screenshot: 1 Screenshot</t>
  </si>
  <si>
    <t>Page 2</t>
  </si>
  <si>
    <t>Pivot Table Screenshot: 1 Screenshot</t>
  </si>
  <si>
    <t>Page 3</t>
  </si>
  <si>
    <r>
      <rPr>
        <b/>
        <sz val="10"/>
        <color theme="1"/>
        <rFont val="Arial"/>
      </rPr>
      <t>Written summary:</t>
    </r>
    <r>
      <rPr>
        <sz val="10"/>
        <color theme="1"/>
        <rFont val="Arial"/>
      </rPr>
      <t xml:space="preserve"> 
Not more than 1000 Words
What metrics were calculated: Be sure to include the main KPIs
Any assumptions were made
What insights the dashboard provides</t>
    </r>
  </si>
  <si>
    <t>Invoice ID</t>
  </si>
  <si>
    <t>Date</t>
  </si>
  <si>
    <t>Region</t>
  </si>
  <si>
    <t>Customer Name</t>
  </si>
  <si>
    <t>Product</t>
  </si>
  <si>
    <t>Quantity</t>
  </si>
  <si>
    <t>Unit Price</t>
  </si>
  <si>
    <t>Discount</t>
  </si>
  <si>
    <t>Payment Type</t>
  </si>
  <si>
    <t>e3c07f55-be39-486c-8bb4-8feac9e03a7c</t>
  </si>
  <si>
    <t>South</t>
  </si>
  <si>
    <t>Stephanie Lopez</t>
  </si>
  <si>
    <t>Furniture</t>
  </si>
  <si>
    <t>Chair</t>
  </si>
  <si>
    <t>Cash</t>
  </si>
  <si>
    <t>74afcaa3-1492-4549-94fe-20436f0d493c</t>
  </si>
  <si>
    <t>Katelyn Arias</t>
  </si>
  <si>
    <t>Electronics</t>
  </si>
  <si>
    <t>Tablet</t>
  </si>
  <si>
    <t>Card</t>
  </si>
  <si>
    <t>28468b50-abf5-43b9-97b5-5dc07c42d9c9</t>
  </si>
  <si>
    <t>North</t>
  </si>
  <si>
    <t>Jordan Miller</t>
  </si>
  <si>
    <t>Smartphone</t>
  </si>
  <si>
    <t>a8885c26-7b59-4b37-bba8-b26bea051e1b</t>
  </si>
  <si>
    <t>West</t>
  </si>
  <si>
    <t>Jason Mcconnell</t>
  </si>
  <si>
    <t>922992ea-89d9-48f6-879b-8a580fb7708e</t>
  </si>
  <si>
    <t>Antonio Berry</t>
  </si>
  <si>
    <t>a579e839-0fe7-4b37-a6ab-530e73b74e9b</t>
  </si>
  <si>
    <t>Amanda Frank</t>
  </si>
  <si>
    <t>Headphones</t>
  </si>
  <si>
    <t>1061276b-fbe6-4607-8db2-2fa539265ef7</t>
  </si>
  <si>
    <t>Carlos Hogan</t>
  </si>
  <si>
    <t>Office Supplies</t>
  </si>
  <si>
    <t>Notebook</t>
  </si>
  <si>
    <t>Transfer</t>
  </si>
  <si>
    <t>0b27498d-0e41-4bca-8944-eeb22f787762</t>
  </si>
  <si>
    <t>Angela Miller</t>
  </si>
  <si>
    <t>Pen</t>
  </si>
  <si>
    <t>9cdb12fd-2c36-4372-b545-28b3509e834e</t>
  </si>
  <si>
    <t>David Evans</t>
  </si>
  <si>
    <t>1048a718-57a5-4cd2-88c8-2633df2f0d8b</t>
  </si>
  <si>
    <t>East</t>
  </si>
  <si>
    <t>Brandon Conrad</t>
  </si>
  <si>
    <t>de90d80b-7941-49cd-8f13-bdbd35a75f8c</t>
  </si>
  <si>
    <t>Jordan Woods</t>
  </si>
  <si>
    <t>Desk</t>
  </si>
  <si>
    <t>80a3cb72-3104-4141-abe3-07cc7f32f3da</t>
  </si>
  <si>
    <t>Ryan Williams</t>
  </si>
  <si>
    <t>539c4890-d3de-4393-ae3b-e97322c20971</t>
  </si>
  <si>
    <t>Juan Anderson</t>
  </si>
  <si>
    <t>5b5b7799-d6d7-4fda-8b2e-ced066f2d16d</t>
  </si>
  <si>
    <t>Stephen Rubio</t>
  </si>
  <si>
    <t>44de6039-7623-4aa6-95cd-36e5a6902520</t>
  </si>
  <si>
    <t>Larry Simmons</t>
  </si>
  <si>
    <t>Stapler</t>
  </si>
  <si>
    <t>a2247e01-3791-46cd-a8c6-7670816307a1</t>
  </si>
  <si>
    <t>Geoffrey Warner</t>
  </si>
  <si>
    <t>085054c8-0db3-4c22-b95d-891e6eaabb2d</t>
  </si>
  <si>
    <t>Matthew Moses</t>
  </si>
  <si>
    <t>f0b60f56-4f2b-4a17-87e0-7f9a8b2d1588</t>
  </si>
  <si>
    <t>Daniel Howard</t>
  </si>
  <si>
    <t>c21fcff0-8fde-415b-9be9-89872ec76894</t>
  </si>
  <si>
    <t>Jennifer Acosta</t>
  </si>
  <si>
    <t>Envelope</t>
  </si>
  <si>
    <t>ade4a8c3-e4de-45fa-b35d-1c06d6fe1f2f</t>
  </si>
  <si>
    <t>Emily Vaughn</t>
  </si>
  <si>
    <t>Shelf</t>
  </si>
  <si>
    <t>8fe6e986-d99c-4658-a8ef-4097e196533d</t>
  </si>
  <si>
    <t>Angela Allison MD</t>
  </si>
  <si>
    <t>a3e49068-1355-4cd4-8c88-015e98bd3cc3</t>
  </si>
  <si>
    <t>Brenda Guerrero</t>
  </si>
  <si>
    <t>1a334380-1c59-4bd5-afcf-b75a33c1aff5</t>
  </si>
  <si>
    <t>Mariah Dean</t>
  </si>
  <si>
    <t>27d0ab48-2414-426f-810c-bf4519617199</t>
  </si>
  <si>
    <t>Jesse Brooks</t>
  </si>
  <si>
    <t>e69adf5e-6046-49dd-82b8-fe65b903f273</t>
  </si>
  <si>
    <t>Mr. George Thomas</t>
  </si>
  <si>
    <t>Laptop</t>
  </si>
  <si>
    <t>00f5d11c-bf00-4931-bfe0-d57918f6c5c0</t>
  </si>
  <si>
    <t>James Garrett</t>
  </si>
  <si>
    <t>112c0d5f-d1ab-4985-a588-e6eba17b56e0</t>
  </si>
  <si>
    <t>Ellen Butler</t>
  </si>
  <si>
    <t>425e7e60-6224-43ae-9764-2ae1055ec52d</t>
  </si>
  <si>
    <t>Dawn Owens</t>
  </si>
  <si>
    <t>37ef1e0d-adf4-46b2-9010-f0ea72c23655</t>
  </si>
  <si>
    <t>Stephanie Carter</t>
  </si>
  <si>
    <t>78b89e34-552c-4c34-b451-a5adafa54d74</t>
  </si>
  <si>
    <t>Brian Anderson</t>
  </si>
  <si>
    <t>87f22755-15cd-430c-8c46-f8639ac0b85c</t>
  </si>
  <si>
    <t>Eric Cannon</t>
  </si>
  <si>
    <t>365da9ba-4a7d-4a54-b15a-8846d4223310</t>
  </si>
  <si>
    <t>Michele Moyer</t>
  </si>
  <si>
    <t>640f0980-9953-417f-b0c4-a8c50d93b0da</t>
  </si>
  <si>
    <t>David Doyle DVM</t>
  </si>
  <si>
    <t>9da4fdac-4b28-47d5-b4aa-d9d19eb35e25</t>
  </si>
  <si>
    <t>Rachel Martinez</t>
  </si>
  <si>
    <t>f49e3252-2d1b-40ba-848f-5cf17abb1dcf</t>
  </si>
  <si>
    <t>Laura Mccoy</t>
  </si>
  <si>
    <t>7bf3129b-4432-4d6c-b246-9921e0c232eb</t>
  </si>
  <si>
    <t>Stephanie Wright</t>
  </si>
  <si>
    <t>34271624-af97-4f92-a90c-0d60098b68a3</t>
  </si>
  <si>
    <t>Darren Webster</t>
  </si>
  <si>
    <t>0e940c01-ca8c-4fc1-861a-786e3479fc9c</t>
  </si>
  <si>
    <t>Benjamin Dalton</t>
  </si>
  <si>
    <t>8637c379-d9f8-4d02-8a73-fea1c9ba4d31</t>
  </si>
  <si>
    <t>Jeanne Cooper</t>
  </si>
  <si>
    <t>efe246b9-8075-408b-9e0b-3d12830a9f56</t>
  </si>
  <si>
    <t>John Harris</t>
  </si>
  <si>
    <t>44a99823-e4b8-415d-876f-b1f0704d5241</t>
  </si>
  <si>
    <t>Paul Myers</t>
  </si>
  <si>
    <t>60f6d13c-fd66-4a76-84ae-71c70bbd5473</t>
  </si>
  <si>
    <t>Elizabeth Perkins</t>
  </si>
  <si>
    <t>b7ada166-8b2f-40d1-9d7c-2c28b63bad96</t>
  </si>
  <si>
    <t>Cathy Lopez</t>
  </si>
  <si>
    <t>718da3b2-1fd8-4fae-9ef1-9835e83b0ac3</t>
  </si>
  <si>
    <t>Melissa Scott</t>
  </si>
  <si>
    <t>3b06e62f-625d-4b7b-96e0-6b5a729a2285</t>
  </si>
  <si>
    <t>Karen Brown</t>
  </si>
  <si>
    <t>12f3ae20-b576-4699-b7c4-17e92044558e</t>
  </si>
  <si>
    <t>Kayla Perry</t>
  </si>
  <si>
    <t>47817508-01ce-4ed7-a807-0b960f2176e4</t>
  </si>
  <si>
    <t>Shane Fleming</t>
  </si>
  <si>
    <t>a0d0d1d7-42a6-4e88-a11a-f5585c9c6c63</t>
  </si>
  <si>
    <t>Mary Gibson</t>
  </si>
  <si>
    <t>c0b301f0-ed9f-482b-8cc0-6c70ace6935c</t>
  </si>
  <si>
    <t>Amy Casey</t>
  </si>
  <si>
    <t>31fd1542-2f9a-481c-b4dd-d8a88a89bb05</t>
  </si>
  <si>
    <t>Barbara Luna</t>
  </si>
  <si>
    <t>33b61f96-beb2-4669-beb9-747bddc449dc</t>
  </si>
  <si>
    <t>Robert Stephens</t>
  </si>
  <si>
    <t>e0408906-aff4-4b63-b780-e978e7b3d2eb</t>
  </si>
  <si>
    <t>Angela Orozco</t>
  </si>
  <si>
    <t>befe1d39-5671-487f-a5fe-5974c6d56e32</t>
  </si>
  <si>
    <t>Patricia Griffin</t>
  </si>
  <si>
    <t>6da8036e-d776-4f28-8612-0e91d0b01774</t>
  </si>
  <si>
    <t>Rachel Bautista</t>
  </si>
  <si>
    <t>23622d91-b676-46a9-af3b-f88631e4caf5</t>
  </si>
  <si>
    <t>Wayne Mcclure</t>
  </si>
  <si>
    <t>68004459-3c2b-4773-ad42-59908fe790ee</t>
  </si>
  <si>
    <t>Nathan Lucas</t>
  </si>
  <si>
    <t>039757fd-83de-4e51-8c57-b2a56ba3ee01</t>
  </si>
  <si>
    <t>Kayla Gallegos</t>
  </si>
  <si>
    <t>510fe4db-304d-4277-9f03-5941ae5f13b0</t>
  </si>
  <si>
    <t>Debra Cook</t>
  </si>
  <si>
    <t>b4edcc80-9c48-4429-a79a-bacee14ecfaa</t>
  </si>
  <si>
    <t>James Williams</t>
  </si>
  <si>
    <t>0719e652-fcad-4f78-95d1-c571b4a92f1d</t>
  </si>
  <si>
    <t>Samantha Williams</t>
  </si>
  <si>
    <t>a0221fc3-9727-4997-9fbe-c13bba286d04</t>
  </si>
  <si>
    <t>Pamela Fowler</t>
  </si>
  <si>
    <t>3579219d-1910-409e-81b5-ca66360e09d6</t>
  </si>
  <si>
    <t>Gloria Murphy</t>
  </si>
  <si>
    <t>421edbba-60c2-43c6-b1e3-8898cdc1b7a3</t>
  </si>
  <si>
    <t>Mary Schmidt</t>
  </si>
  <si>
    <t>20f953e0-e559-40ca-aca7-37624337f1dd</t>
  </si>
  <si>
    <t>Timothy Hernandez</t>
  </si>
  <si>
    <t>b70ab270-83a8-45ad-a5dc-a200309fe4cb</t>
  </si>
  <si>
    <t>Jared Miller</t>
  </si>
  <si>
    <t>Cabinet</t>
  </si>
  <si>
    <t>65ae9f13-5294-49c2-b252-31c9dbbcd4c4</t>
  </si>
  <si>
    <t>Michael Wilson</t>
  </si>
  <si>
    <t>25e08543-dc7a-4694-b953-604b798dd914</t>
  </si>
  <si>
    <t>Matthew Hernandez</t>
  </si>
  <si>
    <t>ea680177-ce22-45eb-9789-5179438260eb</t>
  </si>
  <si>
    <t>Philip Ford</t>
  </si>
  <si>
    <t>c7fe8751-65f7-405a-98ae-533756c17701</t>
  </si>
  <si>
    <t>Christina Alexander</t>
  </si>
  <si>
    <t>7a64bb22-34c2-4505-87b1-be94a61e6066</t>
  </si>
  <si>
    <t>Johnny Glass</t>
  </si>
  <si>
    <t>67d369be-96a3-4e26-ab69-797374f7f5e0</t>
  </si>
  <si>
    <t>Sandra Hoffman</t>
  </si>
  <si>
    <t>55a3fb5b-e6e2-4e1b-a740-09a74b80d5b0</t>
  </si>
  <si>
    <t>Jermaine Richardson</t>
  </si>
  <si>
    <t>7b860f9c-ba31-493c-8dc4-46f5a1004271</t>
  </si>
  <si>
    <t>Joseph Cunningham</t>
  </si>
  <si>
    <t>6293b5aa-ea9e-4057-a13b-80e7dc9e8311</t>
  </si>
  <si>
    <t>Dr. Sarah Singh</t>
  </si>
  <si>
    <t>57353504-e06e-416c-b762-3a6b392bc651</t>
  </si>
  <si>
    <t>Kelly Madden</t>
  </si>
  <si>
    <t>7c3c759c-ed26-40f4-8402-68818aa96b49</t>
  </si>
  <si>
    <t>Dana Flores</t>
  </si>
  <si>
    <t>87e09a84-3c36-44d6-8f2b-25a28c5611bd</t>
  </si>
  <si>
    <t>Alicia Jacobs</t>
  </si>
  <si>
    <t>b87e38f8-4d98-4ba6-818f-c719299b3e5d</t>
  </si>
  <si>
    <t>Mary Smith</t>
  </si>
  <si>
    <t>d68d6a68-692e-46ca-add0-e029bb436fdd</t>
  </si>
  <si>
    <t>Crystal Vazquez</t>
  </si>
  <si>
    <t>70e0b1c5-52ec-401d-ab1f-def0ddb49e70</t>
  </si>
  <si>
    <t>Lisa Sweeney</t>
  </si>
  <si>
    <t>7eae4880-0e5b-4ede-81c7-1048dcb43b2c</t>
  </si>
  <si>
    <t>Darrell Morrison</t>
  </si>
  <si>
    <t>404558a3-69f7-401f-b97f-098619e11eed</t>
  </si>
  <si>
    <t>Autumn Jones</t>
  </si>
  <si>
    <t>8e5ec8cd-66fb-4e99-80a0-20611de83f28</t>
  </si>
  <si>
    <t>Edward Schmidt</t>
  </si>
  <si>
    <t>9e1d2e81-312f-40b3-94e7-f02bd5e9506c</t>
  </si>
  <si>
    <t>Jason Garcia</t>
  </si>
  <si>
    <t>723bc35c-9d9f-4c81-a83f-df6fcc4fb584</t>
  </si>
  <si>
    <t>William Ramirez MD</t>
  </si>
  <si>
    <t>e6849f07-f737-49b7-92aa-443188a4bece</t>
  </si>
  <si>
    <t>Lawrence Baker</t>
  </si>
  <si>
    <t>034319fa-3755-4eb1-ad44-10c6655d4cd0</t>
  </si>
  <si>
    <t>Lauren Nelson</t>
  </si>
  <si>
    <t>c09dbb7a-9e94-477a-89ee-5b100b19b2fa</t>
  </si>
  <si>
    <t>James Wilkerson</t>
  </si>
  <si>
    <t>5a722cb7-f12e-467b-9723-298976f91ece</t>
  </si>
  <si>
    <t>Rachel Mckee</t>
  </si>
  <si>
    <t>b9ef0305-f19f-433b-9866-fbd14d4476b2</t>
  </si>
  <si>
    <t>Collin Bass</t>
  </si>
  <si>
    <t>954bb605-7a5e-4423-bf77-8efbdce353bc</t>
  </si>
  <si>
    <t>Robert Garcia</t>
  </si>
  <si>
    <t>aa5cc999-9b37-4f45-bfcb-bd728cf1ea9f</t>
  </si>
  <si>
    <t>Kenneth Hernandez</t>
  </si>
  <si>
    <t>b95d3161-c041-4c39-9d88-04583acce9ef</t>
  </si>
  <si>
    <t>Crystal Little</t>
  </si>
  <si>
    <t>58a82dfb-b539-4d8c-86d5-700de0d16bd6</t>
  </si>
  <si>
    <t>John Kelly</t>
  </si>
  <si>
    <t>017509e0-c759-435e-ab68-49c361a31ca6</t>
  </si>
  <si>
    <t>Ryan Horn</t>
  </si>
  <si>
    <t>27b7194c-7843-4357-842e-ca895e7bbe0f</t>
  </si>
  <si>
    <t>Misty Collins</t>
  </si>
  <si>
    <t>ea989cbc-d9ff-4656-a5b2-6079e1c8c7ac</t>
  </si>
  <si>
    <t>Anna Garcia</t>
  </si>
  <si>
    <t>66d0652a-4e25-48a8-a392-568c225b7b15</t>
  </si>
  <si>
    <t>Caleb Johnson</t>
  </si>
  <si>
    <t>d619adc7-dcc9-46ea-9ec4-dce8efbd1879</t>
  </si>
  <si>
    <t>Rachel Dean</t>
  </si>
  <si>
    <t>44f161b0-a806-4700-957b-409fa87c252d</t>
  </si>
  <si>
    <t>Annette Roth</t>
  </si>
  <si>
    <t>acee5629-5fcb-4188-abfd-ab4d43ca03cc</t>
  </si>
  <si>
    <t>David Figueroa</t>
  </si>
  <si>
    <t>51b1fe40-2b4b-4dd6-bf01-b94852b4a0ed</t>
  </si>
  <si>
    <t>Timothy Pearson</t>
  </si>
  <si>
    <t>9d3907c5-e011-4894-afcc-6ba24ef7c2be</t>
  </si>
  <si>
    <t>Victoria Pruitt</t>
  </si>
  <si>
    <t>852385bd-c052-4b5e-ace9-82308b35b99a</t>
  </si>
  <si>
    <t>Holly Hammond</t>
  </si>
  <si>
    <t>33ca4f2c-6866-4a01-a5b2-5fd17d0470af</t>
  </si>
  <si>
    <t>Michael Casey</t>
  </si>
  <si>
    <t>8026e181-de7e-41c4-8bbc-6d4bda2eafe4</t>
  </si>
  <si>
    <t>Wayne Waters</t>
  </si>
  <si>
    <t>684f025e-1d52-4f20-b92b-830aa8a21377</t>
  </si>
  <si>
    <t>Kathy Barnes</t>
  </si>
  <si>
    <t>1421c4ae-5e2c-40fc-9f9b-84bd5ef107d0</t>
  </si>
  <si>
    <t>Kayla Hicks</t>
  </si>
  <si>
    <t>f525c0f3-fc38-4813-84ce-b5b6b2255e4b</t>
  </si>
  <si>
    <t>Wendy Murphy</t>
  </si>
  <si>
    <t>ea11363a-590a-4001-a0c6-8b5f089de53d</t>
  </si>
  <si>
    <t>Susan Cherry</t>
  </si>
  <si>
    <t>68dd324f-e9fa-4781-bc8a-b524a114e8ff</t>
  </si>
  <si>
    <t>Deanna Green</t>
  </si>
  <si>
    <t>d3f0ec4b-aaf0-4c43-b1ec-51a97959b4c3</t>
  </si>
  <si>
    <t>Christina Simon</t>
  </si>
  <si>
    <t>db1d15d0-64b7-4aaa-a797-6cc128caef2c</t>
  </si>
  <si>
    <t>Joshua Kim</t>
  </si>
  <si>
    <t>fb7085d0-027e-4d33-88e9-41bed9ccd8d1</t>
  </si>
  <si>
    <t>Aaron Castillo</t>
  </si>
  <si>
    <t>35b1f1ea-b65e-4371-8758-7d29f8bad838</t>
  </si>
  <si>
    <t>John Lynch</t>
  </si>
  <si>
    <t>161e2bf4-1634-46e9-ba06-3a7700da2970</t>
  </si>
  <si>
    <t>Michael Cobb</t>
  </si>
  <si>
    <t>e591ca24-e392-483b-b980-e84545a6d0ac</t>
  </si>
  <si>
    <t>Dave Schwartz</t>
  </si>
  <si>
    <t>2d34cac8-fe67-41d5-b00f-7b460ab25e6d</t>
  </si>
  <si>
    <t>Adam Schwartz</t>
  </si>
  <si>
    <t>a6f8b702-9bf9-4fac-898b-9030974d2316</t>
  </si>
  <si>
    <t>Janice Olson</t>
  </si>
  <si>
    <t>a360eea3-85a6-4697-931a-3d51bb9ec6a2</t>
  </si>
  <si>
    <t>Leslie Reed</t>
  </si>
  <si>
    <t>d43dc15b-2e71-459e-84f0-25ecc65688da</t>
  </si>
  <si>
    <t>Emily Parker</t>
  </si>
  <si>
    <t>62ae461b-6969-4b1e-b4a7-90462fff0ee6</t>
  </si>
  <si>
    <t>Anthony Clark</t>
  </si>
  <si>
    <t>2b1e1703-f26b-414e-9393-0ea5e3c872dc</t>
  </si>
  <si>
    <t>Kayla Barton</t>
  </si>
  <si>
    <t>e40ce9b7-fe5f-47ff-bf78-095dd9c6f23c</t>
  </si>
  <si>
    <t>Angela Davis</t>
  </si>
  <si>
    <t>747ebf95-9db1-4b57-908c-42af3a437554</t>
  </si>
  <si>
    <t>Ralph Mack</t>
  </si>
  <si>
    <t>3b0419fc-1e64-4138-a9fe-c18f8f307a8a</t>
  </si>
  <si>
    <t>Michael Burnett</t>
  </si>
  <si>
    <t>2a9b20b2-524e-46e6-95ad-cd475bb8b54b</t>
  </si>
  <si>
    <t>Brooke Sims</t>
  </si>
  <si>
    <t>0e23f1fc-acb9-4eff-b4a4-960d6429f0e0</t>
  </si>
  <si>
    <t>Nicholas Harmon</t>
  </si>
  <si>
    <t>47d862fc-d2b0-4e39-a187-a923c28daf1c</t>
  </si>
  <si>
    <t>Sara Ford</t>
  </si>
  <si>
    <t>92a6c3ed-88d8-445c-8020-c6f80b498d33</t>
  </si>
  <si>
    <t>Karen Blevins</t>
  </si>
  <si>
    <t>1d0f91af-5ac0-4eae-8bbd-8e4194bbd757</t>
  </si>
  <si>
    <t>Melissa Allen</t>
  </si>
  <si>
    <t>e5bbeba6-7ddb-4ca8-8e6d-a8444d730101</t>
  </si>
  <si>
    <t>Christopher Wagner</t>
  </si>
  <si>
    <t>d05d3dcc-78b8-4646-9327-f6563a99ed34</t>
  </si>
  <si>
    <t>Timothy Jordan</t>
  </si>
  <si>
    <t>61fa5992-1884-438f-9c6c-1892401ce1c0</t>
  </si>
  <si>
    <t>Wayne Schroeder</t>
  </si>
  <si>
    <t>39d0a5c6-f469-4619-aefc-79cadec80ae4</t>
  </si>
  <si>
    <t>David Mcdaniel</t>
  </si>
  <si>
    <t>6032a779-8895-4496-b393-8f15d88da0cb</t>
  </si>
  <si>
    <t>Brian Smith</t>
  </si>
  <si>
    <t>2192d383-90d6-4915-8d41-708d7b2f9ac0</t>
  </si>
  <si>
    <t>Thomas Harris MD</t>
  </si>
  <si>
    <t>bef7209c-51df-4c47-ab6c-ec7a8c4ff3cc</t>
  </si>
  <si>
    <t>Katie Wise</t>
  </si>
  <si>
    <t>88df98e2-249c-4a4f-8f9c-560eef502641</t>
  </si>
  <si>
    <t>Rita Armstrong</t>
  </si>
  <si>
    <t>57f3700e-ea46-456e-849b-02fbd0324e76</t>
  </si>
  <si>
    <t>Jacqueline Howard</t>
  </si>
  <si>
    <t>885e5802-5905-40df-993a-5687109327db</t>
  </si>
  <si>
    <t>Jennifer Schneider</t>
  </si>
  <si>
    <t>846753c5-d5d4-4363-8ef9-678b5ed35bf5</t>
  </si>
  <si>
    <t>Casey Santiago</t>
  </si>
  <si>
    <t>123ad2fd-5167-47b0-92ef-17e0f5e96ca7</t>
  </si>
  <si>
    <t>Chad Bell</t>
  </si>
  <si>
    <t>adfec972-12d0-4a1b-9600-743b6521c7aa</t>
  </si>
  <si>
    <t>Tyler Campbell</t>
  </si>
  <si>
    <t>1c3f56f1-0d93-4971-9fce-f7647d8f0fa0</t>
  </si>
  <si>
    <t>Amber Johnson MD</t>
  </si>
  <si>
    <t>021e926c-8376-4c6f-83f7-fa1032883e7a</t>
  </si>
  <si>
    <t>John Terry</t>
  </si>
  <si>
    <t>6375ff22-8599-4e24-9715-466398d69c63</t>
  </si>
  <si>
    <t>Alyssa Hunter</t>
  </si>
  <si>
    <t>11541cff-fa04-4f9a-85ba-f2a6a4474c46</t>
  </si>
  <si>
    <t>Dylan Hoover</t>
  </si>
  <si>
    <t>c90de8e1-7285-4ea3-85b4-a5822d13654d</t>
  </si>
  <si>
    <t>Tiffany Hartman</t>
  </si>
  <si>
    <t>980f653e-3885-4d3d-8fc1-d6d12723b71b</t>
  </si>
  <si>
    <t>Willie Morgan</t>
  </si>
  <si>
    <t>020bbf37-89ce-4d88-b0db-1f831742f2ef</t>
  </si>
  <si>
    <t>Timothy Dominguez</t>
  </si>
  <si>
    <t>c3a63ff5-756f-48ad-b91d-da3643fd9889</t>
  </si>
  <si>
    <t>Abigail Austin</t>
  </si>
  <si>
    <t>39c7a429-e03e-47cc-bb05-a73e0e06606c</t>
  </si>
  <si>
    <t>Dr. Whitney Stephenson</t>
  </si>
  <si>
    <t>491c296f-d744-4f88-bfd0-1c4e29403e2e</t>
  </si>
  <si>
    <t>Dr. Ronald Baker</t>
  </si>
  <si>
    <t>92adc48c-6504-4bd2-9657-42f63db4a9f4</t>
  </si>
  <si>
    <t>Edward Barnes</t>
  </si>
  <si>
    <t>845e8387-814a-49d9-b1c4-d3844502ec71</t>
  </si>
  <si>
    <t>Jose Martin</t>
  </si>
  <si>
    <t>ee755c48-1981-40fc-ac7f-4c3659cf475a</t>
  </si>
  <si>
    <t>Debra Lara</t>
  </si>
  <si>
    <t>c6f25814-e05e-44ff-8033-c98cdbcec1ce</t>
  </si>
  <si>
    <t>Patrick Andrews</t>
  </si>
  <si>
    <t>9d15fef8-0001-4ad7-beac-a2bb53d596a0</t>
  </si>
  <si>
    <t>Cindy Cox</t>
  </si>
  <si>
    <t>d61d3bbb-5c3b-4d80-862e-a4cb7d294fe5</t>
  </si>
  <si>
    <t>Carly Nguyen</t>
  </si>
  <si>
    <t>f874272c-9a1d-401f-b49b-4ab6b2f18c2f</t>
  </si>
  <si>
    <t>Shirley Rollins</t>
  </si>
  <si>
    <t>6c35cb2a-2e1e-450d-84df-88fb0e718461</t>
  </si>
  <si>
    <t>Emily Moore</t>
  </si>
  <si>
    <t>f41c4a39-81cc-4b07-bedf-57507c0568ee</t>
  </si>
  <si>
    <t>Kevin Edwards</t>
  </si>
  <si>
    <t>8d7e2052-44c6-4c90-95d5-38a5f6c3a81f</t>
  </si>
  <si>
    <t>Jacob Norris</t>
  </si>
  <si>
    <t>1afb99e8-ca12-404e-9011-9740395e2f74</t>
  </si>
  <si>
    <t>Jennifer Mckenzie</t>
  </si>
  <si>
    <t>639f7e57-3ea1-4b4f-92c1-ea9cba4f70b7</t>
  </si>
  <si>
    <t>Kimberly Nelson</t>
  </si>
  <si>
    <t>e543db73-d5a9-4bcf-9cd5-b62c5f4ebf48</t>
  </si>
  <si>
    <t>Gloria Contreras</t>
  </si>
  <si>
    <t>654a4a07-a4e0-4f1f-b9be-54e1d98dde36</t>
  </si>
  <si>
    <t>Tony Boyer</t>
  </si>
  <si>
    <t>e4583647-8e6c-45d9-8333-f5c69c44b83d</t>
  </si>
  <si>
    <t>Mark Roberts</t>
  </si>
  <si>
    <t>fe264029-0fc6-4886-9fb7-9df55d1c8f2a</t>
  </si>
  <si>
    <t>John Brown</t>
  </si>
  <si>
    <t>7385f2fa-1644-45cd-8071-b7ddef5f56b4</t>
  </si>
  <si>
    <t>Daniel Boone</t>
  </si>
  <si>
    <t>d68ebaa8-3fa7-443f-a957-3bfa684c577b</t>
  </si>
  <si>
    <t>William Henderson</t>
  </si>
  <si>
    <t>6fe0f3b8-1dbb-4fb1-ade6-0e562164797b</t>
  </si>
  <si>
    <t>Jacqueline Buchanan</t>
  </si>
  <si>
    <t>fff2e6fb-11b4-4be4-8587-96c2a1c486d2</t>
  </si>
  <si>
    <t>Anne Patel</t>
  </si>
  <si>
    <t>b1082827-fa85-43fe-b00b-6dcb398311eb</t>
  </si>
  <si>
    <t>James Turner</t>
  </si>
  <si>
    <t>3f77b22a-175b-4652-b06e-d4d77f26ce1f</t>
  </si>
  <si>
    <t>Virginia Carr</t>
  </si>
  <si>
    <t>00aee439-fe5f-441b-95b3-5134cdc5aa58</t>
  </si>
  <si>
    <t>Margaret Fisher</t>
  </si>
  <si>
    <t>ec35aa30-b590-41bc-850a-4dc12e928538</t>
  </si>
  <si>
    <t>Justin Nelson</t>
  </si>
  <si>
    <t>36adc93f-c320-4b0c-9490-3754e3ca1a5d</t>
  </si>
  <si>
    <t>Lauren Henderson</t>
  </si>
  <si>
    <t>75cd3fa3-1b82-4761-ba82-e4fc0bbb517c</t>
  </si>
  <si>
    <t>Rachel Bruce</t>
  </si>
  <si>
    <t>39bc3e2e-0ddd-4b5e-9ee5-8bb62c6d9b99</t>
  </si>
  <si>
    <t>Jason Bradley</t>
  </si>
  <si>
    <t>b8093f12-758d-47db-a471-ea58dfcbc5a2</t>
  </si>
  <si>
    <t>Erin Hill</t>
  </si>
  <si>
    <t>10dcc6ce-24d3-4c37-a99e-f6209d675dc6</t>
  </si>
  <si>
    <t>John Strickland</t>
  </si>
  <si>
    <t>aa0dd152-e86a-48ab-87db-090f60e7c203</t>
  </si>
  <si>
    <t>Kristen West</t>
  </si>
  <si>
    <t>d27958d4-923b-4a31-ae39-d62d0cf6599a</t>
  </si>
  <si>
    <t>Becky Cunningham</t>
  </si>
  <si>
    <t>06107352-63f9-4284-91be-1977eae1e94c</t>
  </si>
  <si>
    <t>Steven Porter</t>
  </si>
  <si>
    <t>9b14008b-8562-4467-a729-8f4eb51e6b71</t>
  </si>
  <si>
    <t>Rachel Bowers</t>
  </si>
  <si>
    <t>2f97ab99-c230-4d17-92b0-fea61e707f29</t>
  </si>
  <si>
    <t>Wayne Montgomery</t>
  </si>
  <si>
    <t>82feae5b-8f0f-41f0-b09c-f927815c8030</t>
  </si>
  <si>
    <t>Robert Sandoval</t>
  </si>
  <si>
    <t>5db1309b-8cb8-4baf-aff4-60dc35b2cb58</t>
  </si>
  <si>
    <t>Jonathan Neal</t>
  </si>
  <si>
    <t>7ac2d1df-0318-4c8d-b0cd-bb24eb62e5b7</t>
  </si>
  <si>
    <t>Matthew Harris</t>
  </si>
  <si>
    <t>afb61744-d507-4562-a284-6e73f0f1cdef</t>
  </si>
  <si>
    <t>Matthew Morris</t>
  </si>
  <si>
    <t>26f48421-66a4-4b72-b819-d77375deecb1</t>
  </si>
  <si>
    <t>Sally Grant</t>
  </si>
  <si>
    <t>d1387022-9a1d-46b3-ada6-90d98ac60cec</t>
  </si>
  <si>
    <t>Joshua Cook</t>
  </si>
  <si>
    <t>172523aa-8ea8-496b-889b-d2e05f34cd2a</t>
  </si>
  <si>
    <t>Martha Jimenez</t>
  </si>
  <si>
    <t>afb6b492-97e2-46a5-bab5-30dd7fc0efa2</t>
  </si>
  <si>
    <t>Luke Bell</t>
  </si>
  <si>
    <t>28065337-6cb0-4620-9d47-33385bd14694</t>
  </si>
  <si>
    <t>Joseph Jackson</t>
  </si>
  <si>
    <t>6a61d64b-3d7f-40c2-bca5-68c64896c240</t>
  </si>
  <si>
    <t>Rebecca Lane</t>
  </si>
  <si>
    <t>ca7436b0-2edd-4d92-b84c-0ac5da477e1f</t>
  </si>
  <si>
    <t>Joseph Warren</t>
  </si>
  <si>
    <t>2b797d97-cb89-40fd-9b3d-cb52007c1723</t>
  </si>
  <si>
    <t>James Larson</t>
  </si>
  <si>
    <t>2b66486f-faa3-47ea-87eb-cc8f9ce33c87</t>
  </si>
  <si>
    <t>Juan Sanchez</t>
  </si>
  <si>
    <t>fc9d7a03-4c43-4e93-9a52-49b22182cf8c</t>
  </si>
  <si>
    <t>David Trevino</t>
  </si>
  <si>
    <t>178d7701-4de7-42ba-8b27-5613c91d47ef</t>
  </si>
  <si>
    <t>Aaron Harris</t>
  </si>
  <si>
    <t>510d1e94-b0e7-4505-9727-40e1ce8f42f2</t>
  </si>
  <si>
    <t>Misty Stokes MD</t>
  </si>
  <si>
    <t>183ebf39-ff0a-4deb-8e5e-24908124b1c3</t>
  </si>
  <si>
    <t>Emily Taylor</t>
  </si>
  <si>
    <t>b726519f-01be-4357-a408-4f14f64824e3</t>
  </si>
  <si>
    <t>Debra Warren</t>
  </si>
  <si>
    <t>1696f41d-5fbc-4919-b342-250684ec106d</t>
  </si>
  <si>
    <t>Teresa Burch</t>
  </si>
  <si>
    <t>d8bcba37-b456-408e-90f2-6b4a66acd021</t>
  </si>
  <si>
    <t>Jennifer Diaz</t>
  </si>
  <si>
    <t>a01989b0-3c94-44b9-bbe7-5406e598eb1f</t>
  </si>
  <si>
    <t>Theresa Thompson</t>
  </si>
  <si>
    <t>614361eb-84a9-47c3-bd22-2ba1bf9364cb</t>
  </si>
  <si>
    <t>Kelly Stuart</t>
  </si>
  <si>
    <t>87338b52-0b81-46fe-9928-c6b965dc89c5</t>
  </si>
  <si>
    <t>Kristy Brown</t>
  </si>
  <si>
    <t>0acb0865-f00c-476a-98ef-549eaff95718</t>
  </si>
  <si>
    <t>Benjamin Deleon</t>
  </si>
  <si>
    <t>995bcc24-4b61-48ca-8f6e-4b072f69eebd</t>
  </si>
  <si>
    <t>Evan Wright</t>
  </si>
  <si>
    <t>0de48619-0734-4eeb-b84d-0db03970585a</t>
  </si>
  <si>
    <t>Tyler Mitchell</t>
  </si>
  <si>
    <t>2bfa3112-9b99-42f7-a0dc-af3283c3bd4f</t>
  </si>
  <si>
    <t>Dorothy Anderson</t>
  </si>
  <si>
    <t>5e1a1235-a82b-4b2d-9516-29d0d60fb3c2</t>
  </si>
  <si>
    <t>Melissa Drake</t>
  </si>
  <si>
    <t>13aaf80e-69fc-4b87-ac44-797438b15ee8</t>
  </si>
  <si>
    <t>Bonnie Thompson</t>
  </si>
  <si>
    <t>4df812cd-2149-4b27-824b-8f3220c62b50</t>
  </si>
  <si>
    <t>Ryan Hart</t>
  </si>
  <si>
    <t>8c5e2345-7a17-4c4c-bcbe-3f1bc2ec684b</t>
  </si>
  <si>
    <t>Daniel Hernandez</t>
  </si>
  <si>
    <t>82097870-6f13-469f-8abd-43036f393746</t>
  </si>
  <si>
    <t>Stephanie Contreras</t>
  </si>
  <si>
    <t>7e263163-f579-4a00-809d-d7349c09f23e</t>
  </si>
  <si>
    <t>Adam Cruz</t>
  </si>
  <si>
    <t>e42c42fa-7f3c-4b92-9aa6-039ef2a348f7</t>
  </si>
  <si>
    <t>Dylan Mcpherson</t>
  </si>
  <si>
    <t>51f4f13b-e221-49b3-b76e-a0d05e455162</t>
  </si>
  <si>
    <t>Aaron Beck</t>
  </si>
  <si>
    <t>9c79e22f-b217-4107-92a7-0912e41968ec</t>
  </si>
  <si>
    <t>Adam Bell</t>
  </si>
  <si>
    <t>9dbde721-d5ee-4a68-b2e6-de55e3ef28b2</t>
  </si>
  <si>
    <t>Sheri Sherman</t>
  </si>
  <si>
    <t>d99ef226-77ec-4c6c-b4dc-d0956f92fcbc</t>
  </si>
  <si>
    <t>Terry Petty</t>
  </si>
  <si>
    <t>caa4473c-2d72-4069-a493-b6a7d9bf53ea</t>
  </si>
  <si>
    <t>Barbara Houston</t>
  </si>
  <si>
    <t>de815a23-d3d3-4034-bfe2-ae18d3f3a3dd</t>
  </si>
  <si>
    <t>Kenneth Norton</t>
  </si>
  <si>
    <t>40c530cc-6062-4195-af61-f33670155c39</t>
  </si>
  <si>
    <t>Jacob Williams</t>
  </si>
  <si>
    <t>df302f19-828b-48f1-8ebf-de6d18f4b348</t>
  </si>
  <si>
    <t>Jeremy Ford</t>
  </si>
  <si>
    <t>077066a9-fbca-4ecf-9cb1-2ac08016f0d7</t>
  </si>
  <si>
    <t>Kimberly Bass</t>
  </si>
  <si>
    <t>2d2f3d66-a255-4226-b3d4-1324384bfa17</t>
  </si>
  <si>
    <t>Autumn Jackson</t>
  </si>
  <si>
    <t>6a9691eb-d717-40e2-9e16-4f1b4bca45ff</t>
  </si>
  <si>
    <t>John Cruz</t>
  </si>
  <si>
    <t>4c119050-b3f9-46b4-9538-2c0ad8bc977c</t>
  </si>
  <si>
    <t>Timothy Andrews</t>
  </si>
  <si>
    <t>25079ba2-c711-4841-b685-5f484b8a56e9</t>
  </si>
  <si>
    <t>Norman Cruz</t>
  </si>
  <si>
    <t>5d225891-4167-46ac-8340-8724318309d9</t>
  </si>
  <si>
    <t>Anthony Stokes</t>
  </si>
  <si>
    <t>aad16ff4-fa4d-4629-9830-abe55a781018</t>
  </si>
  <si>
    <t>Mr. Colin Miles</t>
  </si>
  <si>
    <t>79021244-9404-4d8d-84ed-fd3faef5946a</t>
  </si>
  <si>
    <t>Stephen Casey</t>
  </si>
  <si>
    <t>8904267a-c6f2-4077-88a1-f551fa7d6903</t>
  </si>
  <si>
    <t>Adam Schroeder</t>
  </si>
  <si>
    <t>57a7a65f-3206-4c49-97fc-5a1306e3fdfa</t>
  </si>
  <si>
    <t>Felicia Butler</t>
  </si>
  <si>
    <t>a126f6e4-11c4-4091-a3cd-316d8914d8f0</t>
  </si>
  <si>
    <t>Martha Davis</t>
  </si>
  <si>
    <t>7d707520-9727-49fd-8be8-159572e3c7c7</t>
  </si>
  <si>
    <t>Denise Harrington</t>
  </si>
  <si>
    <t>0941c474-b17f-4405-bd61-9053757bd224</t>
  </si>
  <si>
    <t>Anthony Vargas</t>
  </si>
  <si>
    <t>9edcf6e6-1012-4b24-a6b9-d3e507d267e8</t>
  </si>
  <si>
    <t>Melissa Mann</t>
  </si>
  <si>
    <t>e3a555bc-4560-4110-88fb-e19b64cbebeb</t>
  </si>
  <si>
    <t>Mark Cooley</t>
  </si>
  <si>
    <t>d9ba5149-93a8-4038-89ee-1dfbb78b63f0</t>
  </si>
  <si>
    <t>Bobby Nelson</t>
  </si>
  <si>
    <t>f94acc42-997d-4e6d-bef5-ae491324ef17</t>
  </si>
  <si>
    <t>Denise Graham</t>
  </si>
  <si>
    <t>f89ec244-f4a7-4d85-9041-4e3334bec0de</t>
  </si>
  <si>
    <t>Michael Carr</t>
  </si>
  <si>
    <t>5c622244-4af4-47e8-ba45-8d3b80519ab5</t>
  </si>
  <si>
    <t>Michael Davis</t>
  </si>
  <si>
    <t>2292625a-de09-4dc2-b67f-ffd2fd2cc521</t>
  </si>
  <si>
    <t>William Smith</t>
  </si>
  <si>
    <t>6af9f0a1-6da3-4431-a593-dd0a5376a5f2</t>
  </si>
  <si>
    <t>Raymond Kennedy</t>
  </si>
  <si>
    <t>bcfe7e28-cddb-429a-a11c-3e136021b620</t>
  </si>
  <si>
    <t>Tiffany Compton</t>
  </si>
  <si>
    <t>b9d1e21c-acbb-4a2c-8542-badcb9d261b9</t>
  </si>
  <si>
    <t>Sarah Whitaker</t>
  </si>
  <si>
    <t>73d865d9-9602-43fc-9259-09f771a64e14</t>
  </si>
  <si>
    <t>Jacob Ellis MD</t>
  </si>
  <si>
    <t>e3a981f2-d13f-434a-9c6b-666d5d683f75</t>
  </si>
  <si>
    <t>Kaitlin Griffith</t>
  </si>
  <si>
    <t>9814bbbf-72de-46f1-a90a-cab3af3d1b5f</t>
  </si>
  <si>
    <t>Russell Carpenter</t>
  </si>
  <si>
    <t>82a4425a-8097-4133-b4c6-248060920f8c</t>
  </si>
  <si>
    <t>Kathryn Johnson</t>
  </si>
  <si>
    <t>34d4f6ac-a6e0-4bc6-afc9-f1c0d17bf10e</t>
  </si>
  <si>
    <t>Heather Vega</t>
  </si>
  <si>
    <t>68a6e243-ce22-4c64-8b9b-369f907b5578</t>
  </si>
  <si>
    <t>Samuel Miller</t>
  </si>
  <si>
    <t>0ec76c95-b7bc-4c04-8e15-7cbe28bda3be</t>
  </si>
  <si>
    <t>Lisa Brown DVM</t>
  </si>
  <si>
    <t>3f7b2b0a-63f5-48a9-8ac4-21bd5a34a060</t>
  </si>
  <si>
    <t>Samantha Carson</t>
  </si>
  <si>
    <t>76d4efab-8fb9-4e26-8101-9aa4d4b88cbf</t>
  </si>
  <si>
    <t>Shawna Gibson</t>
  </si>
  <si>
    <t>9955e434-a604-480f-915a-71cbb3cefcd2</t>
  </si>
  <si>
    <t>Hannah Carpenter</t>
  </si>
  <si>
    <t>4bab438e-d91f-43d0-8e15-f920bdd0ae8f</t>
  </si>
  <si>
    <t>Matthew Jensen</t>
  </si>
  <si>
    <t>0aafa3a9-8197-44d7-bf18-2b91b3fd718b</t>
  </si>
  <si>
    <t>Cody Griffin</t>
  </si>
  <si>
    <t>ea08397c-571c-4c67-9f87-e9d8600fea3a</t>
  </si>
  <si>
    <t>Joshua Williams</t>
  </si>
  <si>
    <t>c74a9178-cc3a-4059-8ed8-cc7d4e2a8ea1</t>
  </si>
  <si>
    <t>Joshua Kirby</t>
  </si>
  <si>
    <t>4b4365c0-3c06-4993-b16b-e19795374277</t>
  </si>
  <si>
    <t>David Johnson</t>
  </si>
  <si>
    <t>b814e493-d70b-4bb0-b537-b9818a74355c</t>
  </si>
  <si>
    <t>Michelle Smith</t>
  </si>
  <si>
    <t>e974dbfa-5896-49d1-8637-53357901ad57</t>
  </si>
  <si>
    <t>Laura Johnson</t>
  </si>
  <si>
    <t>b6eaedc5-7d17-44a4-9837-b2ac1cf01a55</t>
  </si>
  <si>
    <t>Craig Elliott</t>
  </si>
  <si>
    <t>96af3ab1-a062-4b1e-a41f-1b70a8889c16</t>
  </si>
  <si>
    <t>Joseph Carter</t>
  </si>
  <si>
    <t>082e3a5e-d540-41a8-b5c0-f7c94a77df1f</t>
  </si>
  <si>
    <t>James Harris</t>
  </si>
  <si>
    <t>14251398-f1eb-4eb9-9d66-44e0ad5863c8</t>
  </si>
  <si>
    <t>Donna Gordon</t>
  </si>
  <si>
    <t>9a47dad7-2ff3-411f-a816-956b748e8738</t>
  </si>
  <si>
    <t>Madeline Wood</t>
  </si>
  <si>
    <t>09eec8ae-7e23-4b37-af39-52ab412002c5</t>
  </si>
  <si>
    <t>Dana Thompson</t>
  </si>
  <si>
    <t>d88a3d5a-fe82-45c0-bb5a-6d347c99b89d</t>
  </si>
  <si>
    <t>Pedro Sandoval DDS</t>
  </si>
  <si>
    <t>b53e6d6b-b815-4f6c-8243-dc21c01545cd</t>
  </si>
  <si>
    <t>Brian Cook</t>
  </si>
  <si>
    <t>6684ee9f-6dd9-41a6-9417-987395aa101c</t>
  </si>
  <si>
    <t>Shelby Johnson</t>
  </si>
  <si>
    <t>a13d0f1d-9ad3-4f3b-8243-837ecb41cc0d</t>
  </si>
  <si>
    <t>Matthew Richardson</t>
  </si>
  <si>
    <t>5077e409-9e41-46d1-aa39-d09f0f56b133</t>
  </si>
  <si>
    <t>Tonya Meyer</t>
  </si>
  <si>
    <t>0face032-92e3-4c5b-ab27-c6b49ce0b58a</t>
  </si>
  <si>
    <t>Jeremy Dawson</t>
  </si>
  <si>
    <t>ceafcb7a-b272-405c-9ac3-5bb181403334</t>
  </si>
  <si>
    <t>Danielle Wilson</t>
  </si>
  <si>
    <t>2ab483e8-bf38-4829-9156-5a0a5895ea42</t>
  </si>
  <si>
    <t>Wendy Lopez</t>
  </si>
  <si>
    <t>3a68c58f-b5ad-4f68-9ea0-4697020e50bd</t>
  </si>
  <si>
    <t>Andrea Rich</t>
  </si>
  <si>
    <t>3a6c1b54-a89e-4fe6-bbd2-2c8ce373681f</t>
  </si>
  <si>
    <t>Daniel Gay</t>
  </si>
  <si>
    <t>3beec878-195a-44d5-b362-a54b1288b830</t>
  </si>
  <si>
    <t>Patrick Gibbs</t>
  </si>
  <si>
    <t>15db7383-9309-450a-a84f-ba9bfb062890</t>
  </si>
  <si>
    <t>Gregory Rosario</t>
  </si>
  <si>
    <t>997ca175-d2a5-480e-8d6c-9118262e588a</t>
  </si>
  <si>
    <t>Jessica Flowers</t>
  </si>
  <si>
    <t>319368ff-ebb4-417a-8c6d-8ac20972619d</t>
  </si>
  <si>
    <t>Brittany Lyons</t>
  </si>
  <si>
    <t>177fc5f9-b896-4431-b8f7-5e910a3910df</t>
  </si>
  <si>
    <t>Penny Douglas</t>
  </si>
  <si>
    <t>9288a60d-76a0-417a-aa76-8e56b75b3ca0</t>
  </si>
  <si>
    <t>Brenda Martinez</t>
  </si>
  <si>
    <t>69096421-1051-4fed-bd70-383e34297c93</t>
  </si>
  <si>
    <t>Lisa Williams</t>
  </si>
  <si>
    <t>48454c45-9c0d-4be3-a4ee-d1b9314c44b2</t>
  </si>
  <si>
    <t>Timothy Payne</t>
  </si>
  <si>
    <t>a5acebea-afff-4850-81b1-96985463a182</t>
  </si>
  <si>
    <t>Eric Yates</t>
  </si>
  <si>
    <t>e338565f-e8c5-4ff4-993f-804053923f4b</t>
  </si>
  <si>
    <t>Corey Smith</t>
  </si>
  <si>
    <t>feae59bc-7c54-4c54-8651-107ae152b1bf</t>
  </si>
  <si>
    <t>Brett Adams</t>
  </si>
  <si>
    <t>ccd2807e-0d6a-4534-a06e-663b89450bb4</t>
  </si>
  <si>
    <t>Kenneth Davis</t>
  </si>
  <si>
    <t>7eb81199-9867-4031-ba9d-1577d2d00c6b</t>
  </si>
  <si>
    <t>Michael Mcmahon</t>
  </si>
  <si>
    <t>044c9615-99af-4965-b864-4b96350ef13a</t>
  </si>
  <si>
    <t>Alexis Becker</t>
  </si>
  <si>
    <t>2719e467-955a-42a9-a2c9-ab5a9259d3d2</t>
  </si>
  <si>
    <t>Paul Lee</t>
  </si>
  <si>
    <t>7245f432-2261-4528-967f-681d83dc3498</t>
  </si>
  <si>
    <t>Julia Aguilar</t>
  </si>
  <si>
    <t>525fcdd1-d28e-4bed-9be5-5ac879b477b6</t>
  </si>
  <si>
    <t>Shelly Cohen</t>
  </si>
  <si>
    <t>46afc15b-8a87-41f4-8949-2faddbc877c0</t>
  </si>
  <si>
    <t>Tiffany Stephenson</t>
  </si>
  <si>
    <t>384170ec-f173-4f6b-bd58-fd957ba7919e</t>
  </si>
  <si>
    <t>Donna Pham</t>
  </si>
  <si>
    <t>85a38ffc-c2d8-4dc9-8aa0-9828c435b6fd</t>
  </si>
  <si>
    <t>Eric Young</t>
  </si>
  <si>
    <t>31e46d59-7d13-484a-a35b-ddc3bcde68ce</t>
  </si>
  <si>
    <t>Alexandra Shannon</t>
  </si>
  <si>
    <t>c2ef86d8-4e75-4dcb-8ed8-89fd84541c70</t>
  </si>
  <si>
    <t>Russell Lewis</t>
  </si>
  <si>
    <t>6e9b12d7-1a85-4f6c-9f2a-b7e2fec36754</t>
  </si>
  <si>
    <t>Kayla Hubbard</t>
  </si>
  <si>
    <t>1471654b-0bda-41a7-af1b-70207c86a043</t>
  </si>
  <si>
    <t>Kathleen Meyer</t>
  </si>
  <si>
    <t>8f7136d0-9763-4854-95cf-f789dacccab4</t>
  </si>
  <si>
    <t>James Torres</t>
  </si>
  <si>
    <t>a5679bf6-852e-4a2c-a2da-9d3932c97b82</t>
  </si>
  <si>
    <t>Shari Norris</t>
  </si>
  <si>
    <t>b087f5bb-7156-454c-a8f6-6867e5abc9a8</t>
  </si>
  <si>
    <t>Elizabeth Flores</t>
  </si>
  <si>
    <t>b86a8fd4-fc79-4d68-aa6f-d3ff48d62e64</t>
  </si>
  <si>
    <t>Carol Lopez</t>
  </si>
  <si>
    <t>e72d6bca-b5b2-43ec-8ebb-d5ec9af82396</t>
  </si>
  <si>
    <t>Tracey Serrano</t>
  </si>
  <si>
    <t>773cf1ba-e18c-4bec-89b6-b26cb4a5419c</t>
  </si>
  <si>
    <t>Tamara Wiley</t>
  </si>
  <si>
    <t>9c10c54d-8817-4e69-8f50-7da25642d671</t>
  </si>
  <si>
    <t>Nicole Schneider</t>
  </si>
  <si>
    <t>78465c86-17f3-44cb-a146-e8cbe68ae868</t>
  </si>
  <si>
    <t>Tracy Mullins</t>
  </si>
  <si>
    <t>ca19bc23-a995-4f97-8288-c313a9a471a3</t>
  </si>
  <si>
    <t>Edgar Garcia</t>
  </si>
  <si>
    <t>6ea77a61-ae72-44d9-b03d-83260c45d514</t>
  </si>
  <si>
    <t>Lance Bell</t>
  </si>
  <si>
    <t>e17e34c8-61c6-4d73-9d83-1e97be3fa14e</t>
  </si>
  <si>
    <t>Gina Fisher</t>
  </si>
  <si>
    <t>f8f2480d-aa8e-4167-ade6-df4ac6b371df</t>
  </si>
  <si>
    <t>Bonnie Olson</t>
  </si>
  <si>
    <t>2e5cc2cf-e476-4fbf-b7da-b97efe611142</t>
  </si>
  <si>
    <t>John Walters</t>
  </si>
  <si>
    <t>954f9f0c-0d18-4179-bd59-0cde9113a8f8</t>
  </si>
  <si>
    <t>Morgan Wagner</t>
  </si>
  <si>
    <t>65930f99-f6b9-4c8b-853a-86d048853a8d</t>
  </si>
  <si>
    <t>Rhonda Brown</t>
  </si>
  <si>
    <t>25f849ee-501e-454b-bb17-b7055d85555f</t>
  </si>
  <si>
    <t>Denise Mason</t>
  </si>
  <si>
    <t>cf42dfed-701f-4e75-b9c2-7439a7468b3d</t>
  </si>
  <si>
    <t>Amy Garcia</t>
  </si>
  <si>
    <t>eb73901b-bc80-4e83-8075-aaadd9bacf6c</t>
  </si>
  <si>
    <t>Bridget Grimes</t>
  </si>
  <si>
    <t>0f4a7307-1d84-4d6e-a4cc-9b658a551845</t>
  </si>
  <si>
    <t>Dr. Travis Torres</t>
  </si>
  <si>
    <t>e3b80884-6ad6-4169-80a1-5a64bf99529a</t>
  </si>
  <si>
    <t>Christine Clay</t>
  </si>
  <si>
    <t>951436e1-4958-4607-82b3-28db789bd274</t>
  </si>
  <si>
    <t>Luis Smith</t>
  </si>
  <si>
    <t>6aa11db2-e79a-4a67-a23c-8e68fa52c1e6</t>
  </si>
  <si>
    <t>Rebecca Clark</t>
  </si>
  <si>
    <t>7bcf4648-2f00-4086-88c6-d76399a00ead</t>
  </si>
  <si>
    <t>Phillip Chen</t>
  </si>
  <si>
    <t>306b2fe6-2302-42e9-9d37-7e368e973248</t>
  </si>
  <si>
    <t>Mitchell Palmer DDS</t>
  </si>
  <si>
    <t>6ce71198-10c8-4402-b0e8-5e29f5e09aa9</t>
  </si>
  <si>
    <t>Matthew Brown</t>
  </si>
  <si>
    <t>0e264d01-014e-4025-811a-86ddf421a90d</t>
  </si>
  <si>
    <t>Sheila Hayes</t>
  </si>
  <si>
    <t>390f4acf-456a-4664-9038-871c998687c8</t>
  </si>
  <si>
    <t>Brian Harmon</t>
  </si>
  <si>
    <t>01503dd2-a572-42b8-aeae-8fb8fcb78dc8</t>
  </si>
  <si>
    <t>Elizabeth Turner</t>
  </si>
  <si>
    <t>dd9119bf-b0fc-4c07-ab92-e4d5fedec5f9</t>
  </si>
  <si>
    <t>Brent Wilson</t>
  </si>
  <si>
    <t>91c0f96a-51be-45cc-81e0-779f7d1fd5e6</t>
  </si>
  <si>
    <t>Ashley Jones</t>
  </si>
  <si>
    <t>be9a52d9-5cb5-49fa-bd29-8893312ae9a6</t>
  </si>
  <si>
    <t>Kathryn Byrd</t>
  </si>
  <si>
    <t>fb6c4408-e8ca-418b-a842-60f26ed4067f</t>
  </si>
  <si>
    <t>Jesse Powell</t>
  </si>
  <si>
    <t>deabedb8-8606-4f98-80e3-b396fa1cc8c8</t>
  </si>
  <si>
    <t>Timothy Ford</t>
  </si>
  <si>
    <t>df10d6d5-59cf-4068-96b6-3bca052c0e29</t>
  </si>
  <si>
    <t>Julian Cowan</t>
  </si>
  <si>
    <t>57131fb2-b4a0-4107-b967-e15235da2e89</t>
  </si>
  <si>
    <t>Jennifer Ortiz</t>
  </si>
  <si>
    <t>aca7ec55-c29c-4dcb-b166-0454a6f365b1</t>
  </si>
  <si>
    <t>Wanda Flowers</t>
  </si>
  <si>
    <t>0315776a-019d-4e76-8214-49d8d6f39c0e</t>
  </si>
  <si>
    <t>Amy Martinez</t>
  </si>
  <si>
    <t>e3a48b02-92ff-49e6-9662-b290ca9e514c</t>
  </si>
  <si>
    <t>James Rojas</t>
  </si>
  <si>
    <t>b06bb776-41ad-42f9-8d3a-fe80e1189f12</t>
  </si>
  <si>
    <t>Patrick Wells</t>
  </si>
  <si>
    <t>4fcd4af6-5ffa-4a0d-9a97-5ee57cb511e7</t>
  </si>
  <si>
    <t>Jonathan Williamson</t>
  </si>
  <si>
    <t>3bc23e36-4377-4c00-9fc7-a30e719a12a8</t>
  </si>
  <si>
    <t>Brittany Jenkins</t>
  </si>
  <si>
    <t>5152c070-3a45-4341-a865-58a70261e19d</t>
  </si>
  <si>
    <t>Rodney Carpenter</t>
  </si>
  <si>
    <t>2f0eec0c-3150-4e32-a511-779aaacee13a</t>
  </si>
  <si>
    <t>Ana Wise</t>
  </si>
  <si>
    <t>2025757b-9371-4ead-aa51-b313fa84abed</t>
  </si>
  <si>
    <t>Charles Stone</t>
  </si>
  <si>
    <t>ff28d1ce-680e-4536-aeac-171c83bfea4c</t>
  </si>
  <si>
    <t>Kenneth Nelson</t>
  </si>
  <si>
    <t>ed3e00a3-70c8-4fee-8627-d64c4121a174</t>
  </si>
  <si>
    <t>Tammy Sanford</t>
  </si>
  <si>
    <t>ce3bff67-26ad-49ca-8ca5-7268ce9e46a7</t>
  </si>
  <si>
    <t>Courtney Wallace</t>
  </si>
  <si>
    <t>b5262499-7f41-40ba-83f2-5588f72489c4</t>
  </si>
  <si>
    <t>Craig Flynn</t>
  </si>
  <si>
    <t>c10de454-baa7-45be-9e11-9caffab7185a</t>
  </si>
  <si>
    <t>Monica Bell</t>
  </si>
  <si>
    <t>c25a189d-51c1-4f2f-b122-37dcd6770400</t>
  </si>
  <si>
    <t>Amy Phillips</t>
  </si>
  <si>
    <t>e022197b-ae0a-43d1-98a7-b3821bbf1850</t>
  </si>
  <si>
    <t>Barbara Morales</t>
  </si>
  <si>
    <t>cd607f8a-56c8-42e1-ba6c-522bec6dc2ef</t>
  </si>
  <si>
    <t>Justin Schmidt</t>
  </si>
  <si>
    <t>3edd17a9-44de-47e1-9dd8-9e3427ce7bca</t>
  </si>
  <si>
    <t>Monique Russo</t>
  </si>
  <si>
    <t>2fc30e6d-ab3c-491f-a8d3-30cd33c5ee1c</t>
  </si>
  <si>
    <t>Jennifer Vazquez</t>
  </si>
  <si>
    <t>058b7e63-81d4-4989-bfd6-0093398b7ff0</t>
  </si>
  <si>
    <t>Katherine Johnson</t>
  </si>
  <si>
    <t>3d8b9f05-b3c4-4f13-8444-07f136cfefa2</t>
  </si>
  <si>
    <t>Sarah Hobbs</t>
  </si>
  <si>
    <t>cbc9ca46-0d79-446c-93b2-36a5db967011</t>
  </si>
  <si>
    <t>Kayla Monroe</t>
  </si>
  <si>
    <t>44e50731-e2f1-40ef-b83c-bfa5344f280f</t>
  </si>
  <si>
    <t>Dr. Mallory Harris</t>
  </si>
  <si>
    <t>e3c1360c-4175-4860-a21e-6037285d2f05</t>
  </si>
  <si>
    <t>Lauren Mcgrath</t>
  </si>
  <si>
    <t>fa60f8c7-4267-4370-9cbb-591c0ad4531b</t>
  </si>
  <si>
    <t>Theresa Jackson</t>
  </si>
  <si>
    <t>e657951e-8221-4055-81e0-515f1edef868</t>
  </si>
  <si>
    <t>Tracy Davis</t>
  </si>
  <si>
    <t>0402598f-c431-4c28-8a04-5f8a1c2dc2db</t>
  </si>
  <si>
    <t>Kimberly Collins</t>
  </si>
  <si>
    <t>97a8d1cf-7514-4d78-afc6-b4eb5a60dadc</t>
  </si>
  <si>
    <t>David Wolfe</t>
  </si>
  <si>
    <t>4c9b0330-1037-4a16-9b6a-8364b4a8aa13</t>
  </si>
  <si>
    <t>Ian Hart</t>
  </si>
  <si>
    <t>bedaf469-ce47-410c-85fb-013ecf292e83</t>
  </si>
  <si>
    <t>Leah Harrington</t>
  </si>
  <si>
    <t>7cd1e769-9755-4b35-83af-6509971bc0ba</t>
  </si>
  <si>
    <t>Austin Kennedy</t>
  </si>
  <si>
    <t>c2b89840-02aa-436c-b683-891f921e151a</t>
  </si>
  <si>
    <t>Rebekah Mason</t>
  </si>
  <si>
    <t>67672e49-06a4-42b8-82df-bcc2b1e1dafe</t>
  </si>
  <si>
    <t>Mr. Thomas Kaufman</t>
  </si>
  <si>
    <t>9a89e8b3-2e08-4b5c-8ee3-87c71dc01509</t>
  </si>
  <si>
    <t>Harry Sutton</t>
  </si>
  <si>
    <t>e1a75bc4-34b0-4bfe-a2a1-0f8a67898854</t>
  </si>
  <si>
    <t>John Mckee</t>
  </si>
  <si>
    <t>d8da797d-2e1f-48ac-a93a-5c730a336f16</t>
  </si>
  <si>
    <t>James Ortiz</t>
  </si>
  <si>
    <t>3e8e8d8f-5780-4d62-8322-375523c2eb28</t>
  </si>
  <si>
    <t>Jordan Hall</t>
  </si>
  <si>
    <t>92dd4ad6-2d8c-45f1-9a26-34e78918880a</t>
  </si>
  <si>
    <t>Thomas Hansen</t>
  </si>
  <si>
    <t>32bf90ca-916d-4a10-93f9-2023290b5f5a</t>
  </si>
  <si>
    <t>Douglas Jennings</t>
  </si>
  <si>
    <t>03cc9f7f-27f8-4961-927f-ee49ad6e6c2c</t>
  </si>
  <si>
    <t>Donna Foley MD</t>
  </si>
  <si>
    <t>14dff99c-b6d8-4be3-8a94-65137ec381a5</t>
  </si>
  <si>
    <t>Sara Bauer</t>
  </si>
  <si>
    <t>0eb4b351-9696-4277-bb3e-5e53f5e3423b</t>
  </si>
  <si>
    <t>Emma Martinez</t>
  </si>
  <si>
    <t>dd12a87d-6e28-4d2d-bb22-62548409159d</t>
  </si>
  <si>
    <t>Anita Delgado</t>
  </si>
  <si>
    <t>30408adc-d925-407b-b0da-02e9a71bb0e3</t>
  </si>
  <si>
    <t>Mark Daniel</t>
  </si>
  <si>
    <t>88bf233f-60d9-4a4b-b91c-b8f524cc8b9d</t>
  </si>
  <si>
    <t>Gary Foley</t>
  </si>
  <si>
    <t>b801408e-62c3-43f1-bc34-41f7abcafe73</t>
  </si>
  <si>
    <t>Ryan Hernandez</t>
  </si>
  <si>
    <t>b5d03056-4796-4dd3-b66b-5b7444698ab7</t>
  </si>
  <si>
    <t>Rodney Hudson</t>
  </si>
  <si>
    <t>31a71b7b-be3e-4db8-989a-fc0f3c7578f4</t>
  </si>
  <si>
    <t>Samantha Perez</t>
  </si>
  <si>
    <t>713d3acd-3885-4ec8-9d26-ed5ab0b49e28</t>
  </si>
  <si>
    <t>Becky Carson</t>
  </si>
  <si>
    <t>21f4b461-496f-4c17-9c57-3ef07e1c739f</t>
  </si>
  <si>
    <t>Sarah Ward</t>
  </si>
  <si>
    <t>4c2cb666-e10a-4191-aa0c-5f062c78b931</t>
  </si>
  <si>
    <t>Anthony Hendrix</t>
  </si>
  <si>
    <t>5ab468d2-d817-486b-8042-aed415d57924</t>
  </si>
  <si>
    <t>Victor Barber</t>
  </si>
  <si>
    <t>373a92d4-c02e-42a5-b5bc-752f96615f2e</t>
  </si>
  <si>
    <t>Becky Miller</t>
  </si>
  <si>
    <t>112610b9-d158-445f-ba74-114b7455d248</t>
  </si>
  <si>
    <t>Shawn Horton</t>
  </si>
  <si>
    <t>7af899fc-8693-49b0-9d0a-c4924521b27c</t>
  </si>
  <si>
    <t>Alexis Gilmore</t>
  </si>
  <si>
    <t>3c755240-4ea1-4d8f-a55f-d53f5293ee19</t>
  </si>
  <si>
    <t>Matthew Riggs</t>
  </si>
  <si>
    <t>8206f4bf-a2db-48e7-9b1f-af7341f0a58d</t>
  </si>
  <si>
    <t>Courtney Coleman</t>
  </si>
  <si>
    <t>f9292430-476f-4020-af68-d0e0dc1f32d0</t>
  </si>
  <si>
    <t>Kelsey Woods</t>
  </si>
  <si>
    <t>75ee8095-42c2-4eb7-8917-323aff0f1523</t>
  </si>
  <si>
    <t>Stephanie Swanson</t>
  </si>
  <si>
    <t>4c2c636a-afeb-4277-81cc-b98e7ce31946</t>
  </si>
  <si>
    <t>Rebecca Robinson</t>
  </si>
  <si>
    <t>da2d8132-bf2c-4c58-9043-f038e3b55e4d</t>
  </si>
  <si>
    <t>Hannah Long</t>
  </si>
  <si>
    <t>50556b87-7082-4de6-af8b-2a965560df12</t>
  </si>
  <si>
    <t>Michelle Pollard</t>
  </si>
  <si>
    <t>0db1750a-b650-4396-b985-d741f2d08be5</t>
  </si>
  <si>
    <t>George Morales</t>
  </si>
  <si>
    <t>d67f831a-ce4a-4a59-809d-0fbee35541fd</t>
  </si>
  <si>
    <t>Jason Riley</t>
  </si>
  <si>
    <t>a663942a-bc68-4061-91cf-b0d6a161fbbb</t>
  </si>
  <si>
    <t>Richard Fields</t>
  </si>
  <si>
    <t>c5267baf-8db3-402b-8793-cfe553c7dbe7</t>
  </si>
  <si>
    <t>Melissa Davies</t>
  </si>
  <si>
    <t>235d493e-e3a6-41ce-bade-2e024744731d</t>
  </si>
  <si>
    <t>Danny Kim</t>
  </si>
  <si>
    <t>c4a63739-f6b3-445b-91a6-fe9ae81e9d0d</t>
  </si>
  <si>
    <t>Justin Spence</t>
  </si>
  <si>
    <t>dabef4c9-cfae-415e-ad9e-2b7951419aae</t>
  </si>
  <si>
    <t>Eric Johnson</t>
  </si>
  <si>
    <t>077d0885-7fe0-4637-9bda-390838202b8e</t>
  </si>
  <si>
    <t>Travis Garcia</t>
  </si>
  <si>
    <t>e0a15755-10e0-4817-8be6-4aa9995f6e22</t>
  </si>
  <si>
    <t>Felicia Kelly</t>
  </si>
  <si>
    <t>87d88200-7faa-45a9-858f-0ba89137f3ae</t>
  </si>
  <si>
    <t>Ashley French</t>
  </si>
  <si>
    <t>4f99b538-9852-4543-9b44-069cbebc9628</t>
  </si>
  <si>
    <t>Antonio Bradley</t>
  </si>
  <si>
    <t>33f9319b-72ec-48e0-a544-be451c58bcc4</t>
  </si>
  <si>
    <t>Ashley Parker</t>
  </si>
  <si>
    <t>9c933441-162c-41cd-a01e-0e997cecddf6</t>
  </si>
  <si>
    <t>Wendy Stone</t>
  </si>
  <si>
    <t>abc7d6c3-2325-48ca-b4b7-cfb6de336996</t>
  </si>
  <si>
    <t>Jordan Li</t>
  </si>
  <si>
    <t>38237c9c-5145-4036-aa5c-46aa114e99ec</t>
  </si>
  <si>
    <t>Stephanie Collins</t>
  </si>
  <si>
    <t>722861b6-f4d2-4dc1-8505-2881a0b4dbcf</t>
  </si>
  <si>
    <t>Monica Adkins</t>
  </si>
  <si>
    <t>235fdda1-c4c4-4396-8537-63e33d2eae9a</t>
  </si>
  <si>
    <t>Daniel Mooney</t>
  </si>
  <si>
    <t>3d67d581-19fd-4aad-adf3-ff99ea979cea</t>
  </si>
  <si>
    <t>Aaron Sims</t>
  </si>
  <si>
    <t>e9f78534-991d-4da8-baf9-1fc090b1ab7e</t>
  </si>
  <si>
    <t>Tina Mays</t>
  </si>
  <si>
    <t>3977e194-7ee2-40a0-9de1-526d6ed283a5</t>
  </si>
  <si>
    <t>James Brown</t>
  </si>
  <si>
    <t>130491e8-cbc5-4122-aead-d606028f8b05</t>
  </si>
  <si>
    <t>Julia Frost</t>
  </si>
  <si>
    <t>69a184d3-0792-4a74-a851-493024d5498d</t>
  </si>
  <si>
    <t>Hannah Crane</t>
  </si>
  <si>
    <t>929a6805-9a90-4f78-8cb4-0c3387c13fa3</t>
  </si>
  <si>
    <t>Richard Cook</t>
  </si>
  <si>
    <t>67088902-2324-4ee5-b2f6-5bb3adc7b061</t>
  </si>
  <si>
    <t>Nathan Todd</t>
  </si>
  <si>
    <t>8f7d48f0-0183-40de-b401-f5514c08701f</t>
  </si>
  <si>
    <t>Timothy Barnes MD</t>
  </si>
  <si>
    <t>4c7ecdce-5bf9-4754-bc5b-433fd79ecb3d</t>
  </si>
  <si>
    <t>Krista Curry</t>
  </si>
  <si>
    <t>eed66ae6-81dc-4eb5-8e3c-f5f0109ac7d6</t>
  </si>
  <si>
    <t>Cheryl Fields</t>
  </si>
  <si>
    <t>7c9f6984-2da8-44dd-aff2-12001480de8b</t>
  </si>
  <si>
    <t>George Cummings</t>
  </si>
  <si>
    <t>c66918a9-b6d0-49dd-a612-33aa604d5cad</t>
  </si>
  <si>
    <t>Melissa Gray</t>
  </si>
  <si>
    <t>5036b015-5be4-4bf0-a337-8a0d9375d8e4</t>
  </si>
  <si>
    <t>Lisa Cooper</t>
  </si>
  <si>
    <t>8f728c49-770e-4ca2-924c-aeb9b9fe2ed2</t>
  </si>
  <si>
    <t>Joshua Estes</t>
  </si>
  <si>
    <t>8d03265b-bcde-423d-a6a4-05b3e2a05fbf</t>
  </si>
  <si>
    <t>Jesse Smith</t>
  </si>
  <si>
    <t>ba697b0f-5e4d-47a5-9ce2-1b25b26e6e7f</t>
  </si>
  <si>
    <t>Jennifer Mendez</t>
  </si>
  <si>
    <t>05ffbf47-57fd-4019-9f6e-705f9448f8a6</t>
  </si>
  <si>
    <t>Lisa Walker</t>
  </si>
  <si>
    <t>20ec5235-c2e0-4dd3-a484-0bc913399f4f</t>
  </si>
  <si>
    <t>Dillon Obrien</t>
  </si>
  <si>
    <t>964dabd1-da39-46f6-8c10-850eab102b8e</t>
  </si>
  <si>
    <t>Keith Yates</t>
  </si>
  <si>
    <t>8a5fb57e-9987-46fd-8a62-3ed461617af2</t>
  </si>
  <si>
    <t>Dustin Hopkins</t>
  </si>
  <si>
    <t>e04f014c-68fc-4faf-831e-313975c37867</t>
  </si>
  <si>
    <t>Robert Fritz</t>
  </si>
  <si>
    <t>1e22b88f-173e-41fe-b693-2723d23248da</t>
  </si>
  <si>
    <t>Amy Silva</t>
  </si>
  <si>
    <t>7e546c58-35f3-4577-8e55-5e7e7fbfd493</t>
  </si>
  <si>
    <t>Kenneth Wright</t>
  </si>
  <si>
    <t>f22a9c7b-0512-439b-9e77-226c762cf96f</t>
  </si>
  <si>
    <t>Katie Burke</t>
  </si>
  <si>
    <t>4f704a75-8f12-4886-8b5a-1aea3edade73</t>
  </si>
  <si>
    <t>Melvin Mcintyre</t>
  </si>
  <si>
    <t>91825a08-77e6-4572-b9c1-a30ad8a80bae</t>
  </si>
  <si>
    <t>Caleb Price</t>
  </si>
  <si>
    <t>96cc5ccb-8a10-44a1-b88b-a65b0871abe0</t>
  </si>
  <si>
    <t>Kelli Roy</t>
  </si>
  <si>
    <t>59c1411e-769e-4771-ba2e-82ce20a153a7</t>
  </si>
  <si>
    <t>Andrea Morris</t>
  </si>
  <si>
    <t>af7d4468-34f2-4853-a252-ede0cf7313bc</t>
  </si>
  <si>
    <t>Jason Joseph</t>
  </si>
  <si>
    <t>ed34fb1b-d10b-46f8-9a96-82dd51588719</t>
  </si>
  <si>
    <t>Jack Hill</t>
  </si>
  <si>
    <t>47498f44-abc4-4fec-9ad5-cd1a00374490</t>
  </si>
  <si>
    <t>Robert Brady</t>
  </si>
  <si>
    <t>5206f0a9-9be2-46db-be48-d838eb637a2b</t>
  </si>
  <si>
    <t>Ms. Angelica Hunter MD</t>
  </si>
  <si>
    <t>5a69ccd1-195c-481b-8a65-ec48a8187046</t>
  </si>
  <si>
    <t>Shawn Martinez</t>
  </si>
  <si>
    <t>aba77232-d203-4636-b84f-220c8fd1d1bc</t>
  </si>
  <si>
    <t>Daniel Rodriguez</t>
  </si>
  <si>
    <t>fb597d4b-7146-4385-8623-660ee27f1d8c</t>
  </si>
  <si>
    <t>Crystal Gordon</t>
  </si>
  <si>
    <t>c07b73b1-d9a1-4cf0-aca1-aa5f3cd22b50</t>
  </si>
  <si>
    <t>Renee Fischer</t>
  </si>
  <si>
    <t>658da898-4b10-4355-8ac3-617f56876af6</t>
  </si>
  <si>
    <t>Erin Johnson</t>
  </si>
  <si>
    <t>1539fb0d-f3f9-45ce-ab53-8755cff8cd7c</t>
  </si>
  <si>
    <t>Lorraine Lawrence</t>
  </si>
  <si>
    <t>f56b26b9-b674-4be9-9982-f95efabe5deb</t>
  </si>
  <si>
    <t>Dale Williams</t>
  </si>
  <si>
    <t>c6cc172c-9861-480f-ac03-025bf2ba2077</t>
  </si>
  <si>
    <t>Bruce Smith</t>
  </si>
  <si>
    <t>87925cac-153e-4f93-8eb9-a0c87087a667</t>
  </si>
  <si>
    <t>Eric Hodge</t>
  </si>
  <si>
    <t>c1150ddb-7821-4f9b-bc65-ff3675590c6e</t>
  </si>
  <si>
    <t>Nicholas Rodgers</t>
  </si>
  <si>
    <t>d17966a7-2dce-4643-a2af-3a43c665818f</t>
  </si>
  <si>
    <t>Mr. Peter Mayer</t>
  </si>
  <si>
    <t>a9d9e9d9-9f41-42b1-af88-9f316c9bf626</t>
  </si>
  <si>
    <t>Shelley Freeman</t>
  </si>
  <si>
    <t>e8300c73-f216-461f-8769-f74da120fadd</t>
  </si>
  <si>
    <t>Stephen Poole</t>
  </si>
  <si>
    <t>78cb9eb5-5c24-41a7-833c-716ed2a8b8cb</t>
  </si>
  <si>
    <t>Elizabeth Crane</t>
  </si>
  <si>
    <t>90bbffd4-2dc9-41cc-966c-dff93abfe3a5</t>
  </si>
  <si>
    <t>Nancy Carson</t>
  </si>
  <si>
    <t>ee2553b6-d96d-452e-afae-cfcff3307faa</t>
  </si>
  <si>
    <t>Kaylee Wright</t>
  </si>
  <si>
    <t>135e4c95-9ad0-4635-a317-f2b2a6302e65</t>
  </si>
  <si>
    <t>Erik Crawford</t>
  </si>
  <si>
    <t>5c3f79ba-6ace-4843-8fcb-82d90e7d5f6c</t>
  </si>
  <si>
    <t>Kelly Cole</t>
  </si>
  <si>
    <t>c0de0aca-cacf-4c01-b20e-0b311a8c4763</t>
  </si>
  <si>
    <t>Nichole Nelson</t>
  </si>
  <si>
    <t>327597b3-5c72-4844-b445-55b7c655e254</t>
  </si>
  <si>
    <t>Vanessa Barrett</t>
  </si>
  <si>
    <t>4ec1b0c4-a90e-4b7a-92e2-c2cba8b10949</t>
  </si>
  <si>
    <t>Travis Adams</t>
  </si>
  <si>
    <t>c0919563-fd24-40ac-8c0e-553738877021</t>
  </si>
  <si>
    <t>James Stephens</t>
  </si>
  <si>
    <t>7206a7da-1b07-4155-b1e7-f7eb5ddb2f90</t>
  </si>
  <si>
    <t>Gary Evans</t>
  </si>
  <si>
    <t>260e440f-0fca-4b9c-8dd6-851248409528</t>
  </si>
  <si>
    <t>Cathy Schmidt</t>
  </si>
  <si>
    <t>96993f3a-c3ea-4a43-bc78-587fb0c6a4cc</t>
  </si>
  <si>
    <t>Whitney Cooper</t>
  </si>
  <si>
    <t>b59eeeac-8b3e-4298-8be8-703decd4cad3</t>
  </si>
  <si>
    <t>Angelica Jones</t>
  </si>
  <si>
    <t>e31f9d03-c087-412b-a954-df4b80351466</t>
  </si>
  <si>
    <t>Catherine Long</t>
  </si>
  <si>
    <t>1f3d0c57-fa03-41ff-b304-b888d2b14792</t>
  </si>
  <si>
    <t>Kyle Jordan</t>
  </si>
  <si>
    <t>8d79cb37-7c8d-4fd7-865a-4f2a1e1b47f5</t>
  </si>
  <si>
    <t>Jessica Reese</t>
  </si>
  <si>
    <t>0368fe3e-4d0e-4281-96a9-f1b0b1070c2b</t>
  </si>
  <si>
    <t>Kelsey Ross</t>
  </si>
  <si>
    <t>6eb75c21-6a6b-4934-95a8-24b81aad9f5e</t>
  </si>
  <si>
    <t>Kim Montgomery</t>
  </si>
  <si>
    <t>486fa400-63ef-482f-8827-f501f8113d21</t>
  </si>
  <si>
    <t>Carrie Reyes</t>
  </si>
  <si>
    <t>506d342b-ab26-47a3-9b0c-20e41ef1e4d0</t>
  </si>
  <si>
    <t>Dr. Brittney Ryan</t>
  </si>
  <si>
    <t>1fe7cc58-a4f3-416d-9338-4033827a0e9e</t>
  </si>
  <si>
    <t>Jennifer Stewart</t>
  </si>
  <si>
    <t>116367be-9621-46a9-8a14-8498563d48a4</t>
  </si>
  <si>
    <t>Andres Cherry</t>
  </si>
  <si>
    <t>1cfc5c38-91a8-41ba-bc55-f9d7ae65f7f0</t>
  </si>
  <si>
    <t>Derek Gonzalez</t>
  </si>
  <si>
    <t>19992869-59cb-46a9-9804-fafef0a95d34</t>
  </si>
  <si>
    <t>Anthony Hunt</t>
  </si>
  <si>
    <t>ad8c2886-8e5c-4f42-8383-d29c9a73fac9</t>
  </si>
  <si>
    <t>Adam Stuart</t>
  </si>
  <si>
    <t>46031bfd-24ce-4fcf-a282-ec3379184ddd</t>
  </si>
  <si>
    <t>Jodi Burton</t>
  </si>
  <si>
    <t>87d363a0-ce64-46b1-8b01-240db49a89d1</t>
  </si>
  <si>
    <t>Chad Martin</t>
  </si>
  <si>
    <t>b97e9b02-63cb-46c7-9675-1c560622c82b</t>
  </si>
  <si>
    <t>Wendy Hurley</t>
  </si>
  <si>
    <t>5786a78c-e4a2-45f7-a86f-5859ce06dc12</t>
  </si>
  <si>
    <t>Sharon Reyes</t>
  </si>
  <si>
    <t>02c89b0d-95f9-4f96-990a-12b9dc656a1a</t>
  </si>
  <si>
    <t>Alicia Brown</t>
  </si>
  <si>
    <t>ad05aa43-1fde-466b-8041-2e0a05710927</t>
  </si>
  <si>
    <t>Lee Miller</t>
  </si>
  <si>
    <t>611c02f5-4f1c-456b-be76-390807b5e78f</t>
  </si>
  <si>
    <t>Dominic George</t>
  </si>
  <si>
    <t>162df144-2d01-4722-9ea4-900d6ca66e2b</t>
  </si>
  <si>
    <t>Holly Humphrey</t>
  </si>
  <si>
    <t>7af1da55-06d4-4cac-90d6-acfbf5957e61</t>
  </si>
  <si>
    <t>Larry Roman</t>
  </si>
  <si>
    <t>4f18d81c-ec14-439d-a452-385c2f53239d</t>
  </si>
  <si>
    <t>Stephanie Weber</t>
  </si>
  <si>
    <t>fe86498a-8802-4b3d-be40-ecbd8f739766</t>
  </si>
  <si>
    <t>Denise Ward</t>
  </si>
  <si>
    <t>b5d92535-eee7-408a-82e8-29deb20e589b</t>
  </si>
  <si>
    <t>Michelle Nguyen</t>
  </si>
  <si>
    <t>38690fd7-60a6-4cb6-a639-a74918e9f1bb</t>
  </si>
  <si>
    <t>Samantha Powers</t>
  </si>
  <si>
    <t>80b50ee7-2299-45ec-bb23-4afcc30b273c</t>
  </si>
  <si>
    <t>Adam Lopez</t>
  </si>
  <si>
    <t>22bd5b04-a49a-4b68-9fdf-db62590157c3</t>
  </si>
  <si>
    <t>Zachary Hall</t>
  </si>
  <si>
    <t>18542a94-593a-4398-beb5-57b144a3caa6</t>
  </si>
  <si>
    <t>Melissa Oliver</t>
  </si>
  <si>
    <t>c2a9452f-d512-4b64-a0ab-70bc9199c567</t>
  </si>
  <si>
    <t>John Luna</t>
  </si>
  <si>
    <t>8b55da59-e027-4b05-a3eb-7e0f044e0fd6</t>
  </si>
  <si>
    <t>Mark Lee</t>
  </si>
  <si>
    <t>6d7847e4-20db-4270-b10f-bcbfd0f1a876</t>
  </si>
  <si>
    <t>Robert Hood</t>
  </si>
  <si>
    <t>65a0615b-2f4a-4e9e-b2ec-1995851213ab</t>
  </si>
  <si>
    <t>Dominique Park</t>
  </si>
  <si>
    <t>40b2989a-3bcf-48a2-926a-a0b1bd8bb96d</t>
  </si>
  <si>
    <t>Carmen Andrews</t>
  </si>
  <si>
    <t>0ffcfa5b-228f-472f-9d01-abd5b721ee5a</t>
  </si>
  <si>
    <t>Stephen Huber</t>
  </si>
  <si>
    <t>28e957eb-066a-4cd9-a937-94188928f93f</t>
  </si>
  <si>
    <t>William Nelson</t>
  </si>
  <si>
    <t>6bd28a5c-3dcd-4e1b-868b-7a8f7fd3c770</t>
  </si>
  <si>
    <t>Jonathan Kelly</t>
  </si>
  <si>
    <t>f4a606da-6954-4ee6-9dd5-242a72265461</t>
  </si>
  <si>
    <t>George Brown</t>
  </si>
  <si>
    <t>5e207833-c117-4986-b421-2124849ea854</t>
  </si>
  <si>
    <t>Brian Bruce</t>
  </si>
  <si>
    <t>222f4edc-80ce-4f78-9837-43a09082c00d</t>
  </si>
  <si>
    <t>Troy Powell</t>
  </si>
  <si>
    <t>30ff96be-b08c-49ad-882f-484dc14aa7cb</t>
  </si>
  <si>
    <t>Donna Jackson</t>
  </si>
  <si>
    <t>94ab276e-7611-4785-9963-583e3ac45f77</t>
  </si>
  <si>
    <t>Melvin Taylor</t>
  </si>
  <si>
    <t>7de55067-41d1-46d4-99ad-2bafd4874e33</t>
  </si>
  <si>
    <t>Jessica Cruz</t>
  </si>
  <si>
    <t>4b711a8d-0137-4601-a199-71b60f5f4d48</t>
  </si>
  <si>
    <t>Alexandra Thomas</t>
  </si>
  <si>
    <t>7c45bb1d-de89-44bf-975d-ab89d973f04a</t>
  </si>
  <si>
    <t>0ec336be-0abd-4685-9307-5782ecf4be71</t>
  </si>
  <si>
    <t>William Hines</t>
  </si>
  <si>
    <t>ac35ebe7-427e-43c5-8d18-fd5e1cb17631</t>
  </si>
  <si>
    <t>Thomas Holland</t>
  </si>
  <si>
    <t>1c5f1208-279e-4d97-956d-bf7213841159</t>
  </si>
  <si>
    <t>Barbara Orozco</t>
  </si>
  <si>
    <t>6458c1b9-27dd-4520-a843-b260f23a105c</t>
  </si>
  <si>
    <t>Hector Rodriguez</t>
  </si>
  <si>
    <t>82330163-6558-428e-bfb5-f13991cc262f</t>
  </si>
  <si>
    <t>Michele Smith</t>
  </si>
  <si>
    <t>98e89aa7-788c-4594-ac69-6d65dbdb7c06</t>
  </si>
  <si>
    <t>Jay Marshall</t>
  </si>
  <si>
    <t>79867a5e-777b-4592-8dff-221a7a1bbd24</t>
  </si>
  <si>
    <t>Cynthia Smith</t>
  </si>
  <si>
    <t>6a016234-71ab-4123-b272-89c3cb5d0821</t>
  </si>
  <si>
    <t>David Mathews</t>
  </si>
  <si>
    <t>60570623-7757-4e09-96f0-8f42066e878f</t>
  </si>
  <si>
    <t>Stanley Smith</t>
  </si>
  <si>
    <t>bc8b6191-c122-480d-a1b1-230737603dbd</t>
  </si>
  <si>
    <t>Pamela Morris</t>
  </si>
  <si>
    <t>a1291fab-9043-4d8f-8eaa-b1c483364701</t>
  </si>
  <si>
    <t>Dr. Cory Hanna</t>
  </si>
  <si>
    <t>06abeaa2-03f7-4b99-86b1-aa18f7253014</t>
  </si>
  <si>
    <t>Jessica Espinoza</t>
  </si>
  <si>
    <t>729fd350-5be3-46ff-a424-f46d9e711a45</t>
  </si>
  <si>
    <t>Christine Brooks</t>
  </si>
  <si>
    <t>ff15777d-f827-4560-9838-1c9d58818c55</t>
  </si>
  <si>
    <t>George Page</t>
  </si>
  <si>
    <t>fc0bde25-94f5-4ef3-b709-016089db412e</t>
  </si>
  <si>
    <t>Jamie Lindsey</t>
  </si>
  <si>
    <t>fc4c6cdd-3ba2-4c45-bd6f-03cd98a7c9a7</t>
  </si>
  <si>
    <t>Margaret Richards</t>
  </si>
  <si>
    <t>335624bf-94d7-49f6-a47e-038a0c95c8f3</t>
  </si>
  <si>
    <t>James Robertson</t>
  </si>
  <si>
    <t>b6f5770a-58c0-4eb7-bdde-ab408d672152</t>
  </si>
  <si>
    <t>Kenneth Green</t>
  </si>
  <si>
    <t>ba5d1053-72cd-44f6-aea2-92c38b404257</t>
  </si>
  <si>
    <t>Joel Silva</t>
  </si>
  <si>
    <t>73fc7997-3cdb-407f-975a-eae65ad48e54</t>
  </si>
  <si>
    <t>Jennifer Fernandez</t>
  </si>
  <si>
    <t>109938e5-4bb8-4455-bb8f-c9e7abad8d68</t>
  </si>
  <si>
    <t>Jeffery Wagner</t>
  </si>
  <si>
    <t>22d78b46-2dda-4d61-b506-93bcd20a5e6c</t>
  </si>
  <si>
    <t>Sharon Wilcox</t>
  </si>
  <si>
    <t>feb89470-055b-461a-9497-f597205b29bc</t>
  </si>
  <si>
    <t>Kevin Austin</t>
  </si>
  <si>
    <t>bd4c182e-9aea-4878-890e-1903251c234e</t>
  </si>
  <si>
    <t>Pamela Smith</t>
  </si>
  <si>
    <t>d7ec1b2f-14cd-4d2e-85f9-266987f0b5d9</t>
  </si>
  <si>
    <t>Ronald Pacheco</t>
  </si>
  <si>
    <t>239f501b-f1a0-4aa0-9124-997f1055ee9e</t>
  </si>
  <si>
    <t>Lisa Hudson</t>
  </si>
  <si>
    <t>eca6137e-7029-46c1-aad7-2c70393ec422</t>
  </si>
  <si>
    <t>Susan Howard</t>
  </si>
  <si>
    <t>a41aff1f-eab9-4222-a8f8-2e5cbe3bb5d3</t>
  </si>
  <si>
    <t>820bc841-4c6b-408f-8954-b12c24915f49</t>
  </si>
  <si>
    <t>Jesse Clark</t>
  </si>
  <si>
    <t>f69d402f-5e62-4ff7-a85f-1fff2793ddf8</t>
  </si>
  <si>
    <t>Robert Phillips</t>
  </si>
  <si>
    <t>24d1244c-e6fb-41a1-8a91-541c3725ce89</t>
  </si>
  <si>
    <t>Samuel Bell</t>
  </si>
  <si>
    <t>be371167-bf5e-483c-84c2-47e40f540cc5</t>
  </si>
  <si>
    <t>Lori Young MD</t>
  </si>
  <si>
    <t>13174e01-78c9-4c5d-b9c8-5ca45121e1af</t>
  </si>
  <si>
    <t>Paul Horne Jr.</t>
  </si>
  <si>
    <t>9343afc8-b5d8-4940-82ab-f3cca6676752</t>
  </si>
  <si>
    <t>Robert Gilbert</t>
  </si>
  <si>
    <t>94c780f5-dec7-488b-a8c9-5aba398384d5</t>
  </si>
  <si>
    <t>Mark Wagner</t>
  </si>
  <si>
    <t>238686c7-5886-415d-b433-38b64ff0f112</t>
  </si>
  <si>
    <t>Patrick Williams</t>
  </si>
  <si>
    <t>0517ce7c-2cbd-4a23-a94a-584adb48b1e6</t>
  </si>
  <si>
    <t>Richard Myers</t>
  </si>
  <si>
    <t>1c47a2ff-b095-41ec-a22c-f036653753a4</t>
  </si>
  <si>
    <t>Natalie Morales</t>
  </si>
  <si>
    <t>7c6e9e89-3480-4428-94a7-fbe90ffcd7bf</t>
  </si>
  <si>
    <t>Karen Herman</t>
  </si>
  <si>
    <t>78862677-9adc-4856-99bb-684abb43461c</t>
  </si>
  <si>
    <t>Jacqueline Miller</t>
  </si>
  <si>
    <t>705cccd3-66c8-45b3-9f58-bd4d5a69d003</t>
  </si>
  <si>
    <t>Zachary Allen</t>
  </si>
  <si>
    <t>09c1ecf8-3634-4f6c-9fc3-e4dfa962febe</t>
  </si>
  <si>
    <t>Benjamin Campbell</t>
  </si>
  <si>
    <t>cb5b1154-781e-4839-86e1-ec4fddacb364</t>
  </si>
  <si>
    <t>Jennifer Brown</t>
  </si>
  <si>
    <t>fa502f4b-4882-48f0-9e68-3e6adc1e76b0</t>
  </si>
  <si>
    <t>Stephen Herrera</t>
  </si>
  <si>
    <t>5d1e69a4-b27e-4161-a789-7d75cf6a5208</t>
  </si>
  <si>
    <t>Melissa Williams</t>
  </si>
  <si>
    <t>07b562f1-d737-4fdd-9119-d9a4eff5091b</t>
  </si>
  <si>
    <t>Donna Lee</t>
  </si>
  <si>
    <t>e5fe6187-967c-455a-91eb-97e6577a9544</t>
  </si>
  <si>
    <t>Spencer Barr</t>
  </si>
  <si>
    <t>1aca5dd4-8e42-4999-bf07-359105296bdf</t>
  </si>
  <si>
    <t>Daniel Cole</t>
  </si>
  <si>
    <t>d90f11b1-16bb-47b3-b66c-28fa17bba234</t>
  </si>
  <si>
    <t>Eddie Randall</t>
  </si>
  <si>
    <t>625b4704-de62-4dd0-bff0-d94443984ae5</t>
  </si>
  <si>
    <t>Dawn Hill</t>
  </si>
  <si>
    <t>915f9468-c568-41b8-9789-462b37306da0</t>
  </si>
  <si>
    <t>Charles Swanson</t>
  </si>
  <si>
    <t>39efbf9a-d3a1-46f8-8b47-74d4afb274fc</t>
  </si>
  <si>
    <t>Roger Patterson</t>
  </si>
  <si>
    <t>d75e9882-be7d-4160-912a-2eeaaeecd8ba</t>
  </si>
  <si>
    <t>George Nelson</t>
  </si>
  <si>
    <t>2bcd6752-00fc-405a-8339-0358356667d0</t>
  </si>
  <si>
    <t>Nathan Rice</t>
  </si>
  <si>
    <t>d94c0251-3ee3-4258-b613-4282781c986a</t>
  </si>
  <si>
    <t>Kimberly Wagner</t>
  </si>
  <si>
    <t>19cec486-a6ae-4e29-9924-ed513d27b497</t>
  </si>
  <si>
    <t>Caitlyn Chen</t>
  </si>
  <si>
    <t>cf4f77ac-d4c8-46ec-906b-a9f4dcb86474</t>
  </si>
  <si>
    <t>Jessica Berger</t>
  </si>
  <si>
    <t>c28f07e8-3423-4791-a6a1-32cdc2914ecc</t>
  </si>
  <si>
    <t>William Sanford</t>
  </si>
  <si>
    <t>bc2f4a0e-9e28-466e-aeaf-99a0591a42d4</t>
  </si>
  <si>
    <t>Stephanie Reynolds</t>
  </si>
  <si>
    <t>297ee5c3-0e40-4a86-ad26-c28b9b4a6861</t>
  </si>
  <si>
    <t>Brandy Cabrera</t>
  </si>
  <si>
    <t>1e28454c-fbe0-4212-a098-de7e6834a885</t>
  </si>
  <si>
    <t>Connor Roach</t>
  </si>
  <si>
    <t>81d4af88-01a4-4ac1-8a4f-a549f070d59a</t>
  </si>
  <si>
    <t>Derrick Rangel</t>
  </si>
  <si>
    <t>8ed14a53-5547-4df0-a911-08c2c1945012</t>
  </si>
  <si>
    <t>Richard Curtis</t>
  </si>
  <si>
    <t>71ff271c-791c-4a36-bcf1-98ec5649d642</t>
  </si>
  <si>
    <t>Catherine Madden</t>
  </si>
  <si>
    <t>8b61f81a-2f04-45ad-af86-05b31c8e4894</t>
  </si>
  <si>
    <t>Matthew Cain</t>
  </si>
  <si>
    <t>c7c393aa-2fd7-42b4-9f13-bd01b039e618</t>
  </si>
  <si>
    <t>Courtney House</t>
  </si>
  <si>
    <t>7427aaa4-ebcb-46c0-a186-026f6a745cd4</t>
  </si>
  <si>
    <t>Rebekah Lewis</t>
  </si>
  <si>
    <t>df8d82ed-1a2b-473d-b32c-f14adf62d0e8</t>
  </si>
  <si>
    <t>Nicole Jacobs</t>
  </si>
  <si>
    <t>550716db-c3c8-4c31-8627-0b475bb677bf</t>
  </si>
  <si>
    <t>Kimberly Gutierrez</t>
  </si>
  <si>
    <t>cc3dd786-40e7-4547-afdf-ef58e9d18f5b</t>
  </si>
  <si>
    <t>Kaitlyn Olson</t>
  </si>
  <si>
    <t>857a05c3-4b06-4e2f-ba98-20df5efafa1d</t>
  </si>
  <si>
    <t>Carla Rogers</t>
  </si>
  <si>
    <t>04f4e6a6-6d93-4c13-a391-5d71c535d987</t>
  </si>
  <si>
    <t>Amanda Ellison</t>
  </si>
  <si>
    <t>426d830a-291b-48fb-b9b8-db873b24310d</t>
  </si>
  <si>
    <t>Kari Pearson</t>
  </si>
  <si>
    <t>ab4d3642-fcdc-426c-a025-fd89c002398d</t>
  </si>
  <si>
    <t>Laura Blackburn</t>
  </si>
  <si>
    <t>cc83a086-46b0-4ad7-be3b-8fd75f50729e</t>
  </si>
  <si>
    <t>Jose Williams</t>
  </si>
  <si>
    <t>1e1469c1-4b28-4435-b239-ca2b6ca2272b</t>
  </si>
  <si>
    <t>Timothy Gutierrez DDS</t>
  </si>
  <si>
    <t>2c1730bc-26b3-407a-8489-d96e89578f83</t>
  </si>
  <si>
    <t>Rachel Vance</t>
  </si>
  <si>
    <t>23eaeb85-931f-4fe0-895e-d4f97b1d48e0</t>
  </si>
  <si>
    <t>Jennifer Ortiz DDS</t>
  </si>
  <si>
    <t>bbdf2918-a6b0-4596-aa8f-848ffafbb81e</t>
  </si>
  <si>
    <t>Rebecca Petersen</t>
  </si>
  <si>
    <t>4ac2bcc4-8a6f-4a24-8747-e2ca0d54e607</t>
  </si>
  <si>
    <t>Monique Mccall</t>
  </si>
  <si>
    <t>91264287-1691-465b-bb56-dac128f69907</t>
  </si>
  <si>
    <t>Madison Brennan</t>
  </si>
  <si>
    <t>b69f1b46-5b97-4870-9030-8304224d091e</t>
  </si>
  <si>
    <t>Steven Miles</t>
  </si>
  <si>
    <t>c0d7382c-8bc6-42f5-b30c-cb3146d7be90</t>
  </si>
  <si>
    <t>Richard Morris</t>
  </si>
  <si>
    <t>208f761a-9501-45fc-8802-51e0aaa1deed</t>
  </si>
  <si>
    <t>Michael Cook</t>
  </si>
  <si>
    <t>fbe68e26-0767-4b79-a8e5-80be381e256b</t>
  </si>
  <si>
    <t>Charles Wilcox</t>
  </si>
  <si>
    <t>ddf9a013-b978-41b9-b862-9b55b63851d9</t>
  </si>
  <si>
    <t>Raymond Cox</t>
  </si>
  <si>
    <t>029e7504-e08b-4ac6-82a2-ed50c06c4d31</t>
  </si>
  <si>
    <t>Sarah Blackburn</t>
  </si>
  <si>
    <t>7b6161ba-7c34-42c9-8ddc-03f97e295d35</t>
  </si>
  <si>
    <t>Megan Herrera</t>
  </si>
  <si>
    <t>6542df12-73d3-48bd-be7b-40b57c18707d</t>
  </si>
  <si>
    <t>Margaret Spence</t>
  </si>
  <si>
    <t>488841e4-d2d6-4016-9f92-46e5a1b02d95</t>
  </si>
  <si>
    <t>Scott Hendricks</t>
  </si>
  <si>
    <t>698cb48d-b500-4301-9f96-90d154a0f10a</t>
  </si>
  <si>
    <t>Amanda Pruitt</t>
  </si>
  <si>
    <t>73515b66-688a-4932-9caa-cde0e405fd03</t>
  </si>
  <si>
    <t>Sharon Cooke</t>
  </si>
  <si>
    <t>f27256b7-4c09-471a-bf4a-882bb8619902</t>
  </si>
  <si>
    <t>Carrie Sanford</t>
  </si>
  <si>
    <t>75ac5163-2cf0-49c6-adf2-9a631fc22f8d</t>
  </si>
  <si>
    <t>Courtney Mann</t>
  </si>
  <si>
    <t>54e0c8fc-c4bb-402d-8074-707809d7943a</t>
  </si>
  <si>
    <t>Aaron Jensen</t>
  </si>
  <si>
    <t>b022264f-6dce-4840-b41b-a24ffa6201c4</t>
  </si>
  <si>
    <t>Nathan Rogers</t>
  </si>
  <si>
    <t>ac59256e-cf76-489b-8571-fba04653b435</t>
  </si>
  <si>
    <t>Christina Smith</t>
  </si>
  <si>
    <t>a45f5445-4518-4dcb-a21e-c5daf898a912</t>
  </si>
  <si>
    <t>Catherine Washington</t>
  </si>
  <si>
    <t>8ad3ca00-a49e-471d-9a9a-025fe1f2a4d4</t>
  </si>
  <si>
    <t>Raymond Adams</t>
  </si>
  <si>
    <t>541528e9-7f62-40ec-a936-28a6b99215ce</t>
  </si>
  <si>
    <t>Ms. Diane May MD</t>
  </si>
  <si>
    <t>a8a49bd2-35a4-4d61-b8aa-0c7cd328c80d</t>
  </si>
  <si>
    <t>Charles Chase</t>
  </si>
  <si>
    <t>6a22e6bb-a883-41a5-9070-ecc2cee1365b</t>
  </si>
  <si>
    <t>Donald Morgan</t>
  </si>
  <si>
    <t>daa1cbd1-2337-48cc-9c3b-a3ff6a776ae9</t>
  </si>
  <si>
    <t>Abigail Woods</t>
  </si>
  <si>
    <t>564c60f3-fece-42ac-b859-fed61444f5d2</t>
  </si>
  <si>
    <t>Derek Stephens</t>
  </si>
  <si>
    <t>aa3f6184-ff41-4802-8186-2903e1258387</t>
  </si>
  <si>
    <t>Thomas Torres</t>
  </si>
  <si>
    <t>e42cbaa6-4206-45cb-88f0-882636318389</t>
  </si>
  <si>
    <t>Frances Leonard</t>
  </si>
  <si>
    <t>b0cb3a3a-5a8b-4e8a-9d1f-d3c5a5b3aadf</t>
  </si>
  <si>
    <t>Misty Sanders</t>
  </si>
  <si>
    <t>c319ce0f-2fe9-4374-97f1-8b1ab457c680</t>
  </si>
  <si>
    <t>Andrea Powell</t>
  </si>
  <si>
    <t>3a9dc46b-7599-4768-ad75-b5cbdef1783f</t>
  </si>
  <si>
    <t>Jacqueline Brown</t>
  </si>
  <si>
    <t>53da001a-b9a5-46c0-aec0-ac16f0476af5</t>
  </si>
  <si>
    <t>Mr. Austin Miller</t>
  </si>
  <si>
    <t>879f0468-c3b3-46e2-a739-365a7dc513a5</t>
  </si>
  <si>
    <t>Christian Wilson</t>
  </si>
  <si>
    <t>f733a545-3fed-472d-b394-b26ee934f82b</t>
  </si>
  <si>
    <t>Donna Nichols</t>
  </si>
  <si>
    <t>2811cd3a-8fe8-474b-b6f6-260345ff1bf0</t>
  </si>
  <si>
    <t>Tricia Bell</t>
  </si>
  <si>
    <t>cefaf726-5850-4420-aaad-691f43085381</t>
  </si>
  <si>
    <t>Jennifer Moore</t>
  </si>
  <si>
    <t>6bfe6df9-3852-47c1-88d8-1f62390baab3</t>
  </si>
  <si>
    <t>Jaime Galloway</t>
  </si>
  <si>
    <t>577b9a52-3e96-4345-9b87-9c7d61a14b6e</t>
  </si>
  <si>
    <t>Whitney Patterson</t>
  </si>
  <si>
    <t>b7ac5f2c-b0ba-4009-baa3-c1f24eddf9cd</t>
  </si>
  <si>
    <t>Joshua Thompson</t>
  </si>
  <si>
    <t>ca2a56a1-5fcc-490a-9a29-e654a1c888d2</t>
  </si>
  <si>
    <t>Dylan Yang</t>
  </si>
  <si>
    <t>4ae6e425-e7e4-4d7b-94a6-c7f34e38b327</t>
  </si>
  <si>
    <t>Juan Roberson</t>
  </si>
  <si>
    <t>30b5d096-df2a-4ddf-bc63-4b3b4b8109b0</t>
  </si>
  <si>
    <t>James Johnston</t>
  </si>
  <si>
    <t>2a228aba-1934-41df-a1d7-32d3df9d86f8</t>
  </si>
  <si>
    <t>Danielle Bray</t>
  </si>
  <si>
    <t>64ce9e05-ab20-493b-af82-e9996be71eb8</t>
  </si>
  <si>
    <t>Diane Scott</t>
  </si>
  <si>
    <t>25320b5f-d4f9-4d14-b828-9f4812bd30f2</t>
  </si>
  <si>
    <t>Terry Scott</t>
  </si>
  <si>
    <t>4767ada5-21a1-4808-ba5c-b7055efd693a</t>
  </si>
  <si>
    <t>Allison Brown</t>
  </si>
  <si>
    <t>b70a67e6-4ca4-4b04-89c7-e3c2fb93abc6</t>
  </si>
  <si>
    <t>James Lang</t>
  </si>
  <si>
    <t>5543236c-3bb1-4fbc-9c84-8ad54cc2d79c</t>
  </si>
  <si>
    <t>Brett Pena</t>
  </si>
  <si>
    <t>a4bf0a81-61a4-40f6-adcb-6786a98bbfde</t>
  </si>
  <si>
    <t>Raymond Wilkins</t>
  </si>
  <si>
    <t>c7d45a24-e25f-4007-a374-816aa20f4ec6</t>
  </si>
  <si>
    <t>Dr. Lisa Anderson DDS</t>
  </si>
  <si>
    <t>081eaf2d-86f8-48a1-b4cc-d27fe9ea57fe</t>
  </si>
  <si>
    <t>Travis Wilson</t>
  </si>
  <si>
    <t>7ea36e7c-0ef6-453e-8020-f180dc1173eb</t>
  </si>
  <si>
    <t>Stephanie Simon</t>
  </si>
  <si>
    <t>85147b2e-be13-426a-86dc-a613278bb048</t>
  </si>
  <si>
    <t>Victor Ingram</t>
  </si>
  <si>
    <t>b1d79831-dee2-4a7b-8ee6-34406668767a</t>
  </si>
  <si>
    <t>Lori Rogers</t>
  </si>
  <si>
    <t>51a7497c-13c2-48d8-b230-11f23052ebaf</t>
  </si>
  <si>
    <t>Luis Henderson</t>
  </si>
  <si>
    <t>295b8837-2474-41a8-a129-806e95ba8218</t>
  </si>
  <si>
    <t>Jerry Allen</t>
  </si>
  <si>
    <t>237225ed-c087-4713-8a5a-74d551d1a2f1</t>
  </si>
  <si>
    <t>Jeremiah Perez</t>
  </si>
  <si>
    <t>87bc742c-245c-49ae-a1d5-7bf4710d2b27</t>
  </si>
  <si>
    <t>Andrew Johnson</t>
  </si>
  <si>
    <t>546315b2-f69c-4baf-9ce6-1ccadf2e4c98</t>
  </si>
  <si>
    <t>Crystal Kelly</t>
  </si>
  <si>
    <t>a34f5cf8-85fa-453f-a81f-9b1b7b272878</t>
  </si>
  <si>
    <t>Jason Edwards</t>
  </si>
  <si>
    <t>5acead69-1429-4a5e-a03f-0ce13b1e2a6c</t>
  </si>
  <si>
    <t>John Anderson</t>
  </si>
  <si>
    <t>4addd87d-606a-484e-9140-c339fbcaa100</t>
  </si>
  <si>
    <t>Trevor Murphy</t>
  </si>
  <si>
    <t>c40e6c3b-d9eb-49b6-ae2f-4add47238584</t>
  </si>
  <si>
    <t>Mark Carter</t>
  </si>
  <si>
    <t>5cc72626-c793-49c0-9310-40fefbc73a22</t>
  </si>
  <si>
    <t>Michael Goodman</t>
  </si>
  <si>
    <t>6ad54b37-2c9a-4adb-9a7b-690f195a536b</t>
  </si>
  <si>
    <t>Brian Acevedo</t>
  </si>
  <si>
    <t>57b61944-9a32-49fd-ae8e-caec198d5acf</t>
  </si>
  <si>
    <t>Kristin Wright</t>
  </si>
  <si>
    <t>6abf1298-ee57-4e47-b836-04e258f9250f</t>
  </si>
  <si>
    <t>Brian Willis</t>
  </si>
  <si>
    <t>c69de234-54a2-4224-aab9-d80600228430</t>
  </si>
  <si>
    <t>Spencer Bell</t>
  </si>
  <si>
    <t>404ab494-4249-49e4-88b6-09af9ad4cd31</t>
  </si>
  <si>
    <t>Douglas Harris</t>
  </si>
  <si>
    <t>5b0dd941-70cd-40ea-a90a-8269dc683838</t>
  </si>
  <si>
    <t>Leonard Cook</t>
  </si>
  <si>
    <t>2550ebbd-2d74-4c5e-b270-c08e8a3cf7b8</t>
  </si>
  <si>
    <t>Michael Carroll</t>
  </si>
  <si>
    <t>ddf57bd8-17cd-4cc1-97ba-7cce82c2edc1</t>
  </si>
  <si>
    <t>Daniel Soto</t>
  </si>
  <si>
    <t>2d69b8d6-2351-4746-a197-ec784be6c39c</t>
  </si>
  <si>
    <t>Kara Morse</t>
  </si>
  <si>
    <t>1f8dac2f-7cc4-44b8-9f22-ec10369cbd9b</t>
  </si>
  <si>
    <t>Jessica Morgan</t>
  </si>
  <si>
    <t>1e0897b2-ddd0-48e5-ba4f-4f3a0d9943bf</t>
  </si>
  <si>
    <t>Heidi Powell</t>
  </si>
  <si>
    <t>c6ea7b60-edbd-4f2d-90e6-d5aa9fa7e1f9</t>
  </si>
  <si>
    <t>Jason Hill</t>
  </si>
  <si>
    <t>e89da547-6fc2-4f6f-9685-52fe9840fb20</t>
  </si>
  <si>
    <t>Scott Hanson</t>
  </si>
  <si>
    <t>244e89c6-f6f2-4cef-9609-46b6d3406f82</t>
  </si>
  <si>
    <t>Brenda Houston</t>
  </si>
  <si>
    <t>865f25bf-04ce-4198-969e-eaf6696d41be</t>
  </si>
  <si>
    <t>Michelle Cantu</t>
  </si>
  <si>
    <t>c73b9087-ea78-4840-8520-93afa7415613</t>
  </si>
  <si>
    <t>Cory Johnson</t>
  </si>
  <si>
    <t>11544b32-11a3-4fe8-859b-42348fd9094f</t>
  </si>
  <si>
    <t>Mr. Michael Davis</t>
  </si>
  <si>
    <t>ed983622-6fad-4f6d-abde-27eeff758c24</t>
  </si>
  <si>
    <t>Robin Robinson</t>
  </si>
  <si>
    <t>2bedd8b4-94dc-4671-8e4b-9deadfa02383</t>
  </si>
  <si>
    <t>Eduardo Daniels</t>
  </si>
  <si>
    <t>77762e6f-da9b-4cd6-a977-c313beebce3c</t>
  </si>
  <si>
    <t>Sierra Lucas</t>
  </si>
  <si>
    <t>d5a40d96-05d6-40f0-8836-32a5a5d35c9b</t>
  </si>
  <si>
    <t>Rachel Johnson</t>
  </si>
  <si>
    <t>d356575f-fe63-4e53-8e6f-967fc2226385</t>
  </si>
  <si>
    <t>Yolanda Johnson</t>
  </si>
  <si>
    <t>ed2bd0ce-eb57-4a96-95b2-f612124a9e79</t>
  </si>
  <si>
    <t>Mary Williams</t>
  </si>
  <si>
    <t>63e94318-7f01-4ce2-af22-dd9ef057628e</t>
  </si>
  <si>
    <t>Donna Scott</t>
  </si>
  <si>
    <t>0b0e0dc2-362e-496f-92d9-1ef0f57e74fe</t>
  </si>
  <si>
    <t>Pedro Wilcox</t>
  </si>
  <si>
    <t>909786e4-8ecb-415e-a7a4-85b0e609f6a1</t>
  </si>
  <si>
    <t>Alyssa Oneill</t>
  </si>
  <si>
    <t>13c614d6-97e2-4351-ac2e-2afc51639746</t>
  </si>
  <si>
    <t>Daniel Little</t>
  </si>
  <si>
    <t>0b779a90-5f2c-462f-8701-e2c1c90c9161</t>
  </si>
  <si>
    <t>Jack Palmer</t>
  </si>
  <si>
    <t>bc569f6f-9734-491f-86ac-7c291949b978</t>
  </si>
  <si>
    <t>Barbara Ingram</t>
  </si>
  <si>
    <t>67ca224b-fba7-45c8-be38-28f3cbab0059</t>
  </si>
  <si>
    <t>Christopher Garcia</t>
  </si>
  <si>
    <t>b26d3fb3-ffd5-46d8-8f6e-7af77c964a9b</t>
  </si>
  <si>
    <t>Michael Thomas</t>
  </si>
  <si>
    <t>ea562325-7302-4e2c-97eb-18c724ee9eac</t>
  </si>
  <si>
    <t>Patricia Mcintyre</t>
  </si>
  <si>
    <t>f82c07f2-2bd0-46c2-aeb7-05ca4827c45d</t>
  </si>
  <si>
    <t>Michelle Cross</t>
  </si>
  <si>
    <t>59fa52ab-8ac5-4823-a384-a06f2a8d94ab</t>
  </si>
  <si>
    <t>Caleb Obrien</t>
  </si>
  <si>
    <t>36031783-c011-43b4-b30e-80dd829233d7</t>
  </si>
  <si>
    <t>Brian Reid</t>
  </si>
  <si>
    <t>f6a4562b-d5de-4a24-b089-eab02afc6a51</t>
  </si>
  <si>
    <t>92e95be7-0cc7-4269-a5c4-8d1b6cc4f8eb</t>
  </si>
  <si>
    <t>Phillip Scott</t>
  </si>
  <si>
    <t>4e3bbc8a-1804-4c01-ac4e-c60fc226f6b5</t>
  </si>
  <si>
    <t>Rachel Alexander</t>
  </si>
  <si>
    <t>d59c0b85-3f6d-414c-a2a7-49bde0f309cd</t>
  </si>
  <si>
    <t>Bradley Dillon</t>
  </si>
  <si>
    <t>3b57cdb2-3f22-472a-942d-614845520f91</t>
  </si>
  <si>
    <t>Erica Coleman</t>
  </si>
  <si>
    <t>dc145d63-0b31-49e2-868f-6e31759b55b4</t>
  </si>
  <si>
    <t>Michael Patterson</t>
  </si>
  <si>
    <t>2d8899b4-0582-4d2e-8e99-b44a19af011e</t>
  </si>
  <si>
    <t>Kelsey Richardson</t>
  </si>
  <si>
    <t>9ad33a31-3bcc-4b27-b9e3-8f59e4905a2a</t>
  </si>
  <si>
    <t>Timothy Ruiz</t>
  </si>
  <si>
    <t>b9e39e7b-bebd-488b-8f23-161c07cd8fe6</t>
  </si>
  <si>
    <t>David Case</t>
  </si>
  <si>
    <t>2791b0c0-8514-400f-b684-455241dd15b5</t>
  </si>
  <si>
    <t>Sharon Sanders</t>
  </si>
  <si>
    <t>bb9ca3ea-e6f4-434d-bf98-b23d0103013f</t>
  </si>
  <si>
    <t>Michael White</t>
  </si>
  <si>
    <t>e6a4d182-b197-4c98-a882-2c00cd1d4279</t>
  </si>
  <si>
    <t>Charles Gonzales</t>
  </si>
  <si>
    <t>205c59b6-e662-4843-a56c-ec42061aa945</t>
  </si>
  <si>
    <t>Harold Dawson</t>
  </si>
  <si>
    <t>01d48ede-069b-4337-8254-d2e6c0bf113c</t>
  </si>
  <si>
    <t>William Hart</t>
  </si>
  <si>
    <t>684e3637-54c6-4d7e-9435-90bee1ba69bd</t>
  </si>
  <si>
    <t>Lauren Coleman</t>
  </si>
  <si>
    <t>63992b59-f6f5-47c9-ba26-51db8a729210</t>
  </si>
  <si>
    <t>Nathan Wallace</t>
  </si>
  <si>
    <t>db69280a-5d58-4366-b815-2c9088696129</t>
  </si>
  <si>
    <t>Bryan Cunningham</t>
  </si>
  <si>
    <t>67611ca2-5d2f-4cfb-b1a7-04431a2f3eb8</t>
  </si>
  <si>
    <t>Stephen Jennings</t>
  </si>
  <si>
    <t>a940892d-976f-414d-916d-6c20eed58056</t>
  </si>
  <si>
    <t>Dr. Nathan Owens</t>
  </si>
  <si>
    <t>739341af-2277-47d3-8a89-d6efceca23d1</t>
  </si>
  <si>
    <t>Edward Robinson</t>
  </si>
  <si>
    <t>721b45fe-66f4-4930-98f5-582f1e8ab806</t>
  </si>
  <si>
    <t>Jeremy Hayes</t>
  </si>
  <si>
    <t>76afacf9-926c-4c9f-9527-45a4eae04d2d</t>
  </si>
  <si>
    <t>William Wilson</t>
  </si>
  <si>
    <t>c3767da4-e245-4d65-8763-a19dc1c0bda6</t>
  </si>
  <si>
    <t>Alejandro Lewis</t>
  </si>
  <si>
    <t>dabfe1c9-25e0-4038-8331-1642afb92279</t>
  </si>
  <si>
    <t>Michael Roth</t>
  </si>
  <si>
    <t>1ebc4612-1d31-4425-9e1f-23973f687eb1</t>
  </si>
  <si>
    <t>Brittney Osborn</t>
  </si>
  <si>
    <t>8f299dd1-eaf9-4f4f-8645-0377ba7bc430</t>
  </si>
  <si>
    <t>Alan Steele</t>
  </si>
  <si>
    <t>f151f698-b5d7-466f-a271-f00994622a60</t>
  </si>
  <si>
    <t>Michael Adams</t>
  </si>
  <si>
    <t>fa194b2d-2003-47fb-a3e1-3b9da135796a</t>
  </si>
  <si>
    <t>John Preston</t>
  </si>
  <si>
    <t>8870510b-e605-4dbf-8bd7-c1b48f8408cb</t>
  </si>
  <si>
    <t>Nicole Acosta</t>
  </si>
  <si>
    <t>cfdb7131-1f5e-4f5e-b6c5-4e32eeeb1736</t>
  </si>
  <si>
    <t>Brandon Clarke</t>
  </si>
  <si>
    <t>e691d4ae-4372-4b97-a886-5401fac4e844</t>
  </si>
  <si>
    <t>Tina Miller</t>
  </si>
  <si>
    <t>ebb4e17b-12a5-4b86-a2ba-80a8f2f014a6</t>
  </si>
  <si>
    <t>Stacy Shannon</t>
  </si>
  <si>
    <t>0f98e820-ab3d-4904-b153-5289d51ea107</t>
  </si>
  <si>
    <t>Katelyn Reid</t>
  </si>
  <si>
    <t>62f1abb0-6d6b-4522-89fa-071c3ebd37c9</t>
  </si>
  <si>
    <t>Joanna Ellis</t>
  </si>
  <si>
    <t>1c3dc37d-db17-4b26-bf48-c3d1ad34debb</t>
  </si>
  <si>
    <t>Gabrielle Bell</t>
  </si>
  <si>
    <t>8b159b68-9f25-411b-9678-52e8f93f72a3</t>
  </si>
  <si>
    <t>Lauren Miller</t>
  </si>
  <si>
    <t>15b51d2f-49b9-4ebb-97f9-b2a967396283</t>
  </si>
  <si>
    <t>Sara Peters</t>
  </si>
  <si>
    <t>3495f448-22a8-49c1-bfc2-fec52d706e92</t>
  </si>
  <si>
    <t>Ashley Yoder</t>
  </si>
  <si>
    <t>4b25314b-2f39-42f3-88aa-776dd4708b59</t>
  </si>
  <si>
    <t>Rodney Smith</t>
  </si>
  <si>
    <t>70fecde8-104c-418e-abeb-4c3981b5f75a</t>
  </si>
  <si>
    <t>Becky Walker</t>
  </si>
  <si>
    <t>e72464df-d79a-47df-aaae-f0b5c7ff8a37</t>
  </si>
  <si>
    <t>Kelsey Rodriguez</t>
  </si>
  <si>
    <t>a286b534-593d-4490-a827-dba45909b6ef</t>
  </si>
  <si>
    <t>Lindsay Hays</t>
  </si>
  <si>
    <t>efaae831-e3ae-4678-90ef-85c4ce5b238a</t>
  </si>
  <si>
    <t>Lacey Townsend</t>
  </si>
  <si>
    <t>5abbfc9e-b6f0-4c46-86c8-fd48d8b0771e</t>
  </si>
  <si>
    <t>Brittany Lee</t>
  </si>
  <si>
    <t>6c0a4aa7-488d-4fcb-900a-53d883918f01</t>
  </si>
  <si>
    <t>Sandra Kirby MD</t>
  </si>
  <si>
    <t>3ec6332b-2348-4d16-9f94-73545b689599</t>
  </si>
  <si>
    <t>Barry White</t>
  </si>
  <si>
    <t>6368bfac-df1c-4c2c-aa48-18aa215cacd3</t>
  </si>
  <si>
    <t>Emma Martin</t>
  </si>
  <si>
    <t>47514bb0-1733-44a6-978d-50147034afdb</t>
  </si>
  <si>
    <t>Seth Cruz</t>
  </si>
  <si>
    <t>e2b8a73a-b8e5-499c-a183-5ccc1fbea597</t>
  </si>
  <si>
    <t>Taylor Smith</t>
  </si>
  <si>
    <t>f72aed8d-86c8-432e-98bc-bc53f5cc1d8f</t>
  </si>
  <si>
    <t>Rebekah Grant</t>
  </si>
  <si>
    <t>6c59c9f9-e6ca-41b1-ae8a-ce313c3fe112</t>
  </si>
  <si>
    <t>Jason Berry</t>
  </si>
  <si>
    <t>0890096f-23cb-47df-a9ad-5ee5a5aca330</t>
  </si>
  <si>
    <t>Gregory Nelson</t>
  </si>
  <si>
    <t>a392b647-4e74-4f70-abd8-39c609ea893e</t>
  </si>
  <si>
    <t>Catherine Howard</t>
  </si>
  <si>
    <t>97be7d23-fb67-45be-a722-61e25105fe4d</t>
  </si>
  <si>
    <t>Xavier Graham</t>
  </si>
  <si>
    <t>d909b36c-7de3-477c-a33b-2ead7fc28910</t>
  </si>
  <si>
    <t>Brian Hudson</t>
  </si>
  <si>
    <t>3a7af012-eab6-4b3d-9c75-d1f542cd541d</t>
  </si>
  <si>
    <t>Kendra Anderson</t>
  </si>
  <si>
    <t>73e1e322-3af0-4b36-baa6-3d5587782fd4</t>
  </si>
  <si>
    <t>Laura Bowers</t>
  </si>
  <si>
    <t>33030776-8733-4b0a-b15e-7eda92347556</t>
  </si>
  <si>
    <t>Clayton Tapia</t>
  </si>
  <si>
    <t>ac275a7e-2e0b-46fc-8ea3-0cff73c49296</t>
  </si>
  <si>
    <t>Kathy Harris</t>
  </si>
  <si>
    <t>a5334546-c8b7-4cba-87ba-1f57ae437aa8</t>
  </si>
  <si>
    <t>Sarah Ellis</t>
  </si>
  <si>
    <t>cab91602-4633-4a1d-8476-513d16b2b2d6</t>
  </si>
  <si>
    <t>Alison Garcia</t>
  </si>
  <si>
    <t>2c22cadd-1a28-4c84-ab11-becc95653c32</t>
  </si>
  <si>
    <t>Steven Rhodes</t>
  </si>
  <si>
    <t>fadfa5ca-fab4-405b-898d-249d91fbbc69</t>
  </si>
  <si>
    <t>Joanne Sandoval</t>
  </si>
  <si>
    <t>c37376a5-0521-4337-ac38-05ed637e89e7</t>
  </si>
  <si>
    <t>Heather Torres</t>
  </si>
  <si>
    <t>82850113-33a9-457a-a7e5-5d19bc1f065c</t>
  </si>
  <si>
    <t>Jennifer Krause</t>
  </si>
  <si>
    <t>d9a22634-d440-42b8-bd7f-db0b3694c4ef</t>
  </si>
  <si>
    <t>Mike Carroll</t>
  </si>
  <si>
    <t>11065390-55df-4ba2-988e-f0023c283eae</t>
  </si>
  <si>
    <t>Andrew Lara</t>
  </si>
  <si>
    <t>bdb344a3-7caa-4e96-9bd6-96823fd504c5</t>
  </si>
  <si>
    <t>Natalie Hill</t>
  </si>
  <si>
    <t>fcc9df47-0aef-48d0-a942-9e5f924d50b5</t>
  </si>
  <si>
    <t>Shane Smith</t>
  </si>
  <si>
    <t>a6536446-955f-48e3-a0a8-868d4f7f65cd</t>
  </si>
  <si>
    <t>Lisa Green</t>
  </si>
  <si>
    <t>4f8a44e6-4ba2-49a9-805f-c4f4edc63b68</t>
  </si>
  <si>
    <t>Sherri Jenkins</t>
  </si>
  <si>
    <t>d5b1907f-52fe-4e05-be48-e30dff4f8d25</t>
  </si>
  <si>
    <t>Samuel Simmons MD</t>
  </si>
  <si>
    <t>e6ce3a52-9b4d-4d3c-b8ff-5e164e198c69</t>
  </si>
  <si>
    <t>Joshua Burgess</t>
  </si>
  <si>
    <t>605172ef-53f2-4bf3-aa65-4d21a465e96d</t>
  </si>
  <si>
    <t>Mrs. Abigail Jones</t>
  </si>
  <si>
    <t>458af676-8cb8-4032-ae3c-7a7174107742</t>
  </si>
  <si>
    <t>David Price</t>
  </si>
  <si>
    <t>50309f93-0777-4fdb-93ff-a1c599c59c1f</t>
  </si>
  <si>
    <t>Ryan Gomez</t>
  </si>
  <si>
    <t>899349c6-202a-4cdf-b64b-66e73d2ff838</t>
  </si>
  <si>
    <t>Carrie Moon</t>
  </si>
  <si>
    <t>8f34eeb2-d820-4ebd-834e-b7fcde32517f</t>
  </si>
  <si>
    <t>William Fitzpatrick</t>
  </si>
  <si>
    <t>7057e780-2bc3-48c0-9e12-f201220f3db5</t>
  </si>
  <si>
    <t>Keith Garcia PhD</t>
  </si>
  <si>
    <t>80bd01ab-e73e-46b0-a101-3b667407ecc5</t>
  </si>
  <si>
    <t>Rebecca Peters</t>
  </si>
  <si>
    <t>051e3e15-9d03-4150-af90-d2f2464ed5f1</t>
  </si>
  <si>
    <t>Wanda Johnson</t>
  </si>
  <si>
    <t>798d594f-1a09-4ce7-9011-48ee54968985</t>
  </si>
  <si>
    <t>Kelli Cervantes</t>
  </si>
  <si>
    <t>c1ea9e02-4dcd-4f42-ae94-dc58e04d57c8</t>
  </si>
  <si>
    <t>Marie Graham</t>
  </si>
  <si>
    <t>ed07b65a-cac9-4623-a19e-4223edc8c613</t>
  </si>
  <si>
    <t>Mary Mack</t>
  </si>
  <si>
    <t>a0341695-d482-44d8-9ecd-460c62bff119</t>
  </si>
  <si>
    <t>Donald Cook</t>
  </si>
  <si>
    <t>56fac952-f651-412d-9b7e-3562d3fcf111</t>
  </si>
  <si>
    <t>Johnny Stokes</t>
  </si>
  <si>
    <t>06150ae6-d461-4370-8eae-4ac3d5db33d9</t>
  </si>
  <si>
    <t>Jason Rodriguez</t>
  </si>
  <si>
    <t>8ae54ca3-f921-4b7b-8ed9-d99b7d956bc0</t>
  </si>
  <si>
    <t>Manuel Martinez</t>
  </si>
  <si>
    <t>1d967960-29aa-4ac1-95e3-e44ef7669d0e</t>
  </si>
  <si>
    <t>David Ward</t>
  </si>
  <si>
    <t>11ddc8b2-7278-4c4e-8070-b1a1aef67004</t>
  </si>
  <si>
    <t>Robert Gonzales</t>
  </si>
  <si>
    <t>319aa47d-a298-449a-bcc0-1249eaea436d</t>
  </si>
  <si>
    <t>Maria Sandoval</t>
  </si>
  <si>
    <t>a7d0e924-1451-4071-a85e-975d845b0db6</t>
  </si>
  <si>
    <t>Katie Clark</t>
  </si>
  <si>
    <t>b4ab095f-ec19-4791-904a-fa77b83856cd</t>
  </si>
  <si>
    <t>Shelly Fuentes</t>
  </si>
  <si>
    <t>4bd80d7f-6d04-435b-abcd-7a3024482810</t>
  </si>
  <si>
    <t>Mark King</t>
  </si>
  <si>
    <t>140a873b-ade4-4bbd-9d4a-8be384db47f4</t>
  </si>
  <si>
    <t>Matthew Arnold</t>
  </si>
  <si>
    <t>7f7f945a-e3b2-475c-baf5-a64ae2eed4ad</t>
  </si>
  <si>
    <t>Michael Gordon</t>
  </si>
  <si>
    <t>57ab7775-3dd5-4c5e-9ca7-5005b22dd4ee</t>
  </si>
  <si>
    <t>Diana Martin</t>
  </si>
  <si>
    <t>a8acc238-8a82-4533-8438-93b162eb53f5</t>
  </si>
  <si>
    <t>Richard Ochoa</t>
  </si>
  <si>
    <t>b8652af4-34ad-4c7b-bbdc-7e1439b456ad</t>
  </si>
  <si>
    <t>Alejandra Malone</t>
  </si>
  <si>
    <t>cc0e9bc5-9c97-4f1c-ac30-f209179829dd</t>
  </si>
  <si>
    <t>Cory Massey</t>
  </si>
  <si>
    <t>9354caa9-6344-401b-bd48-0f2dc652deb6</t>
  </si>
  <si>
    <t>Timothy Mccullough</t>
  </si>
  <si>
    <t>c583a91d-e4c1-42d7-92f3-127314c06b42</t>
  </si>
  <si>
    <t>David Anderson</t>
  </si>
  <si>
    <t>0de7b4e6-75c4-4574-acda-f08ee7e28871</t>
  </si>
  <si>
    <t>Rebecca Flores</t>
  </si>
  <si>
    <t>8ad76f55-dbb2-47f7-868c-534ea95ea431</t>
  </si>
  <si>
    <t>Lindsey Williams</t>
  </si>
  <si>
    <t>b2557e12-ae77-41ff-8e9e-ebf1230a2d7b</t>
  </si>
  <si>
    <t>Cheryl Garcia</t>
  </si>
  <si>
    <t>7448785a-32af-4f72-bb43-b75130aa6bc7</t>
  </si>
  <si>
    <t>Nicholas Esparza</t>
  </si>
  <si>
    <t>2c958983-6d62-489c-b7e9-4b8ee6e5775b</t>
  </si>
  <si>
    <t>Lauren Daniel</t>
  </si>
  <si>
    <t>627c74d1-061d-471e-8308-c077ed1f9f21</t>
  </si>
  <si>
    <t>Danielle Townsend</t>
  </si>
  <si>
    <t>8f0355a1-71bf-4999-a05a-a6299418780f</t>
  </si>
  <si>
    <t>Ronnie Greene</t>
  </si>
  <si>
    <t>43b1faf4-7f8d-4756-bc75-9a34175d0fcf</t>
  </si>
  <si>
    <t>Tony Myers</t>
  </si>
  <si>
    <t>813a14a9-52e7-4a37-859f-c2c1c3d40c96</t>
  </si>
  <si>
    <t>Steven Payne</t>
  </si>
  <si>
    <t>b87fa838-6def-4a7b-9b43-537fb5aa7a61</t>
  </si>
  <si>
    <t>Dr. Robert Riggs</t>
  </si>
  <si>
    <t>ec34b3ac-d2fa-4a9c-9507-d7e87a66e583</t>
  </si>
  <si>
    <t>Tammy Garcia</t>
  </si>
  <si>
    <t>9bd09648-6f3d-447d-a473-41674b2b36bd</t>
  </si>
  <si>
    <t>Nathan Hughes</t>
  </si>
  <si>
    <t>6cf9b0b1-45c8-4dc5-b516-ad80be4a6930</t>
  </si>
  <si>
    <t>Christine Morris</t>
  </si>
  <si>
    <t>56b14d93-de5d-4d35-af7c-5f15e449572a</t>
  </si>
  <si>
    <t>Kristi Thomas</t>
  </si>
  <si>
    <t>3e00eec2-f61c-4110-8ce0-79cf92cef042</t>
  </si>
  <si>
    <t>John Dorsey</t>
  </si>
  <si>
    <t>c4addcaf-1d0d-4207-9b65-e3997ecd0ae9</t>
  </si>
  <si>
    <t>Megan Everett</t>
  </si>
  <si>
    <t>d11bdfb5-7e1c-4eec-a644-d485bd915592</t>
  </si>
  <si>
    <t>Angel Fields DVM</t>
  </si>
  <si>
    <t>3d2135a2-bf89-4d22-b1af-66f2365599b2</t>
  </si>
  <si>
    <t>David Gonzalez</t>
  </si>
  <si>
    <t>437237ff-7cb2-4d85-b54a-9d72d610abd4</t>
  </si>
  <si>
    <t>Gregory Gibbs</t>
  </si>
  <si>
    <t>fb7e9a59-ac50-47e2-ba5f-3d2c3da7bad6</t>
  </si>
  <si>
    <t>Rodney Howard</t>
  </si>
  <si>
    <t>91d1768d-a42f-4754-8b39-a50682edc4dc</t>
  </si>
  <si>
    <t>Cynthia Phillips</t>
  </si>
  <si>
    <t>6268a9ae-3e21-4a81-9d4f-11fa18935be7</t>
  </si>
  <si>
    <t>Brent Taylor</t>
  </si>
  <si>
    <t>1f314f85-11f7-4574-a288-c94f5d31e81b</t>
  </si>
  <si>
    <t>Karen Leonard</t>
  </si>
  <si>
    <t>353e7dbe-fbca-45f0-9735-14d971163f62</t>
  </si>
  <si>
    <t>Sheila Evans</t>
  </si>
  <si>
    <t>3e6abb7b-d7ea-4ee8-830e-6c2fc2006349</t>
  </si>
  <si>
    <t>Amy Bishop</t>
  </si>
  <si>
    <t>c26b82fc-4c8d-46fa-80ef-8f3da7e1e4c9</t>
  </si>
  <si>
    <t>David Miller</t>
  </si>
  <si>
    <t>f0f00d96-6b16-4aaa-8c29-5500e4ccf530</t>
  </si>
  <si>
    <t>Martin Hahn</t>
  </si>
  <si>
    <t>cccfdf3e-2ec0-4ed8-aa06-52a932e6fa4e</t>
  </si>
  <si>
    <t>Jacob Torres</t>
  </si>
  <si>
    <t>91d7942f-1da4-4d80-98f1-8eef094025d3</t>
  </si>
  <si>
    <t>Madison Hampton</t>
  </si>
  <si>
    <t>ad4de0c3-956a-4717-9a2c-4308eb115a5c</t>
  </si>
  <si>
    <t>William Calderon</t>
  </si>
  <si>
    <t>9fee0c6e-c546-4eb0-bd57-5e6bda13f462</t>
  </si>
  <si>
    <t>Deborah Morrison</t>
  </si>
  <si>
    <t>a5734008-cd98-4621-8065-9a19449b6329</t>
  </si>
  <si>
    <t>Michelle Henry</t>
  </si>
  <si>
    <t>fb6cab9f-8322-4668-94cf-77f7774e9262</t>
  </si>
  <si>
    <t>Sarah Williams</t>
  </si>
  <si>
    <t>4d88303d-45a3-4c85-b59d-b2a9ab110195</t>
  </si>
  <si>
    <t>f7ca7172-f1a5-47f5-b408-2f8347ee7058</t>
  </si>
  <si>
    <t>Mitchell Torres</t>
  </si>
  <si>
    <t>715d0fec-337b-486c-913b-0a6c69846e61</t>
  </si>
  <si>
    <t>Roger Wood</t>
  </si>
  <si>
    <t>bb59e318-44bc-4d33-b1b9-cdee479b4664</t>
  </si>
  <si>
    <t>3fd40254-6c43-404c-8d8a-06fa84cd40bf</t>
  </si>
  <si>
    <t>Maurice Smith</t>
  </si>
  <si>
    <t>58011731-874d-4c2b-a051-a908525c89fc</t>
  </si>
  <si>
    <t>Jacob Swanson</t>
  </si>
  <si>
    <t>b55306c2-9d2b-4b76-8c18-0e8ac31dc383</t>
  </si>
  <si>
    <t>Emily Peck</t>
  </si>
  <si>
    <t>10635d5c-8077-4a55-8775-42987cc6c82b</t>
  </si>
  <si>
    <t>Lauren Rogers</t>
  </si>
  <si>
    <t>710db8ec-acde-48cd-8efa-83c9c3941c28</t>
  </si>
  <si>
    <t>Greg Gonzalez</t>
  </si>
  <si>
    <t>e797c4ce-fc48-4b2e-9e4e-81b24e9ea29e</t>
  </si>
  <si>
    <t>Melvin Castillo</t>
  </si>
  <si>
    <t>cf90a877-44d7-4bd1-905e-aad3a875a6fb</t>
  </si>
  <si>
    <t>Sandra Hicks</t>
  </si>
  <si>
    <t>980f952f-e68d-48c5-913f-513ad67f44a8</t>
  </si>
  <si>
    <t>Heather Ballard</t>
  </si>
  <si>
    <t>cb08dc4e-534d-4a89-a00d-faf426931d2d</t>
  </si>
  <si>
    <t>John Davis</t>
  </si>
  <si>
    <t>54d8bbb1-0d34-43fb-937e-a0bcf492d551</t>
  </si>
  <si>
    <t>Edwin Dodson</t>
  </si>
  <si>
    <t>4ff39297-b06b-493d-a55a-40bc10008ca6</t>
  </si>
  <si>
    <t>Martha Meyers</t>
  </si>
  <si>
    <t>950bb71c-7a79-493a-ba11-99f56d879672</t>
  </si>
  <si>
    <t>William Jacobs</t>
  </si>
  <si>
    <t>90f596d5-b360-42a1-b590-0853367e1a2f</t>
  </si>
  <si>
    <t>Robert Hunt</t>
  </si>
  <si>
    <t>397a29fc-6728-40b2-a5de-ac053d547630</t>
  </si>
  <si>
    <t>Jason Moore</t>
  </si>
  <si>
    <t>bb77a833-d8a1-4f12-bb2e-08cd589753f4</t>
  </si>
  <si>
    <t>Kendra Wilson</t>
  </si>
  <si>
    <t>ffc81dc7-a2ca-4614-9aa0-becd5f301fcf</t>
  </si>
  <si>
    <t>Rebecca Lawrence</t>
  </si>
  <si>
    <t>84e8d096-373c-4cec-aa98-63b2ae468c40</t>
  </si>
  <si>
    <t>Dr. Jeffrey Gilbert Jr.</t>
  </si>
  <si>
    <t>af71bd2d-e618-4859-8906-7fb5ea591ba0</t>
  </si>
  <si>
    <t>Angela Gonzales</t>
  </si>
  <si>
    <t>7b4bfada-12e4-4b95-8745-c6d3261ed124</t>
  </si>
  <si>
    <t>James Moore</t>
  </si>
  <si>
    <t>f9e092d2-64a8-4c9f-ba19-73a14a6a5e1c</t>
  </si>
  <si>
    <t>Alison Weber</t>
  </si>
  <si>
    <t>a4901083-956f-4d40-b8a7-c502b248a498</t>
  </si>
  <si>
    <t>Amanda Wheeler</t>
  </si>
  <si>
    <t>4076d5db-16af-4b67-9025-e928b5a51fde</t>
  </si>
  <si>
    <t>Victoria Valenzuela</t>
  </si>
  <si>
    <t>28fa3ec6-fc2f-4fcd-9ae9-c9aa9a6b2c1e</t>
  </si>
  <si>
    <t>Jonathan Gibbs</t>
  </si>
  <si>
    <t>ef96da40-f851-4e81-afa7-bcf0d49113da</t>
  </si>
  <si>
    <t>Sarah Gibson</t>
  </si>
  <si>
    <t>6d6c7297-2259-4d86-bce7-f6e3e0508b96</t>
  </si>
  <si>
    <t>Emily Fleming</t>
  </si>
  <si>
    <t>9b6080b4-9be3-47e1-ab40-07d6111dc084</t>
  </si>
  <si>
    <t>Kevin Parker</t>
  </si>
  <si>
    <t>a889c2f8-d84d-42b3-87ce-a037fb9578b3</t>
  </si>
  <si>
    <t>Catherine Mccoy</t>
  </si>
  <si>
    <t>b62cbef1-e2f6-42b6-a04e-e39d04959c82</t>
  </si>
  <si>
    <t>Eric Hammond</t>
  </si>
  <si>
    <t>d4c42295-36be-4d91-afa2-f756f2106696</t>
  </si>
  <si>
    <t>Sarah Joseph</t>
  </si>
  <si>
    <t>6a1d6bab-be3b-4272-bb74-d5c447606346</t>
  </si>
  <si>
    <t>Edward Peters</t>
  </si>
  <si>
    <t>52f5e945-2447-4b0c-af0d-45a96eedde46</t>
  </si>
  <si>
    <t>Kelly Brown</t>
  </si>
  <si>
    <t>b5b8347a-0077-49e2-9a59-ecc35ea50b91</t>
  </si>
  <si>
    <t>Lisa Saunders</t>
  </si>
  <si>
    <t>0f6995b5-3613-4742-a494-964926fd498a</t>
  </si>
  <si>
    <t>Michele Rodriguez</t>
  </si>
  <si>
    <t>922c7dcf-79e2-4ab4-876f-3b21ad417d0b</t>
  </si>
  <si>
    <t>Tammy Frederick</t>
  </si>
  <si>
    <t>50cac621-b2ca-4d1e-8f57-4052dc598264</t>
  </si>
  <si>
    <t>Regina Pearson</t>
  </si>
  <si>
    <t>2ec70045-6afc-4ecc-ae78-94bf86bc3a34</t>
  </si>
  <si>
    <t>Eric Anderson</t>
  </si>
  <si>
    <t>4feb26c7-8db8-40fa-bc64-fa0925831499</t>
  </si>
  <si>
    <t>Jesse Farley</t>
  </si>
  <si>
    <t>febabc2c-677e-43be-85c2-b04bec0a5c8f</t>
  </si>
  <si>
    <t>Daniel Dawson</t>
  </si>
  <si>
    <t>d1846d55-fbf6-481d-b313-68a3d6c20766</t>
  </si>
  <si>
    <t>Kyle Byrd</t>
  </si>
  <si>
    <t>ea27b418-a2bb-4b7a-a15a-bd4dea3d36aa</t>
  </si>
  <si>
    <t>Albert Booth</t>
  </si>
  <si>
    <t>5f4ff959-1fba-4818-9c8c-828581cea532</t>
  </si>
  <si>
    <t>Jacob Clark</t>
  </si>
  <si>
    <t>a3a659ba-2aee-417b-a16e-5fed9424e831</t>
  </si>
  <si>
    <t>James Paul</t>
  </si>
  <si>
    <t>a65567b2-18cb-496f-bfae-296bdbcf7bc0</t>
  </si>
  <si>
    <t>Stephen Vincent</t>
  </si>
  <si>
    <t>c6a5bad4-cc40-4d84-8bda-414046927b0e</t>
  </si>
  <si>
    <t>Zachary Young</t>
  </si>
  <si>
    <t>e00c3598-f581-4b3e-a180-a6d15d47c6ac</t>
  </si>
  <si>
    <t>Alex Matthews</t>
  </si>
  <si>
    <t>3df1a7c0-fdaf-4abe-999e-3b0634f864f8</t>
  </si>
  <si>
    <t>Marie Cruz</t>
  </si>
  <si>
    <t>fcde4424-654c-40dc-882c-772769dd15ec</t>
  </si>
  <si>
    <t>Kim Diaz</t>
  </si>
  <si>
    <t>ee428310-9bdf-4046-9532-aeaa3810c211</t>
  </si>
  <si>
    <t>Rebecca Harvey</t>
  </si>
  <si>
    <t>8d6a9ba5-d68a-45e2-b692-711344da3544</t>
  </si>
  <si>
    <t>April Hopkins</t>
  </si>
  <si>
    <t>74b4bedd-b4d8-4493-ba7d-00424f1da635</t>
  </si>
  <si>
    <t>Laura Simmons</t>
  </si>
  <si>
    <t>dc5cdabe-b6d4-4e0c-8c04-761a51a0ef3a</t>
  </si>
  <si>
    <t>Jennifer Barron</t>
  </si>
  <si>
    <t>218f36b3-b910-4221-9276-9abb8786b0da</t>
  </si>
  <si>
    <t>Mandy Ramirez</t>
  </si>
  <si>
    <t>a31c3864-4f2b-41dd-b74a-409d49fd3d83</t>
  </si>
  <si>
    <t>Rebecca Gonzalez</t>
  </si>
  <si>
    <t>187acef9-ee22-4f0a-bcb7-ec4ba5c07127</t>
  </si>
  <si>
    <t>Angela Winters</t>
  </si>
  <si>
    <t>375ccdfd-9932-4a95-8c51-9d8a828cf370</t>
  </si>
  <si>
    <t>Joseph Phillips</t>
  </si>
  <si>
    <t>009315c7-0d7d-481d-8cd5-07b3e47892ac</t>
  </si>
  <si>
    <t>Martin Adkins</t>
  </si>
  <si>
    <t>420f2023-b311-42d7-9700-f4e8bf4dce1f</t>
  </si>
  <si>
    <t>Christopher Williams</t>
  </si>
  <si>
    <t>ddbaf3f9-9b15-4154-add0-0f40de2e2700</t>
  </si>
  <si>
    <t>Jeremiah Lopez</t>
  </si>
  <si>
    <t>4f0e9e4c-289d-403b-ab63-b1b55ce251df</t>
  </si>
  <si>
    <t>Lisa Reed</t>
  </si>
  <si>
    <t>c1632d35-3cf9-4a2a-afb0-d6c9595191ff</t>
  </si>
  <si>
    <t>Carlos Mills</t>
  </si>
  <si>
    <t>259b1c01-4ed2-439e-9e57-b74467ea2836</t>
  </si>
  <si>
    <t>Robert Stark</t>
  </si>
  <si>
    <t>95831eba-af6a-4e11-bb03-5edc021cc2b0</t>
  </si>
  <si>
    <t>Ashley Morrow</t>
  </si>
  <si>
    <t>f86a06f5-c250-457a-83c7-007bfb95c02a</t>
  </si>
  <si>
    <t>Corey Jones</t>
  </si>
  <si>
    <t>c566921c-631f-469a-83e6-327d9b25bf5a</t>
  </si>
  <si>
    <t>Brenda Howell</t>
  </si>
  <si>
    <t>4d2df59e-3f82-4574-81c0-4571d0bdd62b</t>
  </si>
  <si>
    <t>Kenneth Boyd</t>
  </si>
  <si>
    <t>e1367d49-8786-4986-ae7b-918e671c5138</t>
  </si>
  <si>
    <t>Sarah Hall</t>
  </si>
  <si>
    <t>ca58dc32-a106-42aa-bd6a-550949dc350c</t>
  </si>
  <si>
    <t>Valerie Dominguez</t>
  </si>
  <si>
    <t>9a483f3e-1484-4d55-9c49-7c249a5f3987</t>
  </si>
  <si>
    <t>Jeff Rogers</t>
  </si>
  <si>
    <t>e5b37ffa-71a9-4335-b5f2-9ff7310b7c8c</t>
  </si>
  <si>
    <t>Michael Mccarty</t>
  </si>
  <si>
    <t>bba3c1ef-df83-425c-9748-5755441c2f50</t>
  </si>
  <si>
    <t>Kevin Stevenson</t>
  </si>
  <si>
    <t>b1cdba9b-da7d-41a5-8ea5-31a797f5cd1e</t>
  </si>
  <si>
    <t>Matthew Kennedy</t>
  </si>
  <si>
    <t>9ad48919-4d41-43b1-9f7b-4f84c19f5015</t>
  </si>
  <si>
    <t>Cynthia Hart</t>
  </si>
  <si>
    <t>8fec0a88-4d1c-44d9-92a0-139aa92da26d</t>
  </si>
  <si>
    <t>Kristina Sanchez</t>
  </si>
  <si>
    <t>bc5ed9e7-7080-45d9-85f4-90902c080c7b</t>
  </si>
  <si>
    <t>Courtney Torres</t>
  </si>
  <si>
    <t>bb478d4c-c09f-4bd5-a1c9-8e5d069b50af</t>
  </si>
  <si>
    <t>Chase Waters</t>
  </si>
  <si>
    <t>fe80543f-7fe3-455e-a7b3-6dcd230410e0</t>
  </si>
  <si>
    <t>Raven Johnson</t>
  </si>
  <si>
    <t>ebce789b-1081-4898-a99d-f59416e83db8</t>
  </si>
  <si>
    <t>Stephen Morrison</t>
  </si>
  <si>
    <t>1e78a98f-42df-48f2-a3b0-e244d0b4a39a</t>
  </si>
  <si>
    <t>Adam Pugh</t>
  </si>
  <si>
    <t>9eea268e-a606-4836-8b45-65aab204869e</t>
  </si>
  <si>
    <t>f1301f35-a090-4235-b260-1586daa38d22</t>
  </si>
  <si>
    <t>Shawn Carter</t>
  </si>
  <si>
    <t>e2efb970-f21a-449d-acca-7024e75c1ceb</t>
  </si>
  <si>
    <t>Jeremy Warren</t>
  </si>
  <si>
    <t>c9d95965-9358-4422-af20-880c96e5df1d</t>
  </si>
  <si>
    <t>Rebecca Walsh</t>
  </si>
  <si>
    <t>a4d5568f-55e1-479b-af1f-5df7094a0e07</t>
  </si>
  <si>
    <t>Kevin Sanders</t>
  </si>
  <si>
    <t>f9206d61-5cc2-4f29-8a26-549c781ae2af</t>
  </si>
  <si>
    <t>Justin Smith</t>
  </si>
  <si>
    <t>4ee61729-4fec-47c0-9927-ceb0c6f3ec9f</t>
  </si>
  <si>
    <t>Christine Barnes</t>
  </si>
  <si>
    <t>cde2166c-2be1-41a4-90bc-657b3e978bdd</t>
  </si>
  <si>
    <t>Jennifer Thompson</t>
  </si>
  <si>
    <t>5167f875-31c5-485b-867e-e939ec4fd585</t>
  </si>
  <si>
    <t>Mr. Michael Gray</t>
  </si>
  <si>
    <t>bfabb9c5-d338-462e-9716-bf7e98254053</t>
  </si>
  <si>
    <t>Kari Christian</t>
  </si>
  <si>
    <t>1bd5e578-374e-4c30-a06f-6d5cb979330a</t>
  </si>
  <si>
    <t>Sarah Hill</t>
  </si>
  <si>
    <t>4e7e2238-0861-4c16-a968-9f5d1a241f2b</t>
  </si>
  <si>
    <t>Sarah Valentine</t>
  </si>
  <si>
    <t>31a057d9-b45e-4e57-99fa-8c759583afba</t>
  </si>
  <si>
    <t>Michael Garza</t>
  </si>
  <si>
    <t>acfac9e4-5227-405b-8843-23047ff3ce7f</t>
  </si>
  <si>
    <t>Brianna Maldonado</t>
  </si>
  <si>
    <t>c4f72891-11a1-4faa-bbfe-3c5bce0104b9</t>
  </si>
  <si>
    <t>Wendy Sanchez</t>
  </si>
  <si>
    <t>3d6b2669-901c-4c75-a829-29af57c71fc7</t>
  </si>
  <si>
    <t>Brenda Perez</t>
  </si>
  <si>
    <t>068d8eb2-841a-4ce9-b59b-30441e281a6a</t>
  </si>
  <si>
    <t>Jordan Mills</t>
  </si>
  <si>
    <t>12a11d76-a830-4c84-9fb4-baf9c260faaf</t>
  </si>
  <si>
    <t>David Holland</t>
  </si>
  <si>
    <t>70ad9ea5-798f-4f20-bded-fbf2e4812fe4</t>
  </si>
  <si>
    <t>Taylor Ryan</t>
  </si>
  <si>
    <t>0392be1f-dffe-4063-8339-b09367e78361</t>
  </si>
  <si>
    <t>Amanda Hinton</t>
  </si>
  <si>
    <t>96312599-c542-4577-947b-0c8b5ae05f13</t>
  </si>
  <si>
    <t>Deanna Johnson MD</t>
  </si>
  <si>
    <t>d0ce3747-9670-4a6d-bdd1-68366edff1a0</t>
  </si>
  <si>
    <t>Kelly Rivera</t>
  </si>
  <si>
    <t>d8ab8452-b489-462d-9f1b-02d4e4d90f59</t>
  </si>
  <si>
    <t>Linda Marshall</t>
  </si>
  <si>
    <t>fa95e816-1bc4-4330-aad0-4f78d5d2ad7d</t>
  </si>
  <si>
    <t>Harry Vargas</t>
  </si>
  <si>
    <t>67749988-ad2f-453a-83be-e9df729b66de</t>
  </si>
  <si>
    <t>Nicole Lewis</t>
  </si>
  <si>
    <t>fe3e6a2f-7c0a-4ef7-9373-e71d2a97ad44</t>
  </si>
  <si>
    <t>Johnny Warner</t>
  </si>
  <si>
    <t>c489adbe-89f5-4679-9691-fc0bcc72a10f</t>
  </si>
  <si>
    <t>Larry Brooks</t>
  </si>
  <si>
    <t>cb4e4e1a-6550-4ae4-97ae-378dc72261b3</t>
  </si>
  <si>
    <t>Richard Fletcher</t>
  </si>
  <si>
    <t>7b73cede-eed3-41db-86ca-11598fdeba3b</t>
  </si>
  <si>
    <t>Rebecca Ross</t>
  </si>
  <si>
    <t>836a1b01-3ab8-4028-a854-06aa71720dd8</t>
  </si>
  <si>
    <t>Melissa Bradley</t>
  </si>
  <si>
    <t>9bdfc06e-cfc6-4a06-abf4-ae6982a8f183</t>
  </si>
  <si>
    <t>Katrina Perry</t>
  </si>
  <si>
    <t>0efa35ac-0560-44fd-8130-b6feb857ea32</t>
  </si>
  <si>
    <t>Kelly Harmon</t>
  </si>
  <si>
    <t>e9e5a64b-1cf1-427a-8f97-96e739401aea</t>
  </si>
  <si>
    <t>Rebecca Simmons</t>
  </si>
  <si>
    <t>402b6e06-b1fb-407f-a511-92dd5714a177</t>
  </si>
  <si>
    <t>William Baker</t>
  </si>
  <si>
    <t>85706cd6-a8b7-4f66-bad5-964148d36996</t>
  </si>
  <si>
    <t>Patricia Buckley</t>
  </si>
  <si>
    <t>518540c3-4b82-43cb-969f-a3ba85f1418c</t>
  </si>
  <si>
    <t>Daniel Meadows</t>
  </si>
  <si>
    <t>648d1da4-05d1-45c8-b6c5-b8d969659bfd</t>
  </si>
  <si>
    <t>Amber Savage</t>
  </si>
  <si>
    <t>9bcb8ed1-52cd-4038-9cb3-7e3945fc18d3</t>
  </si>
  <si>
    <t>Joshua Blevins</t>
  </si>
  <si>
    <t>381ed592-2b9b-48ba-b86f-f458ef001a84</t>
  </si>
  <si>
    <t>Brian Morgan</t>
  </si>
  <si>
    <t>9f27aef8-d4f2-4797-9b80-2a7d076d4923</t>
  </si>
  <si>
    <t>Tina Griffin</t>
  </si>
  <si>
    <t>4ffd28f1-3d6a-4ddf-a7d0-ed6d494f19bb</t>
  </si>
  <si>
    <t>Amanda Johnson</t>
  </si>
  <si>
    <t>8c0253f6-3473-4245-8ef2-061a45493306</t>
  </si>
  <si>
    <t>Mark Johnson</t>
  </si>
  <si>
    <t>b9de31c4-466f-46e0-aad7-fafa533e896a</t>
  </si>
  <si>
    <t>Olivia Wolf</t>
  </si>
  <si>
    <t>cccc3faa-d8ce-4fc5-b5ff-0edf964f4a8b</t>
  </si>
  <si>
    <t>Christy Gonzalez</t>
  </si>
  <si>
    <t>7a2d5b68-358a-4458-a424-20e5c0bb9154</t>
  </si>
  <si>
    <t>Paige Robertson</t>
  </si>
  <si>
    <t>f78e5fd6-5468-4e8d-b135-48d31556ecd1</t>
  </si>
  <si>
    <t>Lori Lee</t>
  </si>
  <si>
    <t>5bb70bf9-d95a-47da-97ef-4d3c661b1098</t>
  </si>
  <si>
    <t>Monica Ochoa</t>
  </si>
  <si>
    <t>8e55a7f6-ba39-4e83-8746-8c8dbbceeb17</t>
  </si>
  <si>
    <t>Vanessa Miller</t>
  </si>
  <si>
    <t>167d7f50-1091-4264-b556-018a211f66a5</t>
  </si>
  <si>
    <t>Ryan Duncan</t>
  </si>
  <si>
    <t>c7e1f37d-3a39-45cb-bed0-5f700cd52b53</t>
  </si>
  <si>
    <t>Lauren Gaines</t>
  </si>
  <si>
    <t>65851c69-d812-4d8f-9fd2-ec3e95ff66c5</t>
  </si>
  <si>
    <t>Stephen Howe</t>
  </si>
  <si>
    <t>bfdf651c-8527-4989-bb7e-7a145761a7e5</t>
  </si>
  <si>
    <t>Caitlin Mccullough</t>
  </si>
  <si>
    <t>ca9dd401-4db7-4b23-9f66-2da56d3bf582</t>
  </si>
  <si>
    <t>Anthony Gardner</t>
  </si>
  <si>
    <t>dd7a3dac-5a8f-457b-9210-d749cf6f62f1</t>
  </si>
  <si>
    <t>Dwayne Becker</t>
  </si>
  <si>
    <t>f4ce902d-ec18-4bbc-964b-76a27fdca39b</t>
  </si>
  <si>
    <t>Ronald Baldwin</t>
  </si>
  <si>
    <t>f8f916ac-66b0-4f0b-acac-3ea9ea8b46aa</t>
  </si>
  <si>
    <t>Oscar Mendez</t>
  </si>
  <si>
    <t>fd1430fc-e189-4992-aca3-08d02e98966b</t>
  </si>
  <si>
    <t>Amy Sharp</t>
  </si>
  <si>
    <t>13f6e7d4-b15d-4514-8f4a-a7a5f59893ec</t>
  </si>
  <si>
    <t>Kimberly Cruz</t>
  </si>
  <si>
    <t>b1d706b6-5032-4e4b-bc76-9bb94048858d</t>
  </si>
  <si>
    <t>Sharon Middleton</t>
  </si>
  <si>
    <t>744a255b-230c-4819-a52e-cc49f4b3fd1f</t>
  </si>
  <si>
    <t>Sharon Edwards</t>
  </si>
  <si>
    <t>1c114242-bd69-4c5c-9e9c-2e1e35c830cf</t>
  </si>
  <si>
    <t>Susan Frank</t>
  </si>
  <si>
    <t>fcebab9a-8b86-486a-8385-c56a0c675783</t>
  </si>
  <si>
    <t>Jennifer Miller</t>
  </si>
  <si>
    <t>03a6c7a5-e883-495a-9f02-a1dce016bae3</t>
  </si>
  <si>
    <t>Erik Edwards</t>
  </si>
  <si>
    <t>ef14e943-f3f2-4aee-8153-371c8993ebb8</t>
  </si>
  <si>
    <t>Mr. Michael Gray Jr.</t>
  </si>
  <si>
    <t>e22435bf-e77c-4c56-b510-d34c9dfc6e13</t>
  </si>
  <si>
    <t>Luke Harris</t>
  </si>
  <si>
    <t>938e47e3-1c4d-4aae-8494-4f9a3df43748</t>
  </si>
  <si>
    <t>Cristina Morrison</t>
  </si>
  <si>
    <t>dc8b0a2a-f2db-48d0-a8ed-fdb603b1874d</t>
  </si>
  <si>
    <t>Dr. Arthur Ross</t>
  </si>
  <si>
    <t>772a9506-71f0-4f66-b50f-0445e9953106</t>
  </si>
  <si>
    <t>Dr. Cathy Schmidt</t>
  </si>
  <si>
    <t>5c5ad9cf-fbc3-428a-9b76-b3e86ad823aa</t>
  </si>
  <si>
    <t>Haley Tran</t>
  </si>
  <si>
    <t>8a821cc5-6bbe-40dd-ba95-08ffcdc59340</t>
  </si>
  <si>
    <t>Michael Fitzgerald</t>
  </si>
  <si>
    <t>17f88dd7-b0eb-4903-82b8-cc3ebae87ac4</t>
  </si>
  <si>
    <t>Michelle Stein</t>
  </si>
  <si>
    <t>1d00820b-f3e9-4990-858f-0c426b8eeef3</t>
  </si>
  <si>
    <t>Sabrina Jackson</t>
  </si>
  <si>
    <t>6244fa68-dc13-4100-9e25-c52e90f7dad7</t>
  </si>
  <si>
    <t>Matthew Hughes</t>
  </si>
  <si>
    <t>02acad3e-a356-4037-912c-fe47dbfe9ba0</t>
  </si>
  <si>
    <t>Jacqueline Green</t>
  </si>
  <si>
    <t>58027a80-6bc4-4270-8ad4-25dced4405ef</t>
  </si>
  <si>
    <t>Courtney Meyer</t>
  </si>
  <si>
    <t>64a84c62-982d-415a-a05f-d1c91163fc75</t>
  </si>
  <si>
    <t>Adriana Wiggins</t>
  </si>
  <si>
    <t>cfcb982b-32fd-430d-87ca-ecee05c5205f</t>
  </si>
  <si>
    <t>Angela Maxwell</t>
  </si>
  <si>
    <t>5f4ee19c-3d70-4422-870e-11f5954e0a78</t>
  </si>
  <si>
    <t>James Schultz</t>
  </si>
  <si>
    <t>1acc9f95-f4e0-4a3d-9653-5ba27819a937</t>
  </si>
  <si>
    <t>Michelle Ramsey</t>
  </si>
  <si>
    <t>4859fdd6-72a5-4884-872d-c9511ebcfe55</t>
  </si>
  <si>
    <t>Mark Barron</t>
  </si>
  <si>
    <t xml:space="preserve">Clearly presented and accurate calculation of:
• Total Sales (after Discount applied)
• Total Discount 
• Average Order Value (before discount applied)
• Number of Orders
You can incliude any other KPIs you deem necessary </t>
  </si>
  <si>
    <t>Total Sales</t>
  </si>
  <si>
    <t>Discount Value</t>
  </si>
  <si>
    <t xml:space="preserve">Actual Sales </t>
  </si>
  <si>
    <t>Year</t>
  </si>
  <si>
    <t>Month</t>
  </si>
  <si>
    <t>Number of Orders</t>
  </si>
  <si>
    <t>Count of Invoice ID</t>
  </si>
  <si>
    <t>Row Labels</t>
  </si>
  <si>
    <t>Grand Total</t>
  </si>
  <si>
    <t>Column Labels</t>
  </si>
  <si>
    <t>Total Dicount</t>
  </si>
  <si>
    <t>Total Actual Sales</t>
  </si>
  <si>
    <t>Average Order Value</t>
  </si>
  <si>
    <t>Sum of Total Sales</t>
  </si>
  <si>
    <t xml:space="preserve">Sum of Actual Sales </t>
  </si>
  <si>
    <t>August</t>
  </si>
  <si>
    <t>September</t>
  </si>
  <si>
    <t>October</t>
  </si>
  <si>
    <t>November</t>
  </si>
  <si>
    <t>December</t>
  </si>
  <si>
    <t>January</t>
  </si>
  <si>
    <t>February</t>
  </si>
  <si>
    <t>March</t>
  </si>
  <si>
    <t>April</t>
  </si>
  <si>
    <t>May</t>
  </si>
  <si>
    <t>June</t>
  </si>
  <si>
    <t>July</t>
  </si>
  <si>
    <t>Count of Payment Type</t>
  </si>
  <si>
    <t>Actual Sales Value</t>
  </si>
  <si>
    <t>Total Sales Value</t>
  </si>
  <si>
    <t>Total Discount Value</t>
  </si>
  <si>
    <t>Sales Report Dashboard (August 2024 - August 2025)</t>
  </si>
  <si>
    <t>DATA CARDS</t>
  </si>
  <si>
    <t>DATA CARD</t>
  </si>
  <si>
    <t xml:space="preserve">LINE CHART </t>
  </si>
  <si>
    <t>VERTICAL BAR CHART 2</t>
  </si>
  <si>
    <t>VERTICAL BAR CHART 1</t>
  </si>
  <si>
    <t xml:space="preserve">HORIZONTAL BAR CHART </t>
  </si>
  <si>
    <t>PIE CHART 1</t>
  </si>
  <si>
    <t>3D PIE CHART</t>
  </si>
  <si>
    <t>VERTICAL BAR CHART 3</t>
  </si>
  <si>
    <t>ALL PIVOT TABLES USED</t>
  </si>
  <si>
    <t>0 %</t>
  </si>
  <si>
    <t>5 %</t>
  </si>
  <si>
    <t>10 %</t>
  </si>
  <si>
    <t>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</si>
</sst>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yyyy\-mm\-dd"/>
    <numFmt numFmtId="170" formatCode="&quot;$&quot;#,##0.00"/>
  </numFmts>
  <fonts count="13" x14ac:knownFonts="1">
    <font>
      <sz val="10"/>
      <color rgb="FF000000"/>
      <name val="Arial"/>
      <scheme val="minor"/>
    </font>
    <font>
      <b/>
      <sz val="10"/>
      <color rgb="FF000000"/>
      <name val="Arial"/>
      <scheme val="minor"/>
    </font>
    <font>
      <sz val="10"/>
      <color rgb="FF000000"/>
      <name val="Arial"/>
      <scheme val="minor"/>
    </font>
    <font>
      <sz val="10"/>
      <color theme="1"/>
      <name val="Arial"/>
      <scheme val="minor"/>
    </font>
    <font>
      <sz val="8"/>
      <color rgb="FF000000"/>
      <name val="Verdana"/>
    </font>
    <font>
      <b/>
      <sz val="10"/>
      <color theme="1"/>
      <name val="Arial"/>
    </font>
    <font>
      <sz val="10"/>
      <color theme="1"/>
      <name val="Arial"/>
    </font>
    <font>
      <sz val="10"/>
      <color rgb="FF000000"/>
      <name val="Arial"/>
      <family val="2"/>
      <scheme val="minor"/>
    </font>
    <font>
      <sz val="8"/>
      <color rgb="FF000000"/>
      <name val="Verdana"/>
      <family val="2"/>
    </font>
    <font>
      <b/>
      <sz val="10"/>
      <color rgb="FF000000"/>
      <name val="Arial"/>
      <family val="2"/>
      <scheme val="minor"/>
    </font>
    <font>
      <b/>
      <sz val="16"/>
      <color rgb="FF92D050"/>
      <name val="Arial"/>
      <family val="2"/>
      <scheme val="minor"/>
    </font>
    <font>
      <sz val="26"/>
      <color rgb="FF92D050"/>
      <name val="Arial"/>
      <family val="2"/>
      <scheme val="minor"/>
    </font>
    <font>
      <b/>
      <sz val="16"/>
      <color rgb="FF000000"/>
      <name val="Arial"/>
      <family val="2"/>
      <scheme val="minor"/>
    </font>
  </fonts>
  <fills count="3">
    <fill>
      <patternFill patternType="none"/>
    </fill>
    <fill>
      <patternFill patternType="gray125"/>
    </fill>
    <fill>
      <patternFill patternType="solid">
        <fgColor theme="4" tint="-0.49998474074526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DDDDDD"/>
      </left>
      <right style="thin">
        <color rgb="FFDDDDDD"/>
      </right>
      <top style="thin">
        <color rgb="FFDDDDDD"/>
      </top>
      <bottom style="thin">
        <color rgb="FFDDDDDD"/>
      </bottom>
      <diagonal/>
    </border>
    <border>
      <left/>
      <right style="thin">
        <color rgb="FFDDDDDD"/>
      </right>
      <top style="thin">
        <color rgb="FFDDDDDD"/>
      </top>
      <bottom style="thin">
        <color rgb="FFDDDDDD"/>
      </bottom>
      <diagonal/>
    </border>
  </borders>
  <cellStyleXfs count="2">
    <xf numFmtId="0" fontId="0" fillId="0" borderId="0"/>
    <xf numFmtId="44" fontId="2" fillId="0" borderId="0" applyFont="0" applyFill="0" applyBorder="0" applyAlignment="0" applyProtection="0"/>
  </cellStyleXfs>
  <cellXfs count="32">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9" fontId="2" fillId="0" borderId="1" xfId="0" applyNumberFormat="1" applyFont="1" applyBorder="1" applyAlignment="1">
      <alignment vertical="center"/>
    </xf>
    <xf numFmtId="0" fontId="3" fillId="0" borderId="0" xfId="0" applyFont="1" applyAlignment="1">
      <alignment wrapText="1"/>
    </xf>
    <xf numFmtId="0" fontId="3" fillId="0" borderId="0" xfId="0" applyFont="1"/>
    <xf numFmtId="0" fontId="2" fillId="0" borderId="0" xfId="0" applyFont="1"/>
    <xf numFmtId="0" fontId="2" fillId="0" borderId="1" xfId="0" applyFont="1" applyBorder="1"/>
    <xf numFmtId="0" fontId="3" fillId="0" borderId="1" xfId="0" applyFont="1" applyBorder="1" applyAlignment="1">
      <alignment wrapText="1"/>
    </xf>
    <xf numFmtId="0" fontId="3" fillId="0" borderId="1" xfId="0" applyFont="1" applyBorder="1" applyAlignment="1">
      <alignment vertical="center" wrapText="1"/>
    </xf>
    <xf numFmtId="0" fontId="4" fillId="0" borderId="2" xfId="0" applyFont="1" applyBorder="1"/>
    <xf numFmtId="164" fontId="4" fillId="0" borderId="2" xfId="0" applyNumberFormat="1" applyFont="1" applyBorder="1"/>
    <xf numFmtId="0" fontId="7" fillId="0" borderId="1" xfId="0" applyFont="1" applyBorder="1" applyAlignment="1">
      <alignment vertical="center" wrapText="1"/>
    </xf>
    <xf numFmtId="0" fontId="8" fillId="0" borderId="0" xfId="0" applyFont="1"/>
    <xf numFmtId="14" fontId="8"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9" fillId="0" borderId="0" xfId="0" applyFont="1"/>
    <xf numFmtId="0" fontId="4" fillId="0" borderId="3" xfId="0" applyFont="1" applyBorder="1"/>
    <xf numFmtId="0" fontId="0" fillId="0" borderId="0" xfId="0" applyAlignment="1">
      <alignment horizontal="left" indent="1"/>
    </xf>
    <xf numFmtId="0" fontId="10" fillId="0" borderId="0" xfId="0" applyFont="1" applyFill="1" applyAlignment="1">
      <alignment horizontal="center" vertical="top"/>
    </xf>
    <xf numFmtId="0" fontId="11" fillId="2" borderId="0" xfId="0" applyFont="1" applyFill="1" applyAlignment="1">
      <alignment horizontal="center" vertical="center"/>
    </xf>
    <xf numFmtId="0" fontId="10" fillId="0" borderId="0" xfId="0" applyFont="1" applyAlignment="1">
      <alignment horizontal="center" vertical="top"/>
    </xf>
    <xf numFmtId="170" fontId="4" fillId="0" borderId="2" xfId="0" applyNumberFormat="1" applyFont="1" applyBorder="1"/>
    <xf numFmtId="170" fontId="4" fillId="0" borderId="2" xfId="1" applyNumberFormat="1" applyFont="1" applyBorder="1"/>
    <xf numFmtId="170" fontId="8" fillId="0" borderId="0" xfId="0" applyNumberFormat="1" applyFont="1"/>
    <xf numFmtId="170" fontId="0" fillId="0" borderId="0" xfId="0" applyNumberFormat="1"/>
    <xf numFmtId="0" fontId="9" fillId="0" borderId="0" xfId="0" applyFont="1" applyAlignment="1">
      <alignment wrapText="1"/>
    </xf>
    <xf numFmtId="0" fontId="12" fillId="0" borderId="0" xfId="0" applyFont="1" applyAlignment="1">
      <alignment horizontal="center"/>
    </xf>
  </cellXfs>
  <cellStyles count="2">
    <cellStyle name="Currency" xfId="1" builtinId="4"/>
    <cellStyle name="Normal" xfId="0" builtinId="0"/>
  </cellStyles>
  <dxfs count="80">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font>
        <b val="0"/>
        <i val="0"/>
        <strike val="0"/>
        <condense val="0"/>
        <extend val="0"/>
        <outline val="0"/>
        <shadow val="0"/>
        <u val="none"/>
        <vertAlign val="baseline"/>
        <sz val="8"/>
        <color rgb="FF000000"/>
        <name val="Verdana"/>
        <family val="2"/>
        <scheme val="none"/>
      </font>
      <numFmt numFmtId="170" formatCode="&quot;$&quot;#,##0.00"/>
    </dxf>
    <dxf>
      <font>
        <b val="0"/>
        <i val="0"/>
        <strike val="0"/>
        <condense val="0"/>
        <extend val="0"/>
        <outline val="0"/>
        <shadow val="0"/>
        <u val="none"/>
        <vertAlign val="baseline"/>
        <sz val="8"/>
        <color rgb="FF000000"/>
        <name val="Verdana"/>
        <family val="2"/>
        <scheme val="none"/>
      </font>
    </dxf>
    <dxf>
      <font>
        <b val="0"/>
        <i val="0"/>
        <strike val="0"/>
        <condense val="0"/>
        <extend val="0"/>
        <outline val="0"/>
        <shadow val="0"/>
        <u val="none"/>
        <vertAlign val="baseline"/>
        <sz val="8"/>
        <color rgb="FF000000"/>
        <name val="Verdana"/>
        <family val="2"/>
        <scheme val="none"/>
      </font>
      <numFmt numFmtId="170" formatCode="&quot;$&quot;#,##0.00"/>
    </dxf>
    <dxf>
      <font>
        <b val="0"/>
        <i val="0"/>
        <strike val="0"/>
        <condense val="0"/>
        <extend val="0"/>
        <outline val="0"/>
        <shadow val="0"/>
        <u val="none"/>
        <vertAlign val="baseline"/>
        <sz val="8"/>
        <color rgb="FF000000"/>
        <name val="Verdana"/>
        <family val="2"/>
        <scheme val="none"/>
      </font>
      <numFmt numFmtId="170" formatCode="&quot;$&quot;#,##0.00"/>
    </dxf>
    <dxf>
      <font>
        <b val="0"/>
        <i val="0"/>
        <strike val="0"/>
        <condense val="0"/>
        <extend val="0"/>
        <outline val="0"/>
        <shadow val="0"/>
        <u val="none"/>
        <vertAlign val="baseline"/>
        <sz val="8"/>
        <color rgb="FF000000"/>
        <name val="Verdana"/>
        <scheme val="none"/>
      </font>
      <border diagonalUp="0" diagonalDown="0" outline="0">
        <left style="thin">
          <color rgb="FFDDDDDD"/>
        </left>
        <right/>
        <top style="thin">
          <color rgb="FFDDDDDD"/>
        </top>
        <bottom style="thin">
          <color rgb="FFDDDDDD"/>
        </bottom>
      </border>
    </dxf>
    <dxf>
      <font>
        <b val="0"/>
        <i val="0"/>
        <strike val="0"/>
        <condense val="0"/>
        <extend val="0"/>
        <outline val="0"/>
        <shadow val="0"/>
        <u val="none"/>
        <vertAlign val="baseline"/>
        <sz val="8"/>
        <color rgb="FF000000"/>
        <name val="Verdana"/>
        <scheme val="none"/>
      </font>
      <numFmt numFmtId="170" formatCode="&quot;$&quot;#,##0.0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8"/>
        <color rgb="FF000000"/>
        <name val="Verdana"/>
        <scheme val="none"/>
      </font>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8"/>
        <color rgb="FF000000"/>
        <name val="Verdana"/>
        <family val="2"/>
        <scheme val="none"/>
      </font>
    </dxf>
    <dxf>
      <font>
        <b val="0"/>
        <i val="0"/>
        <strike val="0"/>
        <condense val="0"/>
        <extend val="0"/>
        <outline val="0"/>
        <shadow val="0"/>
        <u val="none"/>
        <vertAlign val="baseline"/>
        <sz val="8"/>
        <color rgb="FF000000"/>
        <name val="Verdana"/>
        <family val="2"/>
        <scheme val="none"/>
      </font>
    </dxf>
    <dxf>
      <font>
        <b val="0"/>
        <i val="0"/>
        <strike val="0"/>
        <condense val="0"/>
        <extend val="0"/>
        <outline val="0"/>
        <shadow val="0"/>
        <u val="none"/>
        <vertAlign val="baseline"/>
        <sz val="8"/>
        <color rgb="FF000000"/>
        <name val="Verdana"/>
        <family val="2"/>
        <scheme val="none"/>
      </font>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numFmt numFmtId="164" formatCode="yyyy\-mm\-dd"/>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8"/>
        <color rgb="FF000000"/>
        <name val="Verdana"/>
        <scheme val="none"/>
      </font>
      <border diagonalUp="0" diagonalDown="0">
        <left/>
        <right style="thin">
          <color rgb="FFDDDDDD"/>
        </right>
        <top style="thin">
          <color rgb="FFDDDDDD"/>
        </top>
        <bottom style="thin">
          <color rgb="FFDDDDDD"/>
        </bottom>
        <vertical/>
        <horizontal/>
      </border>
    </dxf>
    <dxf>
      <border outline="0">
        <left style="thin">
          <color rgb="FFDDDDDD"/>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Assessment.xlsx]Sheet2!PivotTable14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Actual Sales Value ($) by Product Category</a:t>
            </a:r>
          </a:p>
        </c:rich>
      </c:tx>
      <c:layout>
        <c:manualLayout>
          <c:xMode val="edge"/>
          <c:yMode val="edge"/>
          <c:x val="0.18955308338751234"/>
          <c:y val="2.314806614943303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f>
              <c:strCache>
                <c:ptCount val="1"/>
                <c:pt idx="0">
                  <c:v>Total</c:v>
                </c:pt>
              </c:strCache>
            </c:strRef>
          </c:tx>
          <c:spPr>
            <a:solidFill>
              <a:srgbClr val="92D050"/>
            </a:solidFill>
            <a:ln>
              <a:noFill/>
            </a:ln>
            <a:effectLst/>
          </c:spPr>
          <c:invertIfNegative val="0"/>
          <c:cat>
            <c:strRef>
              <c:f>Sheet2!$B$4:$B$7</c:f>
              <c:strCache>
                <c:ptCount val="3"/>
                <c:pt idx="0">
                  <c:v>Electronics</c:v>
                </c:pt>
                <c:pt idx="1">
                  <c:v>Furniture</c:v>
                </c:pt>
                <c:pt idx="2">
                  <c:v>Office Supplies</c:v>
                </c:pt>
              </c:strCache>
            </c:strRef>
          </c:cat>
          <c:val>
            <c:numRef>
              <c:f>Sheet2!$C$4:$C$7</c:f>
              <c:numCache>
                <c:formatCode>General</c:formatCode>
                <c:ptCount val="3"/>
                <c:pt idx="0">
                  <c:v>258224.3260000002</c:v>
                </c:pt>
                <c:pt idx="1">
                  <c:v>229375.08900000004</c:v>
                </c:pt>
                <c:pt idx="2">
                  <c:v>304750.06849999994</c:v>
                </c:pt>
              </c:numCache>
            </c:numRef>
          </c:val>
          <c:extLst>
            <c:ext xmlns:c16="http://schemas.microsoft.com/office/drawing/2014/chart" uri="{C3380CC4-5D6E-409C-BE32-E72D297353CC}">
              <c16:uniqueId val="{00000000-4312-44BB-9CA1-F32F49F18E43}"/>
            </c:ext>
          </c:extLst>
        </c:ser>
        <c:dLbls>
          <c:showLegendKey val="0"/>
          <c:showVal val="0"/>
          <c:showCatName val="0"/>
          <c:showSerName val="0"/>
          <c:showPercent val="0"/>
          <c:showBubbleSize val="0"/>
        </c:dLbls>
        <c:gapWidth val="219"/>
        <c:overlap val="-27"/>
        <c:axId val="1034697840"/>
        <c:axId val="1034682480"/>
      </c:barChart>
      <c:catAx>
        <c:axId val="103469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82480"/>
        <c:crosses val="autoZero"/>
        <c:auto val="1"/>
        <c:lblAlgn val="ctr"/>
        <c:lblOffset val="100"/>
        <c:noMultiLvlLbl val="0"/>
      </c:catAx>
      <c:valAx>
        <c:axId val="103468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9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Assessment.xlsx]Sheet2!PivotTable11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Actual</a:t>
            </a:r>
            <a:r>
              <a:rPr lang="en-US" b="1" baseline="0"/>
              <a:t> Sales Value ($)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Sheet2!$G$35:$G$36</c:f>
              <c:strCache>
                <c:ptCount val="1"/>
                <c:pt idx="0">
                  <c:v>East</c:v>
                </c:pt>
              </c:strCache>
            </c:strRef>
          </c:tx>
          <c:spPr>
            <a:solidFill>
              <a:schemeClr val="accent1"/>
            </a:solidFill>
            <a:ln>
              <a:noFill/>
            </a:ln>
            <a:effectLst/>
          </c:spPr>
          <c:invertIfNegative val="0"/>
          <c:cat>
            <c:strRef>
              <c:f>Sheet2!$F$37</c:f>
              <c:strCache>
                <c:ptCount val="1"/>
                <c:pt idx="0">
                  <c:v>Total</c:v>
                </c:pt>
              </c:strCache>
            </c:strRef>
          </c:cat>
          <c:val>
            <c:numRef>
              <c:f>Sheet2!$G$37</c:f>
              <c:numCache>
                <c:formatCode>General</c:formatCode>
                <c:ptCount val="1"/>
                <c:pt idx="0">
                  <c:v>356585.93700000003</c:v>
                </c:pt>
              </c:numCache>
            </c:numRef>
          </c:val>
          <c:extLst>
            <c:ext xmlns:c16="http://schemas.microsoft.com/office/drawing/2014/chart" uri="{C3380CC4-5D6E-409C-BE32-E72D297353CC}">
              <c16:uniqueId val="{00000000-5376-4B19-AE01-52EBECF84C90}"/>
            </c:ext>
          </c:extLst>
        </c:ser>
        <c:ser>
          <c:idx val="1"/>
          <c:order val="1"/>
          <c:tx>
            <c:strRef>
              <c:f>Sheet2!$H$35:$H$36</c:f>
              <c:strCache>
                <c:ptCount val="1"/>
                <c:pt idx="0">
                  <c:v>North</c:v>
                </c:pt>
              </c:strCache>
            </c:strRef>
          </c:tx>
          <c:spPr>
            <a:solidFill>
              <a:schemeClr val="bg2"/>
            </a:solidFill>
            <a:ln>
              <a:solidFill>
                <a:srgbClr val="92D050"/>
              </a:solidFill>
            </a:ln>
            <a:effectLst/>
          </c:spPr>
          <c:invertIfNegative val="0"/>
          <c:cat>
            <c:strRef>
              <c:f>Sheet2!$F$37</c:f>
              <c:strCache>
                <c:ptCount val="1"/>
                <c:pt idx="0">
                  <c:v>Total</c:v>
                </c:pt>
              </c:strCache>
            </c:strRef>
          </c:cat>
          <c:val>
            <c:numRef>
              <c:f>Sheet2!$H$37</c:f>
              <c:numCache>
                <c:formatCode>General</c:formatCode>
                <c:ptCount val="1"/>
                <c:pt idx="0">
                  <c:v>330991.02500000008</c:v>
                </c:pt>
              </c:numCache>
            </c:numRef>
          </c:val>
          <c:extLst>
            <c:ext xmlns:c16="http://schemas.microsoft.com/office/drawing/2014/chart" uri="{C3380CC4-5D6E-409C-BE32-E72D297353CC}">
              <c16:uniqueId val="{00000001-5376-4B19-AE01-52EBECF84C90}"/>
            </c:ext>
          </c:extLst>
        </c:ser>
        <c:ser>
          <c:idx val="2"/>
          <c:order val="2"/>
          <c:tx>
            <c:strRef>
              <c:f>Sheet2!$I$35:$I$36</c:f>
              <c:strCache>
                <c:ptCount val="1"/>
                <c:pt idx="0">
                  <c:v>South</c:v>
                </c:pt>
              </c:strCache>
            </c:strRef>
          </c:tx>
          <c:spPr>
            <a:solidFill>
              <a:srgbClr val="92D050"/>
            </a:solidFill>
            <a:ln>
              <a:noFill/>
            </a:ln>
            <a:effectLst/>
          </c:spPr>
          <c:invertIfNegative val="0"/>
          <c:cat>
            <c:strRef>
              <c:f>Sheet2!$F$37</c:f>
              <c:strCache>
                <c:ptCount val="1"/>
                <c:pt idx="0">
                  <c:v>Total</c:v>
                </c:pt>
              </c:strCache>
            </c:strRef>
          </c:cat>
          <c:val>
            <c:numRef>
              <c:f>Sheet2!$I$37</c:f>
              <c:numCache>
                <c:formatCode>General</c:formatCode>
                <c:ptCount val="1"/>
                <c:pt idx="0">
                  <c:v>327092.93099999998</c:v>
                </c:pt>
              </c:numCache>
            </c:numRef>
          </c:val>
          <c:extLst>
            <c:ext xmlns:c16="http://schemas.microsoft.com/office/drawing/2014/chart" uri="{C3380CC4-5D6E-409C-BE32-E72D297353CC}">
              <c16:uniqueId val="{00000002-5376-4B19-AE01-52EBECF84C90}"/>
            </c:ext>
          </c:extLst>
        </c:ser>
        <c:ser>
          <c:idx val="3"/>
          <c:order val="3"/>
          <c:tx>
            <c:strRef>
              <c:f>Sheet2!$J$35:$J$36</c:f>
              <c:strCache>
                <c:ptCount val="1"/>
                <c:pt idx="0">
                  <c:v>West</c:v>
                </c:pt>
              </c:strCache>
            </c:strRef>
          </c:tx>
          <c:spPr>
            <a:solidFill>
              <a:schemeClr val="accent1">
                <a:lumMod val="50000"/>
              </a:schemeClr>
            </a:solidFill>
            <a:ln>
              <a:noFill/>
            </a:ln>
            <a:effectLst/>
          </c:spPr>
          <c:invertIfNegative val="0"/>
          <c:cat>
            <c:strRef>
              <c:f>Sheet2!$F$37</c:f>
              <c:strCache>
                <c:ptCount val="1"/>
                <c:pt idx="0">
                  <c:v>Total</c:v>
                </c:pt>
              </c:strCache>
            </c:strRef>
          </c:cat>
          <c:val>
            <c:numRef>
              <c:f>Sheet2!$J$37</c:f>
              <c:numCache>
                <c:formatCode>General</c:formatCode>
                <c:ptCount val="1"/>
                <c:pt idx="0">
                  <c:v>288507.94000000006</c:v>
                </c:pt>
              </c:numCache>
            </c:numRef>
          </c:val>
          <c:extLst>
            <c:ext xmlns:c16="http://schemas.microsoft.com/office/drawing/2014/chart" uri="{C3380CC4-5D6E-409C-BE32-E72D297353CC}">
              <c16:uniqueId val="{00000003-5376-4B19-AE01-52EBECF84C90}"/>
            </c:ext>
          </c:extLst>
        </c:ser>
        <c:dLbls>
          <c:showLegendKey val="0"/>
          <c:showVal val="0"/>
          <c:showCatName val="0"/>
          <c:showSerName val="0"/>
          <c:showPercent val="0"/>
          <c:showBubbleSize val="0"/>
        </c:dLbls>
        <c:gapWidth val="182"/>
        <c:axId val="779476000"/>
        <c:axId val="779472160"/>
      </c:barChart>
      <c:catAx>
        <c:axId val="77947600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layout>
            <c:manualLayout>
              <c:xMode val="edge"/>
              <c:yMode val="edge"/>
              <c:x val="1.2919896640826873E-2"/>
              <c:y val="0.381805555555555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79472160"/>
        <c:crosses val="autoZero"/>
        <c:auto val="1"/>
        <c:lblAlgn val="ctr"/>
        <c:lblOffset val="100"/>
        <c:noMultiLvlLbl val="0"/>
      </c:catAx>
      <c:valAx>
        <c:axId val="779472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a:t>
                </a:r>
                <a:r>
                  <a:rPr lang="en-US" baseline="0"/>
                  <a:t> Sales ($)</a:t>
                </a:r>
                <a:endParaRPr lang="en-US"/>
              </a:p>
            </c:rich>
          </c:tx>
          <c:layout>
            <c:manualLayout>
              <c:xMode val="edge"/>
              <c:yMode val="edge"/>
              <c:x val="0.39061995157582041"/>
              <c:y val="0.891203703703703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4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Assessment.xlsx]Sheet2!PivotTable7</c:name>
    <c:fmtId val="3"/>
  </c:pivotSource>
  <c:chart>
    <c:title>
      <c:tx>
        <c:rich>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r>
              <a:rPr lang="en-US" b="1"/>
              <a:t>Sales Trend from August 2024 - August 2025</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Sheet2!$G$17</c:f>
              <c:strCache>
                <c:ptCount val="1"/>
                <c:pt idx="0">
                  <c:v>Total</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multiLvlStrRef>
              <c:f>Sheet2!$F$18:$F$33</c:f>
              <c:multiLvlStrCache>
                <c:ptCount val="13"/>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lvl>
                <c:lvl>
                  <c:pt idx="0">
                    <c:v>2024</c:v>
                  </c:pt>
                  <c:pt idx="5">
                    <c:v>2025</c:v>
                  </c:pt>
                </c:lvl>
              </c:multiLvlStrCache>
            </c:multiLvlStrRef>
          </c:cat>
          <c:val>
            <c:numRef>
              <c:f>Sheet2!$G$18:$G$33</c:f>
              <c:numCache>
                <c:formatCode>"$"#,##0.00</c:formatCode>
                <c:ptCount val="13"/>
                <c:pt idx="0">
                  <c:v>93812.130000000019</c:v>
                </c:pt>
                <c:pt idx="1">
                  <c:v>103231.22999999997</c:v>
                </c:pt>
                <c:pt idx="2">
                  <c:v>129652.49000000002</c:v>
                </c:pt>
                <c:pt idx="3">
                  <c:v>100035.32</c:v>
                </c:pt>
                <c:pt idx="4">
                  <c:v>126282.79999999999</c:v>
                </c:pt>
                <c:pt idx="5">
                  <c:v>126241.52000000006</c:v>
                </c:pt>
                <c:pt idx="6">
                  <c:v>81658.370000000024</c:v>
                </c:pt>
                <c:pt idx="7">
                  <c:v>153207.11999999997</c:v>
                </c:pt>
                <c:pt idx="8">
                  <c:v>126938.16</c:v>
                </c:pt>
                <c:pt idx="9">
                  <c:v>105813.91</c:v>
                </c:pt>
                <c:pt idx="10">
                  <c:v>109809.07</c:v>
                </c:pt>
                <c:pt idx="11">
                  <c:v>135184.36999999997</c:v>
                </c:pt>
                <c:pt idx="12">
                  <c:v>13062.75</c:v>
                </c:pt>
              </c:numCache>
            </c:numRef>
          </c:val>
          <c:smooth val="0"/>
          <c:extLst>
            <c:ext xmlns:c16="http://schemas.microsoft.com/office/drawing/2014/chart" uri="{C3380CC4-5D6E-409C-BE32-E72D297353CC}">
              <c16:uniqueId val="{00000000-D9F9-4680-90A9-50A7AAD30935}"/>
            </c:ext>
          </c:extLst>
        </c:ser>
        <c:dLbls>
          <c:showLegendKey val="0"/>
          <c:showVal val="0"/>
          <c:showCatName val="0"/>
          <c:showSerName val="0"/>
          <c:showPercent val="0"/>
          <c:showBubbleSize val="0"/>
        </c:dLbls>
        <c:marker val="1"/>
        <c:smooth val="0"/>
        <c:axId val="1643961424"/>
        <c:axId val="1643955184"/>
      </c:lineChart>
      <c:catAx>
        <c:axId val="164396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643955184"/>
        <c:crosses val="autoZero"/>
        <c:auto val="1"/>
        <c:lblAlgn val="ctr"/>
        <c:lblOffset val="100"/>
        <c:noMultiLvlLbl val="0"/>
      </c:catAx>
      <c:valAx>
        <c:axId val="1643955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solidFill>
              <a:srgbClr val="92D050"/>
            </a:solid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643961424"/>
        <c:crosses val="autoZero"/>
        <c:crossBetween val="between"/>
      </c:valAx>
      <c:spPr>
        <a:solidFill>
          <a:srgbClr val="92D05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solidFill>
            <a:srgbClr val="92D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Assessment.xlsx]Sheet2!PivotTable8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Actual Sales Value ($) by Year</a:t>
            </a:r>
          </a:p>
        </c:rich>
      </c:tx>
      <c:overlay val="0"/>
      <c:spPr>
        <a:noFill/>
        <a:ln>
          <a:noFill/>
        </a:ln>
        <a:effectLst/>
      </c:spPr>
    </c:title>
    <c:autoTitleDeleted val="0"/>
    <c:pivotFmts>
      <c:pivotFmt>
        <c:idx val="0"/>
        <c:spPr>
          <a:solidFill>
            <a:srgbClr val="92D05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92D05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92D05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92D05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Sheet2!$J$11</c:f>
              <c:strCache>
                <c:ptCount val="1"/>
                <c:pt idx="0">
                  <c:v>Total</c:v>
                </c:pt>
              </c:strCache>
            </c:strRef>
          </c:tx>
          <c:spPr>
            <a:solidFill>
              <a:srgbClr val="92D050"/>
            </a:solidFill>
            <a:ln>
              <a:noFill/>
            </a:ln>
            <a:effectLst/>
          </c:spPr>
          <c:invertIfNegative val="0"/>
          <c:cat>
            <c:strRef>
              <c:f>Sheet2!$I$12:$I$14</c:f>
              <c:strCache>
                <c:ptCount val="2"/>
                <c:pt idx="0">
                  <c:v>2024</c:v>
                </c:pt>
                <c:pt idx="1">
                  <c:v>2025</c:v>
                </c:pt>
              </c:strCache>
            </c:strRef>
          </c:cat>
          <c:val>
            <c:numRef>
              <c:f>Sheet2!$J$12:$J$14</c:f>
              <c:numCache>
                <c:formatCode>General</c:formatCode>
                <c:ptCount val="2"/>
                <c:pt idx="0">
                  <c:v>510828.34950000007</c:v>
                </c:pt>
                <c:pt idx="1">
                  <c:v>792349.48349999951</c:v>
                </c:pt>
              </c:numCache>
            </c:numRef>
          </c:val>
          <c:extLst>
            <c:ext xmlns:c16="http://schemas.microsoft.com/office/drawing/2014/chart" uri="{C3380CC4-5D6E-409C-BE32-E72D297353CC}">
              <c16:uniqueId val="{00000002-AB24-4F22-9A88-89FB33A17304}"/>
            </c:ext>
          </c:extLst>
        </c:ser>
        <c:dLbls>
          <c:showLegendKey val="0"/>
          <c:showVal val="0"/>
          <c:showCatName val="0"/>
          <c:showSerName val="0"/>
          <c:showPercent val="0"/>
          <c:showBubbleSize val="0"/>
        </c:dLbls>
        <c:gapWidth val="219"/>
        <c:overlap val="-27"/>
        <c:axId val="769606848"/>
        <c:axId val="769621248"/>
      </c:barChart>
      <c:catAx>
        <c:axId val="76960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69621248"/>
        <c:crosses val="autoZero"/>
        <c:auto val="1"/>
        <c:lblAlgn val="ctr"/>
        <c:lblOffset val="100"/>
        <c:noMultiLvlLbl val="0"/>
      </c:catAx>
      <c:valAx>
        <c:axId val="76962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696068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Assessment.xlsx]Sheet2!PivotTable15</c:name>
    <c:fmtId val="3"/>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solidFill>
                  <a:schemeClr val="accent1">
                    <a:lumMod val="50000"/>
                  </a:schemeClr>
                </a:solidFill>
              </a:rPr>
              <a:t>Number</a:t>
            </a:r>
            <a:r>
              <a:rPr lang="en-US" b="1" baseline="0">
                <a:solidFill>
                  <a:schemeClr val="accent1">
                    <a:lumMod val="50000"/>
                  </a:schemeClr>
                </a:solidFill>
              </a:rPr>
              <a:t> of </a:t>
            </a:r>
            <a:r>
              <a:rPr lang="en-US" b="1">
                <a:solidFill>
                  <a:schemeClr val="accent1">
                    <a:lumMod val="50000"/>
                  </a:schemeClr>
                </a:solidFill>
              </a:rPr>
              <a:t>Orders and the Payment Type</a:t>
            </a:r>
            <a:r>
              <a:rPr lang="en-US" b="1" baseline="0">
                <a:solidFill>
                  <a:schemeClr val="accent1">
                    <a:lumMod val="50000"/>
                  </a:schemeClr>
                </a:solidFill>
              </a:rPr>
              <a:t> Used</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lt1"/>
            </a:solidFill>
          </a:ln>
          <a:effectLst/>
          <a:sp3d contourW="25400">
            <a:contourClr>
              <a:schemeClr val="lt1"/>
            </a:contourClr>
          </a:sp3d>
        </c:spPr>
        <c:dLbl>
          <c:idx val="0"/>
          <c:layout>
            <c:manualLayout>
              <c:x val="-0.18076881014873142"/>
              <c:y val="2.34991980169145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solidFill>
              <a:schemeClr val="lt1"/>
            </a:solidFill>
          </a:ln>
          <a:effectLst/>
          <a:sp3d contourW="25400">
            <a:contourClr>
              <a:schemeClr val="lt1"/>
            </a:contourClr>
          </a:sp3d>
        </c:spPr>
        <c:dLbl>
          <c:idx val="0"/>
          <c:layout>
            <c:manualLayout>
              <c:x val="0.14220177165354331"/>
              <c:y val="2.886337124526100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25400">
            <a:solidFill>
              <a:schemeClr val="lt1"/>
            </a:solidFill>
          </a:ln>
          <a:effectLst/>
          <a:sp3d contourW="25400">
            <a:contourClr>
              <a:schemeClr val="lt1"/>
            </a:contourClr>
          </a:sp3d>
        </c:spPr>
        <c:dLbl>
          <c:idx val="0"/>
          <c:layout>
            <c:manualLayout>
              <c:x val="2.0121172353455816E-2"/>
              <c:y val="-0.3218726305045202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lt1"/>
            </a:solidFill>
          </a:ln>
          <a:effectLst/>
          <a:sp3d contourW="25400">
            <a:contourClr>
              <a:schemeClr val="lt1"/>
            </a:contourClr>
          </a:sp3d>
        </c:spPr>
        <c:dLbl>
          <c:idx val="0"/>
          <c:layout>
            <c:manualLayout>
              <c:x val="-0.18076881014873142"/>
              <c:y val="2.34991980169145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25400">
            <a:solidFill>
              <a:schemeClr val="lt1"/>
            </a:solidFill>
          </a:ln>
          <a:effectLst/>
          <a:sp3d contourW="25400">
            <a:contourClr>
              <a:schemeClr val="lt1"/>
            </a:contourClr>
          </a:sp3d>
        </c:spPr>
        <c:dLbl>
          <c:idx val="0"/>
          <c:layout>
            <c:manualLayout>
              <c:x val="2.0121172353455816E-2"/>
              <c:y val="-0.3218726305045202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25400">
            <a:solidFill>
              <a:schemeClr val="lt1"/>
            </a:solidFill>
          </a:ln>
          <a:effectLst/>
          <a:sp3d contourW="25400">
            <a:contourClr>
              <a:schemeClr val="lt1"/>
            </a:contourClr>
          </a:sp3d>
        </c:spPr>
        <c:dLbl>
          <c:idx val="0"/>
          <c:layout>
            <c:manualLayout>
              <c:x val="0.14220177165354331"/>
              <c:y val="2.886337124526100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lt1"/>
            </a:solidFill>
          </a:ln>
          <a:effectLst/>
          <a:sp3d contourW="25400">
            <a:contourClr>
              <a:schemeClr val="lt1"/>
            </a:contourClr>
          </a:sp3d>
        </c:spPr>
        <c:dLbl>
          <c:idx val="0"/>
          <c:layout>
            <c:manualLayout>
              <c:x val="-0.18076881014873142"/>
              <c:y val="2.34991980169145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w="25400">
            <a:solidFill>
              <a:schemeClr val="lt1"/>
            </a:solidFill>
          </a:ln>
          <a:effectLst/>
          <a:sp3d contourW="25400">
            <a:contourClr>
              <a:schemeClr val="lt1"/>
            </a:contourClr>
          </a:sp3d>
        </c:spPr>
        <c:dLbl>
          <c:idx val="0"/>
          <c:layout>
            <c:manualLayout>
              <c:x val="2.0121172353455816E-2"/>
              <c:y val="-0.3218726305045202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w="25400">
            <a:solidFill>
              <a:schemeClr val="lt1"/>
            </a:solidFill>
          </a:ln>
          <a:effectLst/>
          <a:sp3d contourW="25400">
            <a:contourClr>
              <a:schemeClr val="lt1"/>
            </a:contourClr>
          </a:sp3d>
        </c:spPr>
        <c:dLbl>
          <c:idx val="0"/>
          <c:layout>
            <c:manualLayout>
              <c:x val="0.14220177165354331"/>
              <c:y val="2.886337124526100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Sheet2!$C$10</c:f>
              <c:strCache>
                <c:ptCount val="1"/>
                <c:pt idx="0">
                  <c:v>Total</c:v>
                </c:pt>
              </c:strCache>
            </c:strRef>
          </c:tx>
          <c:dPt>
            <c:idx val="0"/>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2D-476F-86CF-79270AB7E63B}"/>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2D-476F-86CF-79270AB7E63B}"/>
              </c:ext>
            </c:extLst>
          </c:dPt>
          <c:dPt>
            <c:idx val="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2D-476F-86CF-79270AB7E63B}"/>
              </c:ext>
            </c:extLst>
          </c:dPt>
          <c:dLbls>
            <c:dLbl>
              <c:idx val="0"/>
              <c:layout>
                <c:manualLayout>
                  <c:x val="-0.18076881014873142"/>
                  <c:y val="2.3499198016914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2D-476F-86CF-79270AB7E63B}"/>
                </c:ext>
              </c:extLst>
            </c:dLbl>
            <c:dLbl>
              <c:idx val="1"/>
              <c:layout>
                <c:manualLayout>
                  <c:x val="2.0121172353455816E-2"/>
                  <c:y val="-0.32187263050452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2D-476F-86CF-79270AB7E63B}"/>
                </c:ext>
              </c:extLst>
            </c:dLbl>
            <c:dLbl>
              <c:idx val="2"/>
              <c:layout>
                <c:manualLayout>
                  <c:x val="0.14220177165354331"/>
                  <c:y val="2.88633712452610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2D-476F-86CF-79270AB7E63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Sheet2!$B$11:$B$14</c:f>
              <c:strCache>
                <c:ptCount val="3"/>
                <c:pt idx="0">
                  <c:v>Card</c:v>
                </c:pt>
                <c:pt idx="1">
                  <c:v>Cash</c:v>
                </c:pt>
                <c:pt idx="2">
                  <c:v>Transfer</c:v>
                </c:pt>
              </c:strCache>
            </c:strRef>
          </c:cat>
          <c:val>
            <c:numRef>
              <c:f>Sheet2!$C$11:$C$14</c:f>
              <c:numCache>
                <c:formatCode>General</c:formatCode>
                <c:ptCount val="3"/>
                <c:pt idx="0">
                  <c:v>360</c:v>
                </c:pt>
                <c:pt idx="1">
                  <c:v>292</c:v>
                </c:pt>
                <c:pt idx="2">
                  <c:v>348</c:v>
                </c:pt>
              </c:numCache>
            </c:numRef>
          </c:val>
          <c:extLst>
            <c:ext xmlns:c16="http://schemas.microsoft.com/office/drawing/2014/chart" uri="{C3380CC4-5D6E-409C-BE32-E72D297353CC}">
              <c16:uniqueId val="{00000006-AA2D-476F-86CF-79270AB7E63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Assessment.xlsx]Sheet2!PivotTable20</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Total</a:t>
            </a:r>
            <a:r>
              <a:rPr lang="en-US" b="1" baseline="0">
                <a:solidFill>
                  <a:schemeClr val="accent1">
                    <a:lumMod val="50000"/>
                  </a:schemeClr>
                </a:solidFill>
              </a:rPr>
              <a:t> Sales Value at Each % Discount</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Sheet2!$C$17</c:f>
              <c:strCache>
                <c:ptCount val="1"/>
                <c:pt idx="0">
                  <c:v>Total</c:v>
                </c:pt>
              </c:strCache>
            </c:strRef>
          </c:tx>
          <c:spPr>
            <a:solidFill>
              <a:srgbClr val="92D050"/>
            </a:solidFill>
            <a:ln>
              <a:noFill/>
            </a:ln>
            <a:effectLst/>
          </c:spPr>
          <c:invertIfNegative val="0"/>
          <c:cat>
            <c:strRef>
              <c:f>Sheet2!$B$18:$B$22</c:f>
              <c:strCache>
                <c:ptCount val="4"/>
                <c:pt idx="0">
                  <c:v>0</c:v>
                </c:pt>
                <c:pt idx="1">
                  <c:v>0.05</c:v>
                </c:pt>
                <c:pt idx="2">
                  <c:v>0.1</c:v>
                </c:pt>
                <c:pt idx="3">
                  <c:v>0.15</c:v>
                </c:pt>
              </c:strCache>
            </c:strRef>
          </c:cat>
          <c:val>
            <c:numRef>
              <c:f>Sheet2!$C$18:$C$22</c:f>
              <c:numCache>
                <c:formatCode>"$"#,##0.00</c:formatCode>
                <c:ptCount val="4"/>
                <c:pt idx="0">
                  <c:v>227576.12999999989</c:v>
                </c:pt>
                <c:pt idx="1">
                  <c:v>243847.39000000016</c:v>
                </c:pt>
                <c:pt idx="2">
                  <c:v>194006.90999999997</c:v>
                </c:pt>
                <c:pt idx="3">
                  <c:v>186484.84</c:v>
                </c:pt>
              </c:numCache>
            </c:numRef>
          </c:val>
          <c:extLst>
            <c:ext xmlns:c16="http://schemas.microsoft.com/office/drawing/2014/chart" uri="{C3380CC4-5D6E-409C-BE32-E72D297353CC}">
              <c16:uniqueId val="{00000000-5EC2-4952-9F16-7ECDFB61B942}"/>
            </c:ext>
          </c:extLst>
        </c:ser>
        <c:dLbls>
          <c:showLegendKey val="0"/>
          <c:showVal val="0"/>
          <c:showCatName val="0"/>
          <c:showSerName val="0"/>
          <c:showPercent val="0"/>
          <c:showBubbleSize val="0"/>
        </c:dLbls>
        <c:gapWidth val="219"/>
        <c:overlap val="-27"/>
        <c:axId val="769606848"/>
        <c:axId val="769621248"/>
      </c:barChart>
      <c:catAx>
        <c:axId val="76960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69621248"/>
        <c:crosses val="autoZero"/>
        <c:auto val="1"/>
        <c:lblAlgn val="ctr"/>
        <c:lblOffset val="100"/>
        <c:noMultiLvlLbl val="0"/>
      </c:catAx>
      <c:valAx>
        <c:axId val="769621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6960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 2025 Spreadsheet Dashboard Assessment.xlsx]Sheet2!PivotTable6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Orders</a:t>
            </a:r>
            <a:r>
              <a:rPr lang="en-US" b="1" baseline="0"/>
              <a:t> Based on % Discount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layout>
            <c:manualLayout>
              <c:x val="8.1252843394575683E-2"/>
              <c:y val="0.1316221930592009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lt1"/>
            </a:solidFill>
          </a:ln>
          <a:effectLst/>
        </c:spPr>
        <c:dLbl>
          <c:idx val="0"/>
          <c:layout>
            <c:manualLayout>
              <c:x val="-9.3287729658792645E-2"/>
              <c:y val="0.127206911636045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w="19050">
            <a:solidFill>
              <a:schemeClr val="lt1"/>
            </a:solidFill>
          </a:ln>
          <a:effectLst/>
        </c:spPr>
        <c:dLbl>
          <c:idx val="0"/>
          <c:layout>
            <c:manualLayout>
              <c:x val="0.10224956255468066"/>
              <c:y val="-9.981153397491980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w="19050">
            <a:solidFill>
              <a:srgbClr val="92D050"/>
            </a:solidFill>
          </a:ln>
          <a:effectLst/>
        </c:spPr>
        <c:dLbl>
          <c:idx val="0"/>
          <c:layout>
            <c:manualLayout>
              <c:x val="-7.864424759405074E-2"/>
              <c:y val="-0.15096493146690004"/>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fld id="{9371E427-C683-49A1-8E68-11F989B0AF5E}" type="VALUE">
                  <a:rPr lang="en-US">
                    <a:solidFill>
                      <a:srgbClr val="92D050"/>
                    </a:solidFill>
                  </a:rPr>
                  <a:pPr>
                    <a:defRPr sz="1050" b="0" i="0" u="none" strike="noStrike" kern="1200" baseline="0">
                      <a:solidFill>
                        <a:schemeClr val="bg2"/>
                      </a:solidFill>
                      <a:latin typeface="+mn-lt"/>
                      <a:ea typeface="+mn-ea"/>
                      <a:cs typeface="+mn-cs"/>
                    </a:defRPr>
                  </a:pPr>
                  <a:t>[VALUE]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dLbl>
          <c:idx val="0"/>
          <c:layout>
            <c:manualLayout>
              <c:x val="-9.3287729658792645E-2"/>
              <c:y val="0.127206911636045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solidFill>
          <a:ln w="19050">
            <a:solidFill>
              <a:srgbClr val="92D050"/>
            </a:solidFill>
          </a:ln>
          <a:effectLst/>
        </c:spPr>
        <c:dLbl>
          <c:idx val="0"/>
          <c:layout>
            <c:manualLayout>
              <c:x val="-7.864424759405074E-2"/>
              <c:y val="-0.15096493146690004"/>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fld id="{9371E427-C683-49A1-8E68-11F989B0AF5E}" type="VALUE">
                  <a:rPr lang="en-US">
                    <a:solidFill>
                      <a:srgbClr val="92D050"/>
                    </a:solidFill>
                  </a:rPr>
                  <a:pPr>
                    <a:defRPr sz="1050" b="0" i="0" u="none" strike="noStrike" kern="1200" baseline="0">
                      <a:solidFill>
                        <a:schemeClr val="bg2"/>
                      </a:solidFill>
                      <a:latin typeface="+mn-lt"/>
                      <a:ea typeface="+mn-ea"/>
                      <a:cs typeface="+mn-cs"/>
                    </a:defRPr>
                  </a:pPr>
                  <a:t>[VALUE]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070C0"/>
          </a:solidFill>
          <a:ln w="19050">
            <a:solidFill>
              <a:schemeClr val="lt1"/>
            </a:solidFill>
          </a:ln>
          <a:effectLst/>
        </c:spPr>
        <c:dLbl>
          <c:idx val="0"/>
          <c:layout>
            <c:manualLayout>
              <c:x val="0.10224956255468066"/>
              <c:y val="-9.981153397491980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19050">
            <a:solidFill>
              <a:schemeClr val="lt1"/>
            </a:solidFill>
          </a:ln>
          <a:effectLst/>
        </c:spPr>
        <c:dLbl>
          <c:idx val="0"/>
          <c:layout>
            <c:manualLayout>
              <c:x val="8.1252843394575683E-2"/>
              <c:y val="0.1316221930592009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9.3287729658792645E-2"/>
              <c:y val="0.127206911636045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solidFill>
          <a:ln w="19050">
            <a:solidFill>
              <a:srgbClr val="92D050"/>
            </a:solidFill>
          </a:ln>
          <a:effectLst/>
        </c:spPr>
        <c:dLbl>
          <c:idx val="0"/>
          <c:layout>
            <c:manualLayout>
              <c:x val="-7.864424759405074E-2"/>
              <c:y val="-0.15096493146690004"/>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fld id="{9371E427-C683-49A1-8E68-11F989B0AF5E}" type="VALUE">
                  <a:rPr lang="en-US">
                    <a:solidFill>
                      <a:srgbClr val="92D050"/>
                    </a:solidFill>
                  </a:rPr>
                  <a:pPr>
                    <a:defRPr sz="1050">
                      <a:solidFill>
                        <a:schemeClr val="bg2"/>
                      </a:solidFill>
                    </a:defRPr>
                  </a:pPr>
                  <a:t>[VALUE]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0070C0"/>
          </a:solidFill>
          <a:ln w="19050">
            <a:solidFill>
              <a:schemeClr val="lt1"/>
            </a:solidFill>
          </a:ln>
          <a:effectLst/>
        </c:spPr>
        <c:dLbl>
          <c:idx val="0"/>
          <c:layout>
            <c:manualLayout>
              <c:x val="0.10224956255468066"/>
              <c:y val="-9.981153397491980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w="19050">
            <a:solidFill>
              <a:schemeClr val="lt1"/>
            </a:solidFill>
          </a:ln>
          <a:effectLst/>
        </c:spPr>
        <c:dLbl>
          <c:idx val="0"/>
          <c:layout>
            <c:manualLayout>
              <c:x val="8.1252843394575683E-2"/>
              <c:y val="0.1316221930592009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Sheet2!$G$10</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C241-4938-8A7D-91387F3821F6}"/>
              </c:ext>
            </c:extLst>
          </c:dPt>
          <c:dPt>
            <c:idx val="1"/>
            <c:bubble3D val="0"/>
            <c:spPr>
              <a:solidFill>
                <a:schemeClr val="bg2"/>
              </a:solidFill>
              <a:ln w="19050">
                <a:solidFill>
                  <a:srgbClr val="92D050"/>
                </a:solidFill>
              </a:ln>
              <a:effectLst/>
            </c:spPr>
            <c:extLst>
              <c:ext xmlns:c16="http://schemas.microsoft.com/office/drawing/2014/chart" uri="{C3380CC4-5D6E-409C-BE32-E72D297353CC}">
                <c16:uniqueId val="{00000003-C241-4938-8A7D-91387F3821F6}"/>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241-4938-8A7D-91387F3821F6}"/>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C241-4938-8A7D-91387F3821F6}"/>
              </c:ext>
            </c:extLst>
          </c:dPt>
          <c:dLbls>
            <c:dLbl>
              <c:idx val="0"/>
              <c:layout>
                <c:manualLayout>
                  <c:x val="-9.3287729658792645E-2"/>
                  <c:y val="0.12720691163604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41-4938-8A7D-91387F3821F6}"/>
                </c:ext>
              </c:extLst>
            </c:dLbl>
            <c:dLbl>
              <c:idx val="1"/>
              <c:layout>
                <c:manualLayout>
                  <c:x val="-7.864424759405074E-2"/>
                  <c:y val="-0.15096493146690004"/>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fld id="{9371E427-C683-49A1-8E68-11F989B0AF5E}" type="VALUE">
                      <a:rPr lang="en-US">
                        <a:solidFill>
                          <a:srgbClr val="92D050"/>
                        </a:solidFill>
                      </a:rPr>
                      <a:pPr>
                        <a:defRPr sz="1050">
                          <a:solidFill>
                            <a:schemeClr val="bg2"/>
                          </a:solidFill>
                        </a:defRPr>
                      </a:pPr>
                      <a:t>[VALUE]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241-4938-8A7D-91387F3821F6}"/>
                </c:ext>
              </c:extLst>
            </c:dLbl>
            <c:dLbl>
              <c:idx val="2"/>
              <c:layout>
                <c:manualLayout>
                  <c:x val="0.10224956255468066"/>
                  <c:y val="-9.98115339749198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41-4938-8A7D-91387F3821F6}"/>
                </c:ext>
              </c:extLst>
            </c:dLbl>
            <c:dLbl>
              <c:idx val="3"/>
              <c:layout>
                <c:manualLayout>
                  <c:x val="8.1252843394575683E-2"/>
                  <c:y val="0.131622193059200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41-4938-8A7D-91387F3821F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Sheet2!$F$11:$F$15</c:f>
              <c:strCache>
                <c:ptCount val="4"/>
                <c:pt idx="0">
                  <c:v>0 %</c:v>
                </c:pt>
                <c:pt idx="1">
                  <c:v>5 %</c:v>
                </c:pt>
                <c:pt idx="2">
                  <c:v>10 %</c:v>
                </c:pt>
                <c:pt idx="3">
                  <c:v>15 %</c:v>
                </c:pt>
              </c:strCache>
            </c:strRef>
          </c:cat>
          <c:val>
            <c:numRef>
              <c:f>Sheet2!$G$11:$G$15</c:f>
              <c:numCache>
                <c:formatCode>General</c:formatCode>
                <c:ptCount val="4"/>
                <c:pt idx="0">
                  <c:v>261</c:v>
                </c:pt>
                <c:pt idx="1">
                  <c:v>256</c:v>
                </c:pt>
                <c:pt idx="2">
                  <c:v>255</c:v>
                </c:pt>
                <c:pt idx="3">
                  <c:v>228</c:v>
                </c:pt>
              </c:numCache>
            </c:numRef>
          </c:val>
          <c:extLst>
            <c:ext xmlns:c16="http://schemas.microsoft.com/office/drawing/2014/chart" uri="{C3380CC4-5D6E-409C-BE32-E72D297353CC}">
              <c16:uniqueId val="{00000008-C241-4938-8A7D-91387F3821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254000</xdr:colOff>
      <xdr:row>8</xdr:row>
      <xdr:rowOff>25400</xdr:rowOff>
    </xdr:from>
    <xdr:to>
      <xdr:col>3</xdr:col>
      <xdr:colOff>368300</xdr:colOff>
      <xdr:row>11</xdr:row>
      <xdr:rowOff>133350</xdr:rowOff>
    </xdr:to>
    <xdr:sp macro="" textlink="Sheet2!G4">
      <xdr:nvSpPr>
        <xdr:cNvPr id="4" name="Rectangle: Rounded Corners 3">
          <a:extLst>
            <a:ext uri="{FF2B5EF4-FFF2-40B4-BE49-F238E27FC236}">
              <a16:creationId xmlns:a16="http://schemas.microsoft.com/office/drawing/2014/main" id="{7CA1BA95-3550-906B-3B56-1A68092DBC5C}"/>
            </a:ext>
          </a:extLst>
        </xdr:cNvPr>
        <xdr:cNvSpPr/>
      </xdr:nvSpPr>
      <xdr:spPr>
        <a:xfrm>
          <a:off x="254000" y="1295400"/>
          <a:ext cx="1943100" cy="58420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217EAA-1236-4D4A-A8C1-962A8578482A}" type="TxLink">
            <a:rPr lang="en-US" sz="2400" b="0" i="0" u="none" strike="noStrike">
              <a:solidFill>
                <a:schemeClr val="bg2"/>
              </a:solidFill>
              <a:latin typeface="Arial"/>
              <a:cs typeface="Arial"/>
            </a:rPr>
            <a:pPr algn="ctr"/>
            <a:t>1000</a:t>
          </a:fld>
          <a:endParaRPr lang="en-US" sz="3200">
            <a:solidFill>
              <a:schemeClr val="bg2"/>
            </a:solidFill>
          </a:endParaRPr>
        </a:p>
      </xdr:txBody>
    </xdr:sp>
    <xdr:clientData/>
  </xdr:twoCellAnchor>
  <xdr:twoCellAnchor>
    <xdr:from>
      <xdr:col>4</xdr:col>
      <xdr:colOff>25400</xdr:colOff>
      <xdr:row>8</xdr:row>
      <xdr:rowOff>25400</xdr:rowOff>
    </xdr:from>
    <xdr:to>
      <xdr:col>7</xdr:col>
      <xdr:colOff>590550</xdr:colOff>
      <xdr:row>11</xdr:row>
      <xdr:rowOff>134366</xdr:rowOff>
    </xdr:to>
    <xdr:sp macro="" textlink="Sheet2!I8">
      <xdr:nvSpPr>
        <xdr:cNvPr id="5" name="Rectangle: Rounded Corners 4">
          <a:extLst>
            <a:ext uri="{FF2B5EF4-FFF2-40B4-BE49-F238E27FC236}">
              <a16:creationId xmlns:a16="http://schemas.microsoft.com/office/drawing/2014/main" id="{FE40ED79-8CAE-4457-4573-88EE07005BFA}"/>
            </a:ext>
          </a:extLst>
        </xdr:cNvPr>
        <xdr:cNvSpPr/>
      </xdr:nvSpPr>
      <xdr:spPr>
        <a:xfrm>
          <a:off x="2463800" y="1295400"/>
          <a:ext cx="2393950" cy="585216"/>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60499B4-3FF6-472C-90E7-69556FCDEF84}" type="TxLink">
            <a:rPr lang="en-US" sz="2400" b="0" i="0" u="none" strike="noStrike">
              <a:solidFill>
                <a:schemeClr val="bg2"/>
              </a:solidFill>
              <a:latin typeface="Arial"/>
              <a:cs typeface="Arial"/>
            </a:rPr>
            <a:t>$1,404,929.24</a:t>
          </a:fld>
          <a:endParaRPr lang="en-US" sz="3200">
            <a:solidFill>
              <a:schemeClr val="bg2"/>
            </a:solidFill>
          </a:endParaRPr>
        </a:p>
      </xdr:txBody>
    </xdr:sp>
    <xdr:clientData/>
  </xdr:twoCellAnchor>
  <xdr:twoCellAnchor>
    <xdr:from>
      <xdr:col>8</xdr:col>
      <xdr:colOff>82550</xdr:colOff>
      <xdr:row>8</xdr:row>
      <xdr:rowOff>12700</xdr:rowOff>
    </xdr:from>
    <xdr:to>
      <xdr:col>11</xdr:col>
      <xdr:colOff>533400</xdr:colOff>
      <xdr:row>11</xdr:row>
      <xdr:rowOff>121666</xdr:rowOff>
    </xdr:to>
    <xdr:sp macro="" textlink="Sheet2!F8">
      <xdr:nvSpPr>
        <xdr:cNvPr id="6" name="Rectangle: Rounded Corners 5">
          <a:extLst>
            <a:ext uri="{FF2B5EF4-FFF2-40B4-BE49-F238E27FC236}">
              <a16:creationId xmlns:a16="http://schemas.microsoft.com/office/drawing/2014/main" id="{E458D77B-0FC3-4C0D-AD07-522BF452DFBF}"/>
            </a:ext>
          </a:extLst>
        </xdr:cNvPr>
        <xdr:cNvSpPr/>
      </xdr:nvSpPr>
      <xdr:spPr>
        <a:xfrm>
          <a:off x="4959350" y="1282700"/>
          <a:ext cx="2279650" cy="585216"/>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3CBB2EB-A897-40F8-95A6-0513BDDE31ED}" type="TxLink">
            <a:rPr lang="en-US" sz="2400" b="0" i="0" u="none" strike="noStrike">
              <a:solidFill>
                <a:schemeClr val="bg2"/>
              </a:solidFill>
              <a:latin typeface="Arial"/>
              <a:cs typeface="Arial"/>
            </a:rPr>
            <a:t>$1,303,177.83</a:t>
          </a:fld>
          <a:endParaRPr lang="en-US" sz="2400">
            <a:solidFill>
              <a:schemeClr val="bg2"/>
            </a:solidFill>
          </a:endParaRPr>
        </a:p>
      </xdr:txBody>
    </xdr:sp>
    <xdr:clientData/>
  </xdr:twoCellAnchor>
  <xdr:twoCellAnchor>
    <xdr:from>
      <xdr:col>12</xdr:col>
      <xdr:colOff>279400</xdr:colOff>
      <xdr:row>8</xdr:row>
      <xdr:rowOff>25400</xdr:rowOff>
    </xdr:from>
    <xdr:to>
      <xdr:col>15</xdr:col>
      <xdr:colOff>398272</xdr:colOff>
      <xdr:row>11</xdr:row>
      <xdr:rowOff>134366</xdr:rowOff>
    </xdr:to>
    <xdr:sp macro="" textlink="Sheet2!G8">
      <xdr:nvSpPr>
        <xdr:cNvPr id="7" name="Rectangle: Rounded Corners 6">
          <a:extLst>
            <a:ext uri="{FF2B5EF4-FFF2-40B4-BE49-F238E27FC236}">
              <a16:creationId xmlns:a16="http://schemas.microsoft.com/office/drawing/2014/main" id="{71919889-E2D3-4C84-9162-1753D7DF48FD}"/>
            </a:ext>
          </a:extLst>
        </xdr:cNvPr>
        <xdr:cNvSpPr/>
      </xdr:nvSpPr>
      <xdr:spPr>
        <a:xfrm>
          <a:off x="5156200" y="1295400"/>
          <a:ext cx="1947672" cy="585216"/>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643F3AA-3C07-48B5-B815-077B05A2B186}" type="TxLink">
            <a:rPr lang="en-US" sz="2400" b="0" i="0" u="none" strike="noStrike">
              <a:solidFill>
                <a:schemeClr val="bg2"/>
              </a:solidFill>
              <a:latin typeface="Arial"/>
              <a:cs typeface="Arial"/>
            </a:rPr>
            <a:t>$101,751.41</a:t>
          </a:fld>
          <a:endParaRPr lang="en-US" sz="2400">
            <a:solidFill>
              <a:schemeClr val="bg2"/>
            </a:solidFill>
          </a:endParaRPr>
        </a:p>
      </xdr:txBody>
    </xdr:sp>
    <xdr:clientData/>
  </xdr:twoCellAnchor>
  <xdr:twoCellAnchor>
    <xdr:from>
      <xdr:col>16</xdr:col>
      <xdr:colOff>139700</xdr:colOff>
      <xdr:row>7</xdr:row>
      <xdr:rowOff>152400</xdr:rowOff>
    </xdr:from>
    <xdr:to>
      <xdr:col>18</xdr:col>
      <xdr:colOff>742950</xdr:colOff>
      <xdr:row>11</xdr:row>
      <xdr:rowOff>127000</xdr:rowOff>
    </xdr:to>
    <xdr:sp macro="" textlink="Sheet2!H8">
      <xdr:nvSpPr>
        <xdr:cNvPr id="8" name="Rectangle: Rounded Corners 7">
          <a:extLst>
            <a:ext uri="{FF2B5EF4-FFF2-40B4-BE49-F238E27FC236}">
              <a16:creationId xmlns:a16="http://schemas.microsoft.com/office/drawing/2014/main" id="{74587625-CF18-4016-83ED-C84429CB23A2}"/>
            </a:ext>
          </a:extLst>
        </xdr:cNvPr>
        <xdr:cNvSpPr/>
      </xdr:nvSpPr>
      <xdr:spPr>
        <a:xfrm>
          <a:off x="9893300" y="1263650"/>
          <a:ext cx="1987550" cy="60960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A1CB6B-4CE5-433D-B4FC-BA5781DC9EA4}" type="TxLink">
            <a:rPr lang="en-US" sz="2400" b="0" i="0" u="none" strike="noStrike">
              <a:solidFill>
                <a:schemeClr val="bg2"/>
              </a:solidFill>
              <a:latin typeface="Arial"/>
              <a:cs typeface="Arial"/>
            </a:rPr>
            <a:t>$1,404.93</a:t>
          </a:fld>
          <a:endParaRPr lang="en-US" sz="2400">
            <a:solidFill>
              <a:schemeClr val="bg2"/>
            </a:solidFill>
          </a:endParaRPr>
        </a:p>
      </xdr:txBody>
    </xdr:sp>
    <xdr:clientData/>
  </xdr:twoCellAnchor>
  <xdr:twoCellAnchor>
    <xdr:from>
      <xdr:col>0</xdr:col>
      <xdr:colOff>0</xdr:colOff>
      <xdr:row>12</xdr:row>
      <xdr:rowOff>12700</xdr:rowOff>
    </xdr:from>
    <xdr:to>
      <xdr:col>6</xdr:col>
      <xdr:colOff>495300</xdr:colOff>
      <xdr:row>28</xdr:row>
      <xdr:rowOff>69850</xdr:rowOff>
    </xdr:to>
    <xdr:graphicFrame macro="">
      <xdr:nvGraphicFramePr>
        <xdr:cNvPr id="9" name="Chart 8">
          <a:extLst>
            <a:ext uri="{FF2B5EF4-FFF2-40B4-BE49-F238E27FC236}">
              <a16:creationId xmlns:a16="http://schemas.microsoft.com/office/drawing/2014/main" id="{1A6A26E0-732A-4139-B434-5B35093E5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508000</xdr:colOff>
      <xdr:row>11</xdr:row>
      <xdr:rowOff>152400</xdr:rowOff>
    </xdr:from>
    <xdr:to>
      <xdr:col>14</xdr:col>
      <xdr:colOff>457200</xdr:colOff>
      <xdr:row>28</xdr:row>
      <xdr:rowOff>63500</xdr:rowOff>
    </xdr:to>
    <xdr:graphicFrame macro="">
      <xdr:nvGraphicFramePr>
        <xdr:cNvPr id="10" name="Chart 9">
          <a:extLst>
            <a:ext uri="{FF2B5EF4-FFF2-40B4-BE49-F238E27FC236}">
              <a16:creationId xmlns:a16="http://schemas.microsoft.com/office/drawing/2014/main" id="{36D691DE-909D-4090-ADAC-FFAD7B91D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28</xdr:row>
      <xdr:rowOff>82550</xdr:rowOff>
    </xdr:from>
    <xdr:to>
      <xdr:col>10</xdr:col>
      <xdr:colOff>165100</xdr:colOff>
      <xdr:row>45</xdr:row>
      <xdr:rowOff>127000</xdr:rowOff>
    </xdr:to>
    <xdr:graphicFrame macro="">
      <xdr:nvGraphicFramePr>
        <xdr:cNvPr id="11" name="Chart 10">
          <a:extLst>
            <a:ext uri="{FF2B5EF4-FFF2-40B4-BE49-F238E27FC236}">
              <a16:creationId xmlns:a16="http://schemas.microsoft.com/office/drawing/2014/main" id="{7E6A4C65-F8A5-4391-A467-BC66E36D6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476250</xdr:colOff>
      <xdr:row>12</xdr:row>
      <xdr:rowOff>0</xdr:rowOff>
    </xdr:from>
    <xdr:to>
      <xdr:col>18</xdr:col>
      <xdr:colOff>781050</xdr:colOff>
      <xdr:row>28</xdr:row>
      <xdr:rowOff>31750</xdr:rowOff>
    </xdr:to>
    <xdr:graphicFrame macro="">
      <xdr:nvGraphicFramePr>
        <xdr:cNvPr id="12" name="Chart 11">
          <a:extLst>
            <a:ext uri="{FF2B5EF4-FFF2-40B4-BE49-F238E27FC236}">
              <a16:creationId xmlns:a16="http://schemas.microsoft.com/office/drawing/2014/main" id="{4E1C19DC-151A-43EF-B627-D9A85ACA7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438150</xdr:colOff>
      <xdr:row>23</xdr:row>
      <xdr:rowOff>6350</xdr:rowOff>
    </xdr:from>
    <xdr:to>
      <xdr:col>6</xdr:col>
      <xdr:colOff>495300</xdr:colOff>
      <xdr:row>28</xdr:row>
      <xdr:rowOff>63500</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73DB2E95-48D4-8207-7778-A87635799EF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486150" y="3657600"/>
              <a:ext cx="66675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254000</xdr:colOff>
      <xdr:row>11</xdr:row>
      <xdr:rowOff>146050</xdr:rowOff>
    </xdr:from>
    <xdr:to>
      <xdr:col>14</xdr:col>
      <xdr:colOff>450850</xdr:colOff>
      <xdr:row>17</xdr:row>
      <xdr:rowOff>66672</xdr:rowOff>
    </xdr:to>
    <mc:AlternateContent xmlns:mc="http://schemas.openxmlformats.org/markup-compatibility/2006">
      <mc:Choice xmlns:a14="http://schemas.microsoft.com/office/drawing/2010/main" Requires="a14">
        <xdr:graphicFrame macro="">
          <xdr:nvGraphicFramePr>
            <xdr:cNvPr id="14" name="Year 1">
              <a:extLst>
                <a:ext uri="{FF2B5EF4-FFF2-40B4-BE49-F238E27FC236}">
                  <a16:creationId xmlns:a16="http://schemas.microsoft.com/office/drawing/2014/main" id="{E4D6FAFA-5BF4-2E47-0604-93489EB043F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178800" y="1892300"/>
              <a:ext cx="806450" cy="87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46</xdr:row>
      <xdr:rowOff>0</xdr:rowOff>
    </xdr:from>
    <xdr:to>
      <xdr:col>7</xdr:col>
      <xdr:colOff>304800</xdr:colOff>
      <xdr:row>63</xdr:row>
      <xdr:rowOff>44450</xdr:rowOff>
    </xdr:to>
    <xdr:graphicFrame macro="">
      <xdr:nvGraphicFramePr>
        <xdr:cNvPr id="18" name="Chart 17">
          <a:extLst>
            <a:ext uri="{FF2B5EF4-FFF2-40B4-BE49-F238E27FC236}">
              <a16:creationId xmlns:a16="http://schemas.microsoft.com/office/drawing/2014/main" id="{8E0BC236-7020-44A0-AB26-8E5DA7F87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336550</xdr:colOff>
      <xdr:row>46</xdr:row>
      <xdr:rowOff>6350</xdr:rowOff>
    </xdr:from>
    <xdr:to>
      <xdr:col>16</xdr:col>
      <xdr:colOff>704850</xdr:colOff>
      <xdr:row>63</xdr:row>
      <xdr:rowOff>50800</xdr:rowOff>
    </xdr:to>
    <xdr:graphicFrame macro="">
      <xdr:nvGraphicFramePr>
        <xdr:cNvPr id="19" name="Chart 18">
          <a:extLst>
            <a:ext uri="{FF2B5EF4-FFF2-40B4-BE49-F238E27FC236}">
              <a16:creationId xmlns:a16="http://schemas.microsoft.com/office/drawing/2014/main" id="{511BE0D2-D229-4717-9C67-B3204CFBC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190500</xdr:colOff>
      <xdr:row>28</xdr:row>
      <xdr:rowOff>88900</xdr:rowOff>
    </xdr:from>
    <xdr:to>
      <xdr:col>18</xdr:col>
      <xdr:colOff>647700</xdr:colOff>
      <xdr:row>45</xdr:row>
      <xdr:rowOff>133350</xdr:rowOff>
    </xdr:to>
    <xdr:graphicFrame macro="">
      <xdr:nvGraphicFramePr>
        <xdr:cNvPr id="21" name="Chart 20">
          <a:extLst>
            <a:ext uri="{FF2B5EF4-FFF2-40B4-BE49-F238E27FC236}">
              <a16:creationId xmlns:a16="http://schemas.microsoft.com/office/drawing/2014/main" id="{7FEDF129-4FD3-430A-A41E-68D9D4115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203200</xdr:colOff>
      <xdr:row>28</xdr:row>
      <xdr:rowOff>114300</xdr:rowOff>
    </xdr:from>
    <xdr:to>
      <xdr:col>11</xdr:col>
      <xdr:colOff>552450</xdr:colOff>
      <xdr:row>34</xdr:row>
      <xdr:rowOff>101600</xdr:rowOff>
    </xdr:to>
    <mc:AlternateContent xmlns:mc="http://schemas.openxmlformats.org/markup-compatibility/2006">
      <mc:Choice xmlns:a14="http://schemas.microsoft.com/office/drawing/2010/main" Requires="a14">
        <xdr:graphicFrame macro="">
          <xdr:nvGraphicFramePr>
            <xdr:cNvPr id="22" name="Year 2">
              <a:extLst>
                <a:ext uri="{FF2B5EF4-FFF2-40B4-BE49-F238E27FC236}">
                  <a16:creationId xmlns:a16="http://schemas.microsoft.com/office/drawing/2014/main" id="{8B2FD7A5-7219-6BE7-CFC0-94CCB487A87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6299200" y="4559300"/>
              <a:ext cx="95885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184150</xdr:colOff>
      <xdr:row>40</xdr:row>
      <xdr:rowOff>44450</xdr:rowOff>
    </xdr:from>
    <xdr:to>
      <xdr:col>12</xdr:col>
      <xdr:colOff>38100</xdr:colOff>
      <xdr:row>45</xdr:row>
      <xdr:rowOff>127000</xdr:rowOff>
    </xdr:to>
    <mc:AlternateContent xmlns:mc="http://schemas.openxmlformats.org/markup-compatibility/2006">
      <mc:Choice xmlns:a14="http://schemas.microsoft.com/office/drawing/2010/main" Requires="a14">
        <xdr:graphicFrame macro="">
          <xdr:nvGraphicFramePr>
            <xdr:cNvPr id="23" name="Month">
              <a:extLst>
                <a:ext uri="{FF2B5EF4-FFF2-40B4-BE49-F238E27FC236}">
                  <a16:creationId xmlns:a16="http://schemas.microsoft.com/office/drawing/2014/main" id="{4B94EDEB-CAED-916B-0A5E-09D84A5E781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280150" y="6394450"/>
              <a:ext cx="10731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368300</xdr:colOff>
      <xdr:row>45</xdr:row>
      <xdr:rowOff>152400</xdr:rowOff>
    </xdr:from>
    <xdr:to>
      <xdr:col>16</xdr:col>
      <xdr:colOff>723900</xdr:colOff>
      <xdr:row>52</xdr:row>
      <xdr:rowOff>107950</xdr:rowOff>
    </xdr:to>
    <mc:AlternateContent xmlns:mc="http://schemas.openxmlformats.org/markup-compatibility/2006">
      <mc:Choice xmlns:a14="http://schemas.microsoft.com/office/drawing/2010/main" Requires="a14">
        <xdr:graphicFrame macro="">
          <xdr:nvGraphicFramePr>
            <xdr:cNvPr id="24" name="Year 3">
              <a:extLst>
                <a:ext uri="{FF2B5EF4-FFF2-40B4-BE49-F238E27FC236}">
                  <a16:creationId xmlns:a16="http://schemas.microsoft.com/office/drawing/2014/main" id="{B5463478-456C-FA36-5DD7-4CA8FF2174C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9512300" y="7296150"/>
              <a:ext cx="9652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O POWER" refreshedDate="45889.517888773145" createdVersion="8" refreshedVersion="8" minRefreshableVersion="3" recordCount="1000" xr:uid="{4A0AA945-F6D6-4EFA-BC3F-5D495CA0C1CB}">
  <cacheSource type="worksheet">
    <worksheetSource name="Table2"/>
  </cacheSource>
  <cacheFields count="15">
    <cacheField name="Invoice ID" numFmtId="0">
      <sharedItems count="1000">
        <s v="e3c07f55-be39-486c-8bb4-8feac9e03a7c"/>
        <s v="74afcaa3-1492-4549-94fe-20436f0d493c"/>
        <s v="28468b50-abf5-43b9-97b5-5dc07c42d9c9"/>
        <s v="a8885c26-7b59-4b37-bba8-b26bea051e1b"/>
        <s v="922992ea-89d9-48f6-879b-8a580fb7708e"/>
        <s v="a579e839-0fe7-4b37-a6ab-530e73b74e9b"/>
        <s v="1061276b-fbe6-4607-8db2-2fa539265ef7"/>
        <s v="0b27498d-0e41-4bca-8944-eeb22f787762"/>
        <s v="9cdb12fd-2c36-4372-b545-28b3509e834e"/>
        <s v="1048a718-57a5-4cd2-88c8-2633df2f0d8b"/>
        <s v="de90d80b-7941-49cd-8f13-bdbd35a75f8c"/>
        <s v="80a3cb72-3104-4141-abe3-07cc7f32f3da"/>
        <s v="539c4890-d3de-4393-ae3b-e97322c20971"/>
        <s v="5b5b7799-d6d7-4fda-8b2e-ced066f2d16d"/>
        <s v="44de6039-7623-4aa6-95cd-36e5a6902520"/>
        <s v="a2247e01-3791-46cd-a8c6-7670816307a1"/>
        <s v="085054c8-0db3-4c22-b95d-891e6eaabb2d"/>
        <s v="f0b60f56-4f2b-4a17-87e0-7f9a8b2d1588"/>
        <s v="c21fcff0-8fde-415b-9be9-89872ec76894"/>
        <s v="ade4a8c3-e4de-45fa-b35d-1c06d6fe1f2f"/>
        <s v="8fe6e986-d99c-4658-a8ef-4097e196533d"/>
        <s v="a3e49068-1355-4cd4-8c88-015e98bd3cc3"/>
        <s v="1a334380-1c59-4bd5-afcf-b75a33c1aff5"/>
        <s v="27d0ab48-2414-426f-810c-bf4519617199"/>
        <s v="e69adf5e-6046-49dd-82b8-fe65b903f273"/>
        <s v="00f5d11c-bf00-4931-bfe0-d57918f6c5c0"/>
        <s v="112c0d5f-d1ab-4985-a588-e6eba17b56e0"/>
        <s v="425e7e60-6224-43ae-9764-2ae1055ec52d"/>
        <s v="37ef1e0d-adf4-46b2-9010-f0ea72c23655"/>
        <s v="78b89e34-552c-4c34-b451-a5adafa54d74"/>
        <s v="87f22755-15cd-430c-8c46-f8639ac0b85c"/>
        <s v="365da9ba-4a7d-4a54-b15a-8846d4223310"/>
        <s v="640f0980-9953-417f-b0c4-a8c50d93b0da"/>
        <s v="9da4fdac-4b28-47d5-b4aa-d9d19eb35e25"/>
        <s v="f49e3252-2d1b-40ba-848f-5cf17abb1dcf"/>
        <s v="7bf3129b-4432-4d6c-b246-9921e0c232eb"/>
        <s v="34271624-af97-4f92-a90c-0d60098b68a3"/>
        <s v="0e940c01-ca8c-4fc1-861a-786e3479fc9c"/>
        <s v="8637c379-d9f8-4d02-8a73-fea1c9ba4d31"/>
        <s v="efe246b9-8075-408b-9e0b-3d12830a9f56"/>
        <s v="44a99823-e4b8-415d-876f-b1f0704d5241"/>
        <s v="60f6d13c-fd66-4a76-84ae-71c70bbd5473"/>
        <s v="b7ada166-8b2f-40d1-9d7c-2c28b63bad96"/>
        <s v="718da3b2-1fd8-4fae-9ef1-9835e83b0ac3"/>
        <s v="3b06e62f-625d-4b7b-96e0-6b5a729a2285"/>
        <s v="12f3ae20-b576-4699-b7c4-17e92044558e"/>
        <s v="47817508-01ce-4ed7-a807-0b960f2176e4"/>
        <s v="a0d0d1d7-42a6-4e88-a11a-f5585c9c6c63"/>
        <s v="c0b301f0-ed9f-482b-8cc0-6c70ace6935c"/>
        <s v="31fd1542-2f9a-481c-b4dd-d8a88a89bb05"/>
        <s v="33b61f96-beb2-4669-beb9-747bddc449dc"/>
        <s v="e0408906-aff4-4b63-b780-e978e7b3d2eb"/>
        <s v="befe1d39-5671-487f-a5fe-5974c6d56e32"/>
        <s v="6da8036e-d776-4f28-8612-0e91d0b01774"/>
        <s v="23622d91-b676-46a9-af3b-f88631e4caf5"/>
        <s v="68004459-3c2b-4773-ad42-59908fe790ee"/>
        <s v="039757fd-83de-4e51-8c57-b2a56ba3ee01"/>
        <s v="510fe4db-304d-4277-9f03-5941ae5f13b0"/>
        <s v="b4edcc80-9c48-4429-a79a-bacee14ecfaa"/>
        <s v="0719e652-fcad-4f78-95d1-c571b4a92f1d"/>
        <s v="a0221fc3-9727-4997-9fbe-c13bba286d04"/>
        <s v="3579219d-1910-409e-81b5-ca66360e09d6"/>
        <s v="421edbba-60c2-43c6-b1e3-8898cdc1b7a3"/>
        <s v="20f953e0-e559-40ca-aca7-37624337f1dd"/>
        <s v="b70ab270-83a8-45ad-a5dc-a200309fe4cb"/>
        <s v="65ae9f13-5294-49c2-b252-31c9dbbcd4c4"/>
        <s v="25e08543-dc7a-4694-b953-604b798dd914"/>
        <s v="ea680177-ce22-45eb-9789-5179438260eb"/>
        <s v="c7fe8751-65f7-405a-98ae-533756c17701"/>
        <s v="7a64bb22-34c2-4505-87b1-be94a61e6066"/>
        <s v="67d369be-96a3-4e26-ab69-797374f7f5e0"/>
        <s v="55a3fb5b-e6e2-4e1b-a740-09a74b80d5b0"/>
        <s v="7b860f9c-ba31-493c-8dc4-46f5a1004271"/>
        <s v="6293b5aa-ea9e-4057-a13b-80e7dc9e8311"/>
        <s v="57353504-e06e-416c-b762-3a6b392bc651"/>
        <s v="7c3c759c-ed26-40f4-8402-68818aa96b49"/>
        <s v="87e09a84-3c36-44d6-8f2b-25a28c5611bd"/>
        <s v="b87e38f8-4d98-4ba6-818f-c719299b3e5d"/>
        <s v="d68d6a68-692e-46ca-add0-e029bb436fdd"/>
        <s v="70e0b1c5-52ec-401d-ab1f-def0ddb49e70"/>
        <s v="7eae4880-0e5b-4ede-81c7-1048dcb43b2c"/>
        <s v="404558a3-69f7-401f-b97f-098619e11eed"/>
        <s v="8e5ec8cd-66fb-4e99-80a0-20611de83f28"/>
        <s v="9e1d2e81-312f-40b3-94e7-f02bd5e9506c"/>
        <s v="723bc35c-9d9f-4c81-a83f-df6fcc4fb584"/>
        <s v="e6849f07-f737-49b7-92aa-443188a4bece"/>
        <s v="034319fa-3755-4eb1-ad44-10c6655d4cd0"/>
        <s v="c09dbb7a-9e94-477a-89ee-5b100b19b2fa"/>
        <s v="5a722cb7-f12e-467b-9723-298976f91ece"/>
        <s v="b9ef0305-f19f-433b-9866-fbd14d4476b2"/>
        <s v="954bb605-7a5e-4423-bf77-8efbdce353bc"/>
        <s v="aa5cc999-9b37-4f45-bfcb-bd728cf1ea9f"/>
        <s v="b95d3161-c041-4c39-9d88-04583acce9ef"/>
        <s v="58a82dfb-b539-4d8c-86d5-700de0d16bd6"/>
        <s v="017509e0-c759-435e-ab68-49c361a31ca6"/>
        <s v="27b7194c-7843-4357-842e-ca895e7bbe0f"/>
        <s v="ea989cbc-d9ff-4656-a5b2-6079e1c8c7ac"/>
        <s v="66d0652a-4e25-48a8-a392-568c225b7b15"/>
        <s v="d619adc7-dcc9-46ea-9ec4-dce8efbd1879"/>
        <s v="44f161b0-a806-4700-957b-409fa87c252d"/>
        <s v="acee5629-5fcb-4188-abfd-ab4d43ca03cc"/>
        <s v="51b1fe40-2b4b-4dd6-bf01-b94852b4a0ed"/>
        <s v="9d3907c5-e011-4894-afcc-6ba24ef7c2be"/>
        <s v="852385bd-c052-4b5e-ace9-82308b35b99a"/>
        <s v="33ca4f2c-6866-4a01-a5b2-5fd17d0470af"/>
        <s v="8026e181-de7e-41c4-8bbc-6d4bda2eafe4"/>
        <s v="684f025e-1d52-4f20-b92b-830aa8a21377"/>
        <s v="1421c4ae-5e2c-40fc-9f9b-84bd5ef107d0"/>
        <s v="f525c0f3-fc38-4813-84ce-b5b6b2255e4b"/>
        <s v="ea11363a-590a-4001-a0c6-8b5f089de53d"/>
        <s v="68dd324f-e9fa-4781-bc8a-b524a114e8ff"/>
        <s v="d3f0ec4b-aaf0-4c43-b1ec-51a97959b4c3"/>
        <s v="db1d15d0-64b7-4aaa-a797-6cc128caef2c"/>
        <s v="fb7085d0-027e-4d33-88e9-41bed9ccd8d1"/>
        <s v="35b1f1ea-b65e-4371-8758-7d29f8bad838"/>
        <s v="161e2bf4-1634-46e9-ba06-3a7700da2970"/>
        <s v="e591ca24-e392-483b-b980-e84545a6d0ac"/>
        <s v="2d34cac8-fe67-41d5-b00f-7b460ab25e6d"/>
        <s v="a6f8b702-9bf9-4fac-898b-9030974d2316"/>
        <s v="a360eea3-85a6-4697-931a-3d51bb9ec6a2"/>
        <s v="d43dc15b-2e71-459e-84f0-25ecc65688da"/>
        <s v="62ae461b-6969-4b1e-b4a7-90462fff0ee6"/>
        <s v="2b1e1703-f26b-414e-9393-0ea5e3c872dc"/>
        <s v="e40ce9b7-fe5f-47ff-bf78-095dd9c6f23c"/>
        <s v="747ebf95-9db1-4b57-908c-42af3a437554"/>
        <s v="3b0419fc-1e64-4138-a9fe-c18f8f307a8a"/>
        <s v="2a9b20b2-524e-46e6-95ad-cd475bb8b54b"/>
        <s v="0e23f1fc-acb9-4eff-b4a4-960d6429f0e0"/>
        <s v="47d862fc-d2b0-4e39-a187-a923c28daf1c"/>
        <s v="92a6c3ed-88d8-445c-8020-c6f80b498d33"/>
        <s v="1d0f91af-5ac0-4eae-8bbd-8e4194bbd757"/>
        <s v="e5bbeba6-7ddb-4ca8-8e6d-a8444d730101"/>
        <s v="d05d3dcc-78b8-4646-9327-f6563a99ed34"/>
        <s v="61fa5992-1884-438f-9c6c-1892401ce1c0"/>
        <s v="39d0a5c6-f469-4619-aefc-79cadec80ae4"/>
        <s v="6032a779-8895-4496-b393-8f15d88da0cb"/>
        <s v="2192d383-90d6-4915-8d41-708d7b2f9ac0"/>
        <s v="bef7209c-51df-4c47-ab6c-ec7a8c4ff3cc"/>
        <s v="88df98e2-249c-4a4f-8f9c-560eef502641"/>
        <s v="57f3700e-ea46-456e-849b-02fbd0324e76"/>
        <s v="885e5802-5905-40df-993a-5687109327db"/>
        <s v="846753c5-d5d4-4363-8ef9-678b5ed35bf5"/>
        <s v="123ad2fd-5167-47b0-92ef-17e0f5e96ca7"/>
        <s v="adfec972-12d0-4a1b-9600-743b6521c7aa"/>
        <s v="1c3f56f1-0d93-4971-9fce-f7647d8f0fa0"/>
        <s v="021e926c-8376-4c6f-83f7-fa1032883e7a"/>
        <s v="6375ff22-8599-4e24-9715-466398d69c63"/>
        <s v="11541cff-fa04-4f9a-85ba-f2a6a4474c46"/>
        <s v="c90de8e1-7285-4ea3-85b4-a5822d13654d"/>
        <s v="980f653e-3885-4d3d-8fc1-d6d12723b71b"/>
        <s v="020bbf37-89ce-4d88-b0db-1f831742f2ef"/>
        <s v="c3a63ff5-756f-48ad-b91d-da3643fd9889"/>
        <s v="39c7a429-e03e-47cc-bb05-a73e0e06606c"/>
        <s v="491c296f-d744-4f88-bfd0-1c4e29403e2e"/>
        <s v="92adc48c-6504-4bd2-9657-42f63db4a9f4"/>
        <s v="845e8387-814a-49d9-b1c4-d3844502ec71"/>
        <s v="ee755c48-1981-40fc-ac7f-4c3659cf475a"/>
        <s v="c6f25814-e05e-44ff-8033-c98cdbcec1ce"/>
        <s v="9d15fef8-0001-4ad7-beac-a2bb53d596a0"/>
        <s v="d61d3bbb-5c3b-4d80-862e-a4cb7d294fe5"/>
        <s v="f874272c-9a1d-401f-b49b-4ab6b2f18c2f"/>
        <s v="6c35cb2a-2e1e-450d-84df-88fb0e718461"/>
        <s v="f41c4a39-81cc-4b07-bedf-57507c0568ee"/>
        <s v="8d7e2052-44c6-4c90-95d5-38a5f6c3a81f"/>
        <s v="1afb99e8-ca12-404e-9011-9740395e2f74"/>
        <s v="639f7e57-3ea1-4b4f-92c1-ea9cba4f70b7"/>
        <s v="e543db73-d5a9-4bcf-9cd5-b62c5f4ebf48"/>
        <s v="654a4a07-a4e0-4f1f-b9be-54e1d98dde36"/>
        <s v="e4583647-8e6c-45d9-8333-f5c69c44b83d"/>
        <s v="fe264029-0fc6-4886-9fb7-9df55d1c8f2a"/>
        <s v="7385f2fa-1644-45cd-8071-b7ddef5f56b4"/>
        <s v="d68ebaa8-3fa7-443f-a957-3bfa684c577b"/>
        <s v="6fe0f3b8-1dbb-4fb1-ade6-0e562164797b"/>
        <s v="fff2e6fb-11b4-4be4-8587-96c2a1c486d2"/>
        <s v="b1082827-fa85-43fe-b00b-6dcb398311eb"/>
        <s v="3f77b22a-175b-4652-b06e-d4d77f26ce1f"/>
        <s v="00aee439-fe5f-441b-95b3-5134cdc5aa58"/>
        <s v="ec35aa30-b590-41bc-850a-4dc12e928538"/>
        <s v="36adc93f-c320-4b0c-9490-3754e3ca1a5d"/>
        <s v="75cd3fa3-1b82-4761-ba82-e4fc0bbb517c"/>
        <s v="39bc3e2e-0ddd-4b5e-9ee5-8bb62c6d9b99"/>
        <s v="b8093f12-758d-47db-a471-ea58dfcbc5a2"/>
        <s v="10dcc6ce-24d3-4c37-a99e-f6209d675dc6"/>
        <s v="aa0dd152-e86a-48ab-87db-090f60e7c203"/>
        <s v="d27958d4-923b-4a31-ae39-d62d0cf6599a"/>
        <s v="06107352-63f9-4284-91be-1977eae1e94c"/>
        <s v="9b14008b-8562-4467-a729-8f4eb51e6b71"/>
        <s v="2f97ab99-c230-4d17-92b0-fea61e707f29"/>
        <s v="82feae5b-8f0f-41f0-b09c-f927815c8030"/>
        <s v="5db1309b-8cb8-4baf-aff4-60dc35b2cb58"/>
        <s v="7ac2d1df-0318-4c8d-b0cd-bb24eb62e5b7"/>
        <s v="afb61744-d507-4562-a284-6e73f0f1cdef"/>
        <s v="26f48421-66a4-4b72-b819-d77375deecb1"/>
        <s v="d1387022-9a1d-46b3-ada6-90d98ac60cec"/>
        <s v="172523aa-8ea8-496b-889b-d2e05f34cd2a"/>
        <s v="afb6b492-97e2-46a5-bab5-30dd7fc0efa2"/>
        <s v="28065337-6cb0-4620-9d47-33385bd14694"/>
        <s v="6a61d64b-3d7f-40c2-bca5-68c64896c240"/>
        <s v="ca7436b0-2edd-4d92-b84c-0ac5da477e1f"/>
        <s v="2b797d97-cb89-40fd-9b3d-cb52007c1723"/>
        <s v="2b66486f-faa3-47ea-87eb-cc8f9ce33c87"/>
        <s v="fc9d7a03-4c43-4e93-9a52-49b22182cf8c"/>
        <s v="178d7701-4de7-42ba-8b27-5613c91d47ef"/>
        <s v="510d1e94-b0e7-4505-9727-40e1ce8f42f2"/>
        <s v="183ebf39-ff0a-4deb-8e5e-24908124b1c3"/>
        <s v="b726519f-01be-4357-a408-4f14f64824e3"/>
        <s v="1696f41d-5fbc-4919-b342-250684ec106d"/>
        <s v="d8bcba37-b456-408e-90f2-6b4a66acd021"/>
        <s v="a01989b0-3c94-44b9-bbe7-5406e598eb1f"/>
        <s v="614361eb-84a9-47c3-bd22-2ba1bf9364cb"/>
        <s v="87338b52-0b81-46fe-9928-c6b965dc89c5"/>
        <s v="0acb0865-f00c-476a-98ef-549eaff95718"/>
        <s v="995bcc24-4b61-48ca-8f6e-4b072f69eebd"/>
        <s v="0de48619-0734-4eeb-b84d-0db03970585a"/>
        <s v="2bfa3112-9b99-42f7-a0dc-af3283c3bd4f"/>
        <s v="5e1a1235-a82b-4b2d-9516-29d0d60fb3c2"/>
        <s v="13aaf80e-69fc-4b87-ac44-797438b15ee8"/>
        <s v="4df812cd-2149-4b27-824b-8f3220c62b50"/>
        <s v="8c5e2345-7a17-4c4c-bcbe-3f1bc2ec684b"/>
        <s v="82097870-6f13-469f-8abd-43036f393746"/>
        <s v="7e263163-f579-4a00-809d-d7349c09f23e"/>
        <s v="e42c42fa-7f3c-4b92-9aa6-039ef2a348f7"/>
        <s v="51f4f13b-e221-49b3-b76e-a0d05e455162"/>
        <s v="9c79e22f-b217-4107-92a7-0912e41968ec"/>
        <s v="9dbde721-d5ee-4a68-b2e6-de55e3ef28b2"/>
        <s v="d99ef226-77ec-4c6c-b4dc-d0956f92fcbc"/>
        <s v="caa4473c-2d72-4069-a493-b6a7d9bf53ea"/>
        <s v="de815a23-d3d3-4034-bfe2-ae18d3f3a3dd"/>
        <s v="40c530cc-6062-4195-af61-f33670155c39"/>
        <s v="df302f19-828b-48f1-8ebf-de6d18f4b348"/>
        <s v="077066a9-fbca-4ecf-9cb1-2ac08016f0d7"/>
        <s v="2d2f3d66-a255-4226-b3d4-1324384bfa17"/>
        <s v="6a9691eb-d717-40e2-9e16-4f1b4bca45ff"/>
        <s v="4c119050-b3f9-46b4-9538-2c0ad8bc977c"/>
        <s v="25079ba2-c711-4841-b685-5f484b8a56e9"/>
        <s v="5d225891-4167-46ac-8340-8724318309d9"/>
        <s v="aad16ff4-fa4d-4629-9830-abe55a781018"/>
        <s v="79021244-9404-4d8d-84ed-fd3faef5946a"/>
        <s v="8904267a-c6f2-4077-88a1-f551fa7d6903"/>
        <s v="57a7a65f-3206-4c49-97fc-5a1306e3fdfa"/>
        <s v="a126f6e4-11c4-4091-a3cd-316d8914d8f0"/>
        <s v="7d707520-9727-49fd-8be8-159572e3c7c7"/>
        <s v="0941c474-b17f-4405-bd61-9053757bd224"/>
        <s v="9edcf6e6-1012-4b24-a6b9-d3e507d267e8"/>
        <s v="e3a555bc-4560-4110-88fb-e19b64cbebeb"/>
        <s v="d9ba5149-93a8-4038-89ee-1dfbb78b63f0"/>
        <s v="f94acc42-997d-4e6d-bef5-ae491324ef17"/>
        <s v="f89ec244-f4a7-4d85-9041-4e3334bec0de"/>
        <s v="5c622244-4af4-47e8-ba45-8d3b80519ab5"/>
        <s v="2292625a-de09-4dc2-b67f-ffd2fd2cc521"/>
        <s v="6af9f0a1-6da3-4431-a593-dd0a5376a5f2"/>
        <s v="bcfe7e28-cddb-429a-a11c-3e136021b620"/>
        <s v="b9d1e21c-acbb-4a2c-8542-badcb9d261b9"/>
        <s v="73d865d9-9602-43fc-9259-09f771a64e14"/>
        <s v="e3a981f2-d13f-434a-9c6b-666d5d683f75"/>
        <s v="9814bbbf-72de-46f1-a90a-cab3af3d1b5f"/>
        <s v="82a4425a-8097-4133-b4c6-248060920f8c"/>
        <s v="34d4f6ac-a6e0-4bc6-afc9-f1c0d17bf10e"/>
        <s v="68a6e243-ce22-4c64-8b9b-369f907b5578"/>
        <s v="0ec76c95-b7bc-4c04-8e15-7cbe28bda3be"/>
        <s v="3f7b2b0a-63f5-48a9-8ac4-21bd5a34a060"/>
        <s v="76d4efab-8fb9-4e26-8101-9aa4d4b88cbf"/>
        <s v="9955e434-a604-480f-915a-71cbb3cefcd2"/>
        <s v="4bab438e-d91f-43d0-8e15-f920bdd0ae8f"/>
        <s v="0aafa3a9-8197-44d7-bf18-2b91b3fd718b"/>
        <s v="ea08397c-571c-4c67-9f87-e9d8600fea3a"/>
        <s v="c74a9178-cc3a-4059-8ed8-cc7d4e2a8ea1"/>
        <s v="4b4365c0-3c06-4993-b16b-e19795374277"/>
        <s v="b814e493-d70b-4bb0-b537-b9818a74355c"/>
        <s v="e974dbfa-5896-49d1-8637-53357901ad57"/>
        <s v="b6eaedc5-7d17-44a4-9837-b2ac1cf01a55"/>
        <s v="96af3ab1-a062-4b1e-a41f-1b70a8889c16"/>
        <s v="082e3a5e-d540-41a8-b5c0-f7c94a77df1f"/>
        <s v="14251398-f1eb-4eb9-9d66-44e0ad5863c8"/>
        <s v="9a47dad7-2ff3-411f-a816-956b748e8738"/>
        <s v="09eec8ae-7e23-4b37-af39-52ab412002c5"/>
        <s v="d88a3d5a-fe82-45c0-bb5a-6d347c99b89d"/>
        <s v="b53e6d6b-b815-4f6c-8243-dc21c01545cd"/>
        <s v="6684ee9f-6dd9-41a6-9417-987395aa101c"/>
        <s v="a13d0f1d-9ad3-4f3b-8243-837ecb41cc0d"/>
        <s v="5077e409-9e41-46d1-aa39-d09f0f56b133"/>
        <s v="0face032-92e3-4c5b-ab27-c6b49ce0b58a"/>
        <s v="ceafcb7a-b272-405c-9ac3-5bb181403334"/>
        <s v="2ab483e8-bf38-4829-9156-5a0a5895ea42"/>
        <s v="3a68c58f-b5ad-4f68-9ea0-4697020e50bd"/>
        <s v="3a6c1b54-a89e-4fe6-bbd2-2c8ce373681f"/>
        <s v="3beec878-195a-44d5-b362-a54b1288b830"/>
        <s v="15db7383-9309-450a-a84f-ba9bfb062890"/>
        <s v="997ca175-d2a5-480e-8d6c-9118262e588a"/>
        <s v="319368ff-ebb4-417a-8c6d-8ac20972619d"/>
        <s v="177fc5f9-b896-4431-b8f7-5e910a3910df"/>
        <s v="9288a60d-76a0-417a-aa76-8e56b75b3ca0"/>
        <s v="69096421-1051-4fed-bd70-383e34297c93"/>
        <s v="48454c45-9c0d-4be3-a4ee-d1b9314c44b2"/>
        <s v="a5acebea-afff-4850-81b1-96985463a182"/>
        <s v="e338565f-e8c5-4ff4-993f-804053923f4b"/>
        <s v="feae59bc-7c54-4c54-8651-107ae152b1bf"/>
        <s v="ccd2807e-0d6a-4534-a06e-663b89450bb4"/>
        <s v="7eb81199-9867-4031-ba9d-1577d2d00c6b"/>
        <s v="044c9615-99af-4965-b864-4b96350ef13a"/>
        <s v="2719e467-955a-42a9-a2c9-ab5a9259d3d2"/>
        <s v="7245f432-2261-4528-967f-681d83dc3498"/>
        <s v="525fcdd1-d28e-4bed-9be5-5ac879b477b6"/>
        <s v="46afc15b-8a87-41f4-8949-2faddbc877c0"/>
        <s v="384170ec-f173-4f6b-bd58-fd957ba7919e"/>
        <s v="85a38ffc-c2d8-4dc9-8aa0-9828c435b6fd"/>
        <s v="31e46d59-7d13-484a-a35b-ddc3bcde68ce"/>
        <s v="c2ef86d8-4e75-4dcb-8ed8-89fd84541c70"/>
        <s v="6e9b12d7-1a85-4f6c-9f2a-b7e2fec36754"/>
        <s v="1471654b-0bda-41a7-af1b-70207c86a043"/>
        <s v="8f7136d0-9763-4854-95cf-f789dacccab4"/>
        <s v="a5679bf6-852e-4a2c-a2da-9d3932c97b82"/>
        <s v="b087f5bb-7156-454c-a8f6-6867e5abc9a8"/>
        <s v="b86a8fd4-fc79-4d68-aa6f-d3ff48d62e64"/>
        <s v="e72d6bca-b5b2-43ec-8ebb-d5ec9af82396"/>
        <s v="773cf1ba-e18c-4bec-89b6-b26cb4a5419c"/>
        <s v="9c10c54d-8817-4e69-8f50-7da25642d671"/>
        <s v="78465c86-17f3-44cb-a146-e8cbe68ae868"/>
        <s v="ca19bc23-a995-4f97-8288-c313a9a471a3"/>
        <s v="6ea77a61-ae72-44d9-b03d-83260c45d514"/>
        <s v="e17e34c8-61c6-4d73-9d83-1e97be3fa14e"/>
        <s v="f8f2480d-aa8e-4167-ade6-df4ac6b371df"/>
        <s v="2e5cc2cf-e476-4fbf-b7da-b97efe611142"/>
        <s v="954f9f0c-0d18-4179-bd59-0cde9113a8f8"/>
        <s v="65930f99-f6b9-4c8b-853a-86d048853a8d"/>
        <s v="25f849ee-501e-454b-bb17-b7055d85555f"/>
        <s v="cf42dfed-701f-4e75-b9c2-7439a7468b3d"/>
        <s v="eb73901b-bc80-4e83-8075-aaadd9bacf6c"/>
        <s v="0f4a7307-1d84-4d6e-a4cc-9b658a551845"/>
        <s v="e3b80884-6ad6-4169-80a1-5a64bf99529a"/>
        <s v="951436e1-4958-4607-82b3-28db789bd274"/>
        <s v="6aa11db2-e79a-4a67-a23c-8e68fa52c1e6"/>
        <s v="7bcf4648-2f00-4086-88c6-d76399a00ead"/>
        <s v="306b2fe6-2302-42e9-9d37-7e368e973248"/>
        <s v="6ce71198-10c8-4402-b0e8-5e29f5e09aa9"/>
        <s v="0e264d01-014e-4025-811a-86ddf421a90d"/>
        <s v="390f4acf-456a-4664-9038-871c998687c8"/>
        <s v="01503dd2-a572-42b8-aeae-8fb8fcb78dc8"/>
        <s v="dd9119bf-b0fc-4c07-ab92-e4d5fedec5f9"/>
        <s v="91c0f96a-51be-45cc-81e0-779f7d1fd5e6"/>
        <s v="be9a52d9-5cb5-49fa-bd29-8893312ae9a6"/>
        <s v="fb6c4408-e8ca-418b-a842-60f26ed4067f"/>
        <s v="deabedb8-8606-4f98-80e3-b396fa1cc8c8"/>
        <s v="df10d6d5-59cf-4068-96b6-3bca052c0e29"/>
        <s v="57131fb2-b4a0-4107-b967-e15235da2e89"/>
        <s v="aca7ec55-c29c-4dcb-b166-0454a6f365b1"/>
        <s v="0315776a-019d-4e76-8214-49d8d6f39c0e"/>
        <s v="e3a48b02-92ff-49e6-9662-b290ca9e514c"/>
        <s v="b06bb776-41ad-42f9-8d3a-fe80e1189f12"/>
        <s v="4fcd4af6-5ffa-4a0d-9a97-5ee57cb511e7"/>
        <s v="3bc23e36-4377-4c00-9fc7-a30e719a12a8"/>
        <s v="5152c070-3a45-4341-a865-58a70261e19d"/>
        <s v="2f0eec0c-3150-4e32-a511-779aaacee13a"/>
        <s v="2025757b-9371-4ead-aa51-b313fa84abed"/>
        <s v="ff28d1ce-680e-4536-aeac-171c83bfea4c"/>
        <s v="ed3e00a3-70c8-4fee-8627-d64c4121a174"/>
        <s v="ce3bff67-26ad-49ca-8ca5-7268ce9e46a7"/>
        <s v="b5262499-7f41-40ba-83f2-5588f72489c4"/>
        <s v="c10de454-baa7-45be-9e11-9caffab7185a"/>
        <s v="c25a189d-51c1-4f2f-b122-37dcd6770400"/>
        <s v="e022197b-ae0a-43d1-98a7-b3821bbf1850"/>
        <s v="cd607f8a-56c8-42e1-ba6c-522bec6dc2ef"/>
        <s v="3edd17a9-44de-47e1-9dd8-9e3427ce7bca"/>
        <s v="2fc30e6d-ab3c-491f-a8d3-30cd33c5ee1c"/>
        <s v="058b7e63-81d4-4989-bfd6-0093398b7ff0"/>
        <s v="3d8b9f05-b3c4-4f13-8444-07f136cfefa2"/>
        <s v="cbc9ca46-0d79-446c-93b2-36a5db967011"/>
        <s v="44e50731-e2f1-40ef-b83c-bfa5344f280f"/>
        <s v="e3c1360c-4175-4860-a21e-6037285d2f05"/>
        <s v="fa60f8c7-4267-4370-9cbb-591c0ad4531b"/>
        <s v="e657951e-8221-4055-81e0-515f1edef868"/>
        <s v="0402598f-c431-4c28-8a04-5f8a1c2dc2db"/>
        <s v="97a8d1cf-7514-4d78-afc6-b4eb5a60dadc"/>
        <s v="4c9b0330-1037-4a16-9b6a-8364b4a8aa13"/>
        <s v="bedaf469-ce47-410c-85fb-013ecf292e83"/>
        <s v="7cd1e769-9755-4b35-83af-6509971bc0ba"/>
        <s v="c2b89840-02aa-436c-b683-891f921e151a"/>
        <s v="67672e49-06a4-42b8-82df-bcc2b1e1dafe"/>
        <s v="9a89e8b3-2e08-4b5c-8ee3-87c71dc01509"/>
        <s v="e1a75bc4-34b0-4bfe-a2a1-0f8a67898854"/>
        <s v="d8da797d-2e1f-48ac-a93a-5c730a336f16"/>
        <s v="3e8e8d8f-5780-4d62-8322-375523c2eb28"/>
        <s v="92dd4ad6-2d8c-45f1-9a26-34e78918880a"/>
        <s v="32bf90ca-916d-4a10-93f9-2023290b5f5a"/>
        <s v="03cc9f7f-27f8-4961-927f-ee49ad6e6c2c"/>
        <s v="14dff99c-b6d8-4be3-8a94-65137ec381a5"/>
        <s v="0eb4b351-9696-4277-bb3e-5e53f5e3423b"/>
        <s v="dd12a87d-6e28-4d2d-bb22-62548409159d"/>
        <s v="30408adc-d925-407b-b0da-02e9a71bb0e3"/>
        <s v="88bf233f-60d9-4a4b-b91c-b8f524cc8b9d"/>
        <s v="b801408e-62c3-43f1-bc34-41f7abcafe73"/>
        <s v="b5d03056-4796-4dd3-b66b-5b7444698ab7"/>
        <s v="31a71b7b-be3e-4db8-989a-fc0f3c7578f4"/>
        <s v="713d3acd-3885-4ec8-9d26-ed5ab0b49e28"/>
        <s v="21f4b461-496f-4c17-9c57-3ef07e1c739f"/>
        <s v="4c2cb666-e10a-4191-aa0c-5f062c78b931"/>
        <s v="5ab468d2-d817-486b-8042-aed415d57924"/>
        <s v="373a92d4-c02e-42a5-b5bc-752f96615f2e"/>
        <s v="112610b9-d158-445f-ba74-114b7455d248"/>
        <s v="7af899fc-8693-49b0-9d0a-c4924521b27c"/>
        <s v="3c755240-4ea1-4d8f-a55f-d53f5293ee19"/>
        <s v="8206f4bf-a2db-48e7-9b1f-af7341f0a58d"/>
        <s v="f9292430-476f-4020-af68-d0e0dc1f32d0"/>
        <s v="75ee8095-42c2-4eb7-8917-323aff0f1523"/>
        <s v="4c2c636a-afeb-4277-81cc-b98e7ce31946"/>
        <s v="da2d8132-bf2c-4c58-9043-f038e3b55e4d"/>
        <s v="50556b87-7082-4de6-af8b-2a965560df12"/>
        <s v="0db1750a-b650-4396-b985-d741f2d08be5"/>
        <s v="d67f831a-ce4a-4a59-809d-0fbee35541fd"/>
        <s v="a663942a-bc68-4061-91cf-b0d6a161fbbb"/>
        <s v="c5267baf-8db3-402b-8793-cfe553c7dbe7"/>
        <s v="235d493e-e3a6-41ce-bade-2e024744731d"/>
        <s v="c4a63739-f6b3-445b-91a6-fe9ae81e9d0d"/>
        <s v="dabef4c9-cfae-415e-ad9e-2b7951419aae"/>
        <s v="077d0885-7fe0-4637-9bda-390838202b8e"/>
        <s v="e0a15755-10e0-4817-8be6-4aa9995f6e22"/>
        <s v="87d88200-7faa-45a9-858f-0ba89137f3ae"/>
        <s v="4f99b538-9852-4543-9b44-069cbebc9628"/>
        <s v="33f9319b-72ec-48e0-a544-be451c58bcc4"/>
        <s v="9c933441-162c-41cd-a01e-0e997cecddf6"/>
        <s v="abc7d6c3-2325-48ca-b4b7-cfb6de336996"/>
        <s v="38237c9c-5145-4036-aa5c-46aa114e99ec"/>
        <s v="722861b6-f4d2-4dc1-8505-2881a0b4dbcf"/>
        <s v="235fdda1-c4c4-4396-8537-63e33d2eae9a"/>
        <s v="3d67d581-19fd-4aad-adf3-ff99ea979cea"/>
        <s v="e9f78534-991d-4da8-baf9-1fc090b1ab7e"/>
        <s v="3977e194-7ee2-40a0-9de1-526d6ed283a5"/>
        <s v="130491e8-cbc5-4122-aead-d606028f8b05"/>
        <s v="69a184d3-0792-4a74-a851-493024d5498d"/>
        <s v="929a6805-9a90-4f78-8cb4-0c3387c13fa3"/>
        <s v="67088902-2324-4ee5-b2f6-5bb3adc7b061"/>
        <s v="8f7d48f0-0183-40de-b401-f5514c08701f"/>
        <s v="4c7ecdce-5bf9-4754-bc5b-433fd79ecb3d"/>
        <s v="eed66ae6-81dc-4eb5-8e3c-f5f0109ac7d6"/>
        <s v="7c9f6984-2da8-44dd-aff2-12001480de8b"/>
        <s v="c66918a9-b6d0-49dd-a612-33aa604d5cad"/>
        <s v="5036b015-5be4-4bf0-a337-8a0d9375d8e4"/>
        <s v="8f728c49-770e-4ca2-924c-aeb9b9fe2ed2"/>
        <s v="8d03265b-bcde-423d-a6a4-05b3e2a05fbf"/>
        <s v="ba697b0f-5e4d-47a5-9ce2-1b25b26e6e7f"/>
        <s v="05ffbf47-57fd-4019-9f6e-705f9448f8a6"/>
        <s v="20ec5235-c2e0-4dd3-a484-0bc913399f4f"/>
        <s v="964dabd1-da39-46f6-8c10-850eab102b8e"/>
        <s v="8a5fb57e-9987-46fd-8a62-3ed461617af2"/>
        <s v="e04f014c-68fc-4faf-831e-313975c37867"/>
        <s v="1e22b88f-173e-41fe-b693-2723d23248da"/>
        <s v="7e546c58-35f3-4577-8e55-5e7e7fbfd493"/>
        <s v="f22a9c7b-0512-439b-9e77-226c762cf96f"/>
        <s v="4f704a75-8f12-4886-8b5a-1aea3edade73"/>
        <s v="91825a08-77e6-4572-b9c1-a30ad8a80bae"/>
        <s v="96cc5ccb-8a10-44a1-b88b-a65b0871abe0"/>
        <s v="59c1411e-769e-4771-ba2e-82ce20a153a7"/>
        <s v="af7d4468-34f2-4853-a252-ede0cf7313bc"/>
        <s v="ed34fb1b-d10b-46f8-9a96-82dd51588719"/>
        <s v="47498f44-abc4-4fec-9ad5-cd1a00374490"/>
        <s v="5206f0a9-9be2-46db-be48-d838eb637a2b"/>
        <s v="5a69ccd1-195c-481b-8a65-ec48a8187046"/>
        <s v="aba77232-d203-4636-b84f-220c8fd1d1bc"/>
        <s v="fb597d4b-7146-4385-8623-660ee27f1d8c"/>
        <s v="c07b73b1-d9a1-4cf0-aca1-aa5f3cd22b50"/>
        <s v="658da898-4b10-4355-8ac3-617f56876af6"/>
        <s v="1539fb0d-f3f9-45ce-ab53-8755cff8cd7c"/>
        <s v="f56b26b9-b674-4be9-9982-f95efabe5deb"/>
        <s v="c6cc172c-9861-480f-ac03-025bf2ba2077"/>
        <s v="87925cac-153e-4f93-8eb9-a0c87087a667"/>
        <s v="c1150ddb-7821-4f9b-bc65-ff3675590c6e"/>
        <s v="d17966a7-2dce-4643-a2af-3a43c665818f"/>
        <s v="a9d9e9d9-9f41-42b1-af88-9f316c9bf626"/>
        <s v="e8300c73-f216-461f-8769-f74da120fadd"/>
        <s v="78cb9eb5-5c24-41a7-833c-716ed2a8b8cb"/>
        <s v="90bbffd4-2dc9-41cc-966c-dff93abfe3a5"/>
        <s v="ee2553b6-d96d-452e-afae-cfcff3307faa"/>
        <s v="135e4c95-9ad0-4635-a317-f2b2a6302e65"/>
        <s v="5c3f79ba-6ace-4843-8fcb-82d90e7d5f6c"/>
        <s v="c0de0aca-cacf-4c01-b20e-0b311a8c4763"/>
        <s v="327597b3-5c72-4844-b445-55b7c655e254"/>
        <s v="4ec1b0c4-a90e-4b7a-92e2-c2cba8b10949"/>
        <s v="c0919563-fd24-40ac-8c0e-553738877021"/>
        <s v="7206a7da-1b07-4155-b1e7-f7eb5ddb2f90"/>
        <s v="260e440f-0fca-4b9c-8dd6-851248409528"/>
        <s v="96993f3a-c3ea-4a43-bc78-587fb0c6a4cc"/>
        <s v="b59eeeac-8b3e-4298-8be8-703decd4cad3"/>
        <s v="e31f9d03-c087-412b-a954-df4b80351466"/>
        <s v="1f3d0c57-fa03-41ff-b304-b888d2b14792"/>
        <s v="8d79cb37-7c8d-4fd7-865a-4f2a1e1b47f5"/>
        <s v="0368fe3e-4d0e-4281-96a9-f1b0b1070c2b"/>
        <s v="6eb75c21-6a6b-4934-95a8-24b81aad9f5e"/>
        <s v="486fa400-63ef-482f-8827-f501f8113d21"/>
        <s v="506d342b-ab26-47a3-9b0c-20e41ef1e4d0"/>
        <s v="1fe7cc58-a4f3-416d-9338-4033827a0e9e"/>
        <s v="116367be-9621-46a9-8a14-8498563d48a4"/>
        <s v="1cfc5c38-91a8-41ba-bc55-f9d7ae65f7f0"/>
        <s v="19992869-59cb-46a9-9804-fafef0a95d34"/>
        <s v="ad8c2886-8e5c-4f42-8383-d29c9a73fac9"/>
        <s v="46031bfd-24ce-4fcf-a282-ec3379184ddd"/>
        <s v="87d363a0-ce64-46b1-8b01-240db49a89d1"/>
        <s v="b97e9b02-63cb-46c7-9675-1c560622c82b"/>
        <s v="5786a78c-e4a2-45f7-a86f-5859ce06dc12"/>
        <s v="02c89b0d-95f9-4f96-990a-12b9dc656a1a"/>
        <s v="ad05aa43-1fde-466b-8041-2e0a05710927"/>
        <s v="611c02f5-4f1c-456b-be76-390807b5e78f"/>
        <s v="162df144-2d01-4722-9ea4-900d6ca66e2b"/>
        <s v="7af1da55-06d4-4cac-90d6-acfbf5957e61"/>
        <s v="4f18d81c-ec14-439d-a452-385c2f53239d"/>
        <s v="fe86498a-8802-4b3d-be40-ecbd8f739766"/>
        <s v="b5d92535-eee7-408a-82e8-29deb20e589b"/>
        <s v="38690fd7-60a6-4cb6-a639-a74918e9f1bb"/>
        <s v="80b50ee7-2299-45ec-bb23-4afcc30b273c"/>
        <s v="22bd5b04-a49a-4b68-9fdf-db62590157c3"/>
        <s v="18542a94-593a-4398-beb5-57b144a3caa6"/>
        <s v="c2a9452f-d512-4b64-a0ab-70bc9199c567"/>
        <s v="8b55da59-e027-4b05-a3eb-7e0f044e0fd6"/>
        <s v="6d7847e4-20db-4270-b10f-bcbfd0f1a876"/>
        <s v="65a0615b-2f4a-4e9e-b2ec-1995851213ab"/>
        <s v="40b2989a-3bcf-48a2-926a-a0b1bd8bb96d"/>
        <s v="0ffcfa5b-228f-472f-9d01-abd5b721ee5a"/>
        <s v="28e957eb-066a-4cd9-a937-94188928f93f"/>
        <s v="6bd28a5c-3dcd-4e1b-868b-7a8f7fd3c770"/>
        <s v="f4a606da-6954-4ee6-9dd5-242a72265461"/>
        <s v="5e207833-c117-4986-b421-2124849ea854"/>
        <s v="222f4edc-80ce-4f78-9837-43a09082c00d"/>
        <s v="30ff96be-b08c-49ad-882f-484dc14aa7cb"/>
        <s v="94ab276e-7611-4785-9963-583e3ac45f77"/>
        <s v="7de55067-41d1-46d4-99ad-2bafd4874e33"/>
        <s v="4b711a8d-0137-4601-a199-71b60f5f4d48"/>
        <s v="7c45bb1d-de89-44bf-975d-ab89d973f04a"/>
        <s v="0ec336be-0abd-4685-9307-5782ecf4be71"/>
        <s v="ac35ebe7-427e-43c5-8d18-fd5e1cb17631"/>
        <s v="1c5f1208-279e-4d97-956d-bf7213841159"/>
        <s v="6458c1b9-27dd-4520-a843-b260f23a105c"/>
        <s v="82330163-6558-428e-bfb5-f13991cc262f"/>
        <s v="98e89aa7-788c-4594-ac69-6d65dbdb7c06"/>
        <s v="79867a5e-777b-4592-8dff-221a7a1bbd24"/>
        <s v="6a016234-71ab-4123-b272-89c3cb5d0821"/>
        <s v="60570623-7757-4e09-96f0-8f42066e878f"/>
        <s v="bc8b6191-c122-480d-a1b1-230737603dbd"/>
        <s v="a1291fab-9043-4d8f-8eaa-b1c483364701"/>
        <s v="06abeaa2-03f7-4b99-86b1-aa18f7253014"/>
        <s v="729fd350-5be3-46ff-a424-f46d9e711a45"/>
        <s v="ff15777d-f827-4560-9838-1c9d58818c55"/>
        <s v="fc0bde25-94f5-4ef3-b709-016089db412e"/>
        <s v="fc4c6cdd-3ba2-4c45-bd6f-03cd98a7c9a7"/>
        <s v="335624bf-94d7-49f6-a47e-038a0c95c8f3"/>
        <s v="b6f5770a-58c0-4eb7-bdde-ab408d672152"/>
        <s v="ba5d1053-72cd-44f6-aea2-92c38b404257"/>
        <s v="73fc7997-3cdb-407f-975a-eae65ad48e54"/>
        <s v="109938e5-4bb8-4455-bb8f-c9e7abad8d68"/>
        <s v="22d78b46-2dda-4d61-b506-93bcd20a5e6c"/>
        <s v="feb89470-055b-461a-9497-f597205b29bc"/>
        <s v="bd4c182e-9aea-4878-890e-1903251c234e"/>
        <s v="d7ec1b2f-14cd-4d2e-85f9-266987f0b5d9"/>
        <s v="239f501b-f1a0-4aa0-9124-997f1055ee9e"/>
        <s v="eca6137e-7029-46c1-aad7-2c70393ec422"/>
        <s v="a41aff1f-eab9-4222-a8f8-2e5cbe3bb5d3"/>
        <s v="820bc841-4c6b-408f-8954-b12c24915f49"/>
        <s v="f69d402f-5e62-4ff7-a85f-1fff2793ddf8"/>
        <s v="24d1244c-e6fb-41a1-8a91-541c3725ce89"/>
        <s v="be371167-bf5e-483c-84c2-47e40f540cc5"/>
        <s v="13174e01-78c9-4c5d-b9c8-5ca45121e1af"/>
        <s v="9343afc8-b5d8-4940-82ab-f3cca6676752"/>
        <s v="94c780f5-dec7-488b-a8c9-5aba398384d5"/>
        <s v="238686c7-5886-415d-b433-38b64ff0f112"/>
        <s v="0517ce7c-2cbd-4a23-a94a-584adb48b1e6"/>
        <s v="1c47a2ff-b095-41ec-a22c-f036653753a4"/>
        <s v="7c6e9e89-3480-4428-94a7-fbe90ffcd7bf"/>
        <s v="78862677-9adc-4856-99bb-684abb43461c"/>
        <s v="705cccd3-66c8-45b3-9f58-bd4d5a69d003"/>
        <s v="09c1ecf8-3634-4f6c-9fc3-e4dfa962febe"/>
        <s v="cb5b1154-781e-4839-86e1-ec4fddacb364"/>
        <s v="fa502f4b-4882-48f0-9e68-3e6adc1e76b0"/>
        <s v="5d1e69a4-b27e-4161-a789-7d75cf6a5208"/>
        <s v="07b562f1-d737-4fdd-9119-d9a4eff5091b"/>
        <s v="e5fe6187-967c-455a-91eb-97e6577a9544"/>
        <s v="1aca5dd4-8e42-4999-bf07-359105296bdf"/>
        <s v="d90f11b1-16bb-47b3-b66c-28fa17bba234"/>
        <s v="625b4704-de62-4dd0-bff0-d94443984ae5"/>
        <s v="915f9468-c568-41b8-9789-462b37306da0"/>
        <s v="39efbf9a-d3a1-46f8-8b47-74d4afb274fc"/>
        <s v="d75e9882-be7d-4160-912a-2eeaaeecd8ba"/>
        <s v="2bcd6752-00fc-405a-8339-0358356667d0"/>
        <s v="d94c0251-3ee3-4258-b613-4282781c986a"/>
        <s v="19cec486-a6ae-4e29-9924-ed513d27b497"/>
        <s v="cf4f77ac-d4c8-46ec-906b-a9f4dcb86474"/>
        <s v="c28f07e8-3423-4791-a6a1-32cdc2914ecc"/>
        <s v="bc2f4a0e-9e28-466e-aeaf-99a0591a42d4"/>
        <s v="297ee5c3-0e40-4a86-ad26-c28b9b4a6861"/>
        <s v="1e28454c-fbe0-4212-a098-de7e6834a885"/>
        <s v="81d4af88-01a4-4ac1-8a4f-a549f070d59a"/>
        <s v="8ed14a53-5547-4df0-a911-08c2c1945012"/>
        <s v="71ff271c-791c-4a36-bcf1-98ec5649d642"/>
        <s v="8b61f81a-2f04-45ad-af86-05b31c8e4894"/>
        <s v="c7c393aa-2fd7-42b4-9f13-bd01b039e618"/>
        <s v="7427aaa4-ebcb-46c0-a186-026f6a745cd4"/>
        <s v="df8d82ed-1a2b-473d-b32c-f14adf62d0e8"/>
        <s v="550716db-c3c8-4c31-8627-0b475bb677bf"/>
        <s v="cc3dd786-40e7-4547-afdf-ef58e9d18f5b"/>
        <s v="857a05c3-4b06-4e2f-ba98-20df5efafa1d"/>
        <s v="04f4e6a6-6d93-4c13-a391-5d71c535d987"/>
        <s v="426d830a-291b-48fb-b9b8-db873b24310d"/>
        <s v="ab4d3642-fcdc-426c-a025-fd89c002398d"/>
        <s v="cc83a086-46b0-4ad7-be3b-8fd75f50729e"/>
        <s v="1e1469c1-4b28-4435-b239-ca2b6ca2272b"/>
        <s v="2c1730bc-26b3-407a-8489-d96e89578f83"/>
        <s v="23eaeb85-931f-4fe0-895e-d4f97b1d48e0"/>
        <s v="bbdf2918-a6b0-4596-aa8f-848ffafbb81e"/>
        <s v="4ac2bcc4-8a6f-4a24-8747-e2ca0d54e607"/>
        <s v="91264287-1691-465b-bb56-dac128f69907"/>
        <s v="b69f1b46-5b97-4870-9030-8304224d091e"/>
        <s v="c0d7382c-8bc6-42f5-b30c-cb3146d7be90"/>
        <s v="208f761a-9501-45fc-8802-51e0aaa1deed"/>
        <s v="fbe68e26-0767-4b79-a8e5-80be381e256b"/>
        <s v="ddf9a013-b978-41b9-b862-9b55b63851d9"/>
        <s v="029e7504-e08b-4ac6-82a2-ed50c06c4d31"/>
        <s v="7b6161ba-7c34-42c9-8ddc-03f97e295d35"/>
        <s v="6542df12-73d3-48bd-be7b-40b57c18707d"/>
        <s v="488841e4-d2d6-4016-9f92-46e5a1b02d95"/>
        <s v="698cb48d-b500-4301-9f96-90d154a0f10a"/>
        <s v="73515b66-688a-4932-9caa-cde0e405fd03"/>
        <s v="f27256b7-4c09-471a-bf4a-882bb8619902"/>
        <s v="75ac5163-2cf0-49c6-adf2-9a631fc22f8d"/>
        <s v="54e0c8fc-c4bb-402d-8074-707809d7943a"/>
        <s v="b022264f-6dce-4840-b41b-a24ffa6201c4"/>
        <s v="ac59256e-cf76-489b-8571-fba04653b435"/>
        <s v="a45f5445-4518-4dcb-a21e-c5daf898a912"/>
        <s v="8ad3ca00-a49e-471d-9a9a-025fe1f2a4d4"/>
        <s v="541528e9-7f62-40ec-a936-28a6b99215ce"/>
        <s v="a8a49bd2-35a4-4d61-b8aa-0c7cd328c80d"/>
        <s v="6a22e6bb-a883-41a5-9070-ecc2cee1365b"/>
        <s v="daa1cbd1-2337-48cc-9c3b-a3ff6a776ae9"/>
        <s v="564c60f3-fece-42ac-b859-fed61444f5d2"/>
        <s v="aa3f6184-ff41-4802-8186-2903e1258387"/>
        <s v="e42cbaa6-4206-45cb-88f0-882636318389"/>
        <s v="b0cb3a3a-5a8b-4e8a-9d1f-d3c5a5b3aadf"/>
        <s v="c319ce0f-2fe9-4374-97f1-8b1ab457c680"/>
        <s v="3a9dc46b-7599-4768-ad75-b5cbdef1783f"/>
        <s v="53da001a-b9a5-46c0-aec0-ac16f0476af5"/>
        <s v="879f0468-c3b3-46e2-a739-365a7dc513a5"/>
        <s v="f733a545-3fed-472d-b394-b26ee934f82b"/>
        <s v="2811cd3a-8fe8-474b-b6f6-260345ff1bf0"/>
        <s v="cefaf726-5850-4420-aaad-691f43085381"/>
        <s v="6bfe6df9-3852-47c1-88d8-1f62390baab3"/>
        <s v="577b9a52-3e96-4345-9b87-9c7d61a14b6e"/>
        <s v="b7ac5f2c-b0ba-4009-baa3-c1f24eddf9cd"/>
        <s v="ca2a56a1-5fcc-490a-9a29-e654a1c888d2"/>
        <s v="4ae6e425-e7e4-4d7b-94a6-c7f34e38b327"/>
        <s v="30b5d096-df2a-4ddf-bc63-4b3b4b8109b0"/>
        <s v="2a228aba-1934-41df-a1d7-32d3df9d86f8"/>
        <s v="64ce9e05-ab20-493b-af82-e9996be71eb8"/>
        <s v="25320b5f-d4f9-4d14-b828-9f4812bd30f2"/>
        <s v="4767ada5-21a1-4808-ba5c-b7055efd693a"/>
        <s v="b70a67e6-4ca4-4b04-89c7-e3c2fb93abc6"/>
        <s v="5543236c-3bb1-4fbc-9c84-8ad54cc2d79c"/>
        <s v="a4bf0a81-61a4-40f6-adcb-6786a98bbfde"/>
        <s v="c7d45a24-e25f-4007-a374-816aa20f4ec6"/>
        <s v="081eaf2d-86f8-48a1-b4cc-d27fe9ea57fe"/>
        <s v="7ea36e7c-0ef6-453e-8020-f180dc1173eb"/>
        <s v="85147b2e-be13-426a-86dc-a613278bb048"/>
        <s v="b1d79831-dee2-4a7b-8ee6-34406668767a"/>
        <s v="51a7497c-13c2-48d8-b230-11f23052ebaf"/>
        <s v="295b8837-2474-41a8-a129-806e95ba8218"/>
        <s v="237225ed-c087-4713-8a5a-74d551d1a2f1"/>
        <s v="87bc742c-245c-49ae-a1d5-7bf4710d2b27"/>
        <s v="546315b2-f69c-4baf-9ce6-1ccadf2e4c98"/>
        <s v="a34f5cf8-85fa-453f-a81f-9b1b7b272878"/>
        <s v="5acead69-1429-4a5e-a03f-0ce13b1e2a6c"/>
        <s v="4addd87d-606a-484e-9140-c339fbcaa100"/>
        <s v="c40e6c3b-d9eb-49b6-ae2f-4add47238584"/>
        <s v="5cc72626-c793-49c0-9310-40fefbc73a22"/>
        <s v="6ad54b37-2c9a-4adb-9a7b-690f195a536b"/>
        <s v="57b61944-9a32-49fd-ae8e-caec198d5acf"/>
        <s v="6abf1298-ee57-4e47-b836-04e258f9250f"/>
        <s v="c69de234-54a2-4224-aab9-d80600228430"/>
        <s v="404ab494-4249-49e4-88b6-09af9ad4cd31"/>
        <s v="5b0dd941-70cd-40ea-a90a-8269dc683838"/>
        <s v="2550ebbd-2d74-4c5e-b270-c08e8a3cf7b8"/>
        <s v="ddf57bd8-17cd-4cc1-97ba-7cce82c2edc1"/>
        <s v="2d69b8d6-2351-4746-a197-ec784be6c39c"/>
        <s v="1f8dac2f-7cc4-44b8-9f22-ec10369cbd9b"/>
        <s v="1e0897b2-ddd0-48e5-ba4f-4f3a0d9943bf"/>
        <s v="c6ea7b60-edbd-4f2d-90e6-d5aa9fa7e1f9"/>
        <s v="e89da547-6fc2-4f6f-9685-52fe9840fb20"/>
        <s v="244e89c6-f6f2-4cef-9609-46b6d3406f82"/>
        <s v="865f25bf-04ce-4198-969e-eaf6696d41be"/>
        <s v="c73b9087-ea78-4840-8520-93afa7415613"/>
        <s v="11544b32-11a3-4fe8-859b-42348fd9094f"/>
        <s v="ed983622-6fad-4f6d-abde-27eeff758c24"/>
        <s v="2bedd8b4-94dc-4671-8e4b-9deadfa02383"/>
        <s v="77762e6f-da9b-4cd6-a977-c313beebce3c"/>
        <s v="d5a40d96-05d6-40f0-8836-32a5a5d35c9b"/>
        <s v="d356575f-fe63-4e53-8e6f-967fc2226385"/>
        <s v="ed2bd0ce-eb57-4a96-95b2-f612124a9e79"/>
        <s v="63e94318-7f01-4ce2-af22-dd9ef057628e"/>
        <s v="0b0e0dc2-362e-496f-92d9-1ef0f57e74fe"/>
        <s v="909786e4-8ecb-415e-a7a4-85b0e609f6a1"/>
        <s v="13c614d6-97e2-4351-ac2e-2afc51639746"/>
        <s v="0b779a90-5f2c-462f-8701-e2c1c90c9161"/>
        <s v="bc569f6f-9734-491f-86ac-7c291949b978"/>
        <s v="67ca224b-fba7-45c8-be38-28f3cbab0059"/>
        <s v="b26d3fb3-ffd5-46d8-8f6e-7af77c964a9b"/>
        <s v="ea562325-7302-4e2c-97eb-18c724ee9eac"/>
        <s v="f82c07f2-2bd0-46c2-aeb7-05ca4827c45d"/>
        <s v="59fa52ab-8ac5-4823-a384-a06f2a8d94ab"/>
        <s v="36031783-c011-43b4-b30e-80dd829233d7"/>
        <s v="f6a4562b-d5de-4a24-b089-eab02afc6a51"/>
        <s v="92e95be7-0cc7-4269-a5c4-8d1b6cc4f8eb"/>
        <s v="4e3bbc8a-1804-4c01-ac4e-c60fc226f6b5"/>
        <s v="d59c0b85-3f6d-414c-a2a7-49bde0f309cd"/>
        <s v="3b57cdb2-3f22-472a-942d-614845520f91"/>
        <s v="dc145d63-0b31-49e2-868f-6e31759b55b4"/>
        <s v="2d8899b4-0582-4d2e-8e99-b44a19af011e"/>
        <s v="9ad33a31-3bcc-4b27-b9e3-8f59e4905a2a"/>
        <s v="b9e39e7b-bebd-488b-8f23-161c07cd8fe6"/>
        <s v="2791b0c0-8514-400f-b684-455241dd15b5"/>
        <s v="bb9ca3ea-e6f4-434d-bf98-b23d0103013f"/>
        <s v="e6a4d182-b197-4c98-a882-2c00cd1d4279"/>
        <s v="205c59b6-e662-4843-a56c-ec42061aa945"/>
        <s v="01d48ede-069b-4337-8254-d2e6c0bf113c"/>
        <s v="684e3637-54c6-4d7e-9435-90bee1ba69bd"/>
        <s v="63992b59-f6f5-47c9-ba26-51db8a729210"/>
        <s v="db69280a-5d58-4366-b815-2c9088696129"/>
        <s v="67611ca2-5d2f-4cfb-b1a7-04431a2f3eb8"/>
        <s v="a940892d-976f-414d-916d-6c20eed58056"/>
        <s v="739341af-2277-47d3-8a89-d6efceca23d1"/>
        <s v="721b45fe-66f4-4930-98f5-582f1e8ab806"/>
        <s v="76afacf9-926c-4c9f-9527-45a4eae04d2d"/>
        <s v="c3767da4-e245-4d65-8763-a19dc1c0bda6"/>
        <s v="dabfe1c9-25e0-4038-8331-1642afb92279"/>
        <s v="1ebc4612-1d31-4425-9e1f-23973f687eb1"/>
        <s v="8f299dd1-eaf9-4f4f-8645-0377ba7bc430"/>
        <s v="f151f698-b5d7-466f-a271-f00994622a60"/>
        <s v="fa194b2d-2003-47fb-a3e1-3b9da135796a"/>
        <s v="8870510b-e605-4dbf-8bd7-c1b48f8408cb"/>
        <s v="cfdb7131-1f5e-4f5e-b6c5-4e32eeeb1736"/>
        <s v="e691d4ae-4372-4b97-a886-5401fac4e844"/>
        <s v="ebb4e17b-12a5-4b86-a2ba-80a8f2f014a6"/>
        <s v="0f98e820-ab3d-4904-b153-5289d51ea107"/>
        <s v="62f1abb0-6d6b-4522-89fa-071c3ebd37c9"/>
        <s v="1c3dc37d-db17-4b26-bf48-c3d1ad34debb"/>
        <s v="8b159b68-9f25-411b-9678-52e8f93f72a3"/>
        <s v="15b51d2f-49b9-4ebb-97f9-b2a967396283"/>
        <s v="3495f448-22a8-49c1-bfc2-fec52d706e92"/>
        <s v="4b25314b-2f39-42f3-88aa-776dd4708b59"/>
        <s v="70fecde8-104c-418e-abeb-4c3981b5f75a"/>
        <s v="e72464df-d79a-47df-aaae-f0b5c7ff8a37"/>
        <s v="a286b534-593d-4490-a827-dba45909b6ef"/>
        <s v="efaae831-e3ae-4678-90ef-85c4ce5b238a"/>
        <s v="5abbfc9e-b6f0-4c46-86c8-fd48d8b0771e"/>
        <s v="6c0a4aa7-488d-4fcb-900a-53d883918f01"/>
        <s v="3ec6332b-2348-4d16-9f94-73545b689599"/>
        <s v="6368bfac-df1c-4c2c-aa48-18aa215cacd3"/>
        <s v="47514bb0-1733-44a6-978d-50147034afdb"/>
        <s v="e2b8a73a-b8e5-499c-a183-5ccc1fbea597"/>
        <s v="f72aed8d-86c8-432e-98bc-bc53f5cc1d8f"/>
        <s v="6c59c9f9-e6ca-41b1-ae8a-ce313c3fe112"/>
        <s v="0890096f-23cb-47df-a9ad-5ee5a5aca330"/>
        <s v="a392b647-4e74-4f70-abd8-39c609ea893e"/>
        <s v="97be7d23-fb67-45be-a722-61e25105fe4d"/>
        <s v="d909b36c-7de3-477c-a33b-2ead7fc28910"/>
        <s v="3a7af012-eab6-4b3d-9c75-d1f542cd541d"/>
        <s v="73e1e322-3af0-4b36-baa6-3d5587782fd4"/>
        <s v="33030776-8733-4b0a-b15e-7eda92347556"/>
        <s v="ac275a7e-2e0b-46fc-8ea3-0cff73c49296"/>
        <s v="a5334546-c8b7-4cba-87ba-1f57ae437aa8"/>
        <s v="cab91602-4633-4a1d-8476-513d16b2b2d6"/>
        <s v="2c22cadd-1a28-4c84-ab11-becc95653c32"/>
        <s v="fadfa5ca-fab4-405b-898d-249d91fbbc69"/>
        <s v="c37376a5-0521-4337-ac38-05ed637e89e7"/>
        <s v="82850113-33a9-457a-a7e5-5d19bc1f065c"/>
        <s v="d9a22634-d440-42b8-bd7f-db0b3694c4ef"/>
        <s v="11065390-55df-4ba2-988e-f0023c283eae"/>
        <s v="bdb344a3-7caa-4e96-9bd6-96823fd504c5"/>
        <s v="fcc9df47-0aef-48d0-a942-9e5f924d50b5"/>
        <s v="a6536446-955f-48e3-a0a8-868d4f7f65cd"/>
        <s v="4f8a44e6-4ba2-49a9-805f-c4f4edc63b68"/>
        <s v="d5b1907f-52fe-4e05-be48-e30dff4f8d25"/>
        <s v="e6ce3a52-9b4d-4d3c-b8ff-5e164e198c69"/>
        <s v="605172ef-53f2-4bf3-aa65-4d21a465e96d"/>
        <s v="458af676-8cb8-4032-ae3c-7a7174107742"/>
        <s v="50309f93-0777-4fdb-93ff-a1c599c59c1f"/>
        <s v="899349c6-202a-4cdf-b64b-66e73d2ff838"/>
        <s v="8f34eeb2-d820-4ebd-834e-b7fcde32517f"/>
        <s v="7057e780-2bc3-48c0-9e12-f201220f3db5"/>
        <s v="80bd01ab-e73e-46b0-a101-3b667407ecc5"/>
        <s v="051e3e15-9d03-4150-af90-d2f2464ed5f1"/>
        <s v="798d594f-1a09-4ce7-9011-48ee54968985"/>
        <s v="c1ea9e02-4dcd-4f42-ae94-dc58e04d57c8"/>
        <s v="ed07b65a-cac9-4623-a19e-4223edc8c613"/>
        <s v="a0341695-d482-44d8-9ecd-460c62bff119"/>
        <s v="56fac952-f651-412d-9b7e-3562d3fcf111"/>
        <s v="06150ae6-d461-4370-8eae-4ac3d5db33d9"/>
        <s v="8ae54ca3-f921-4b7b-8ed9-d99b7d956bc0"/>
        <s v="1d967960-29aa-4ac1-95e3-e44ef7669d0e"/>
        <s v="11ddc8b2-7278-4c4e-8070-b1a1aef67004"/>
        <s v="319aa47d-a298-449a-bcc0-1249eaea436d"/>
        <s v="a7d0e924-1451-4071-a85e-975d845b0db6"/>
        <s v="b4ab095f-ec19-4791-904a-fa77b83856cd"/>
        <s v="4bd80d7f-6d04-435b-abcd-7a3024482810"/>
        <s v="140a873b-ade4-4bbd-9d4a-8be384db47f4"/>
        <s v="7f7f945a-e3b2-475c-baf5-a64ae2eed4ad"/>
        <s v="57ab7775-3dd5-4c5e-9ca7-5005b22dd4ee"/>
        <s v="a8acc238-8a82-4533-8438-93b162eb53f5"/>
        <s v="b8652af4-34ad-4c7b-bbdc-7e1439b456ad"/>
        <s v="cc0e9bc5-9c97-4f1c-ac30-f209179829dd"/>
        <s v="9354caa9-6344-401b-bd48-0f2dc652deb6"/>
        <s v="c583a91d-e4c1-42d7-92f3-127314c06b42"/>
        <s v="0de7b4e6-75c4-4574-acda-f08ee7e28871"/>
        <s v="8ad76f55-dbb2-47f7-868c-534ea95ea431"/>
        <s v="b2557e12-ae77-41ff-8e9e-ebf1230a2d7b"/>
        <s v="7448785a-32af-4f72-bb43-b75130aa6bc7"/>
        <s v="2c958983-6d62-489c-b7e9-4b8ee6e5775b"/>
        <s v="627c74d1-061d-471e-8308-c077ed1f9f21"/>
        <s v="8f0355a1-71bf-4999-a05a-a6299418780f"/>
        <s v="43b1faf4-7f8d-4756-bc75-9a34175d0fcf"/>
        <s v="813a14a9-52e7-4a37-859f-c2c1c3d40c96"/>
        <s v="b87fa838-6def-4a7b-9b43-537fb5aa7a61"/>
        <s v="ec34b3ac-d2fa-4a9c-9507-d7e87a66e583"/>
        <s v="9bd09648-6f3d-447d-a473-41674b2b36bd"/>
        <s v="6cf9b0b1-45c8-4dc5-b516-ad80be4a6930"/>
        <s v="56b14d93-de5d-4d35-af7c-5f15e449572a"/>
        <s v="3e00eec2-f61c-4110-8ce0-79cf92cef042"/>
        <s v="c4addcaf-1d0d-4207-9b65-e3997ecd0ae9"/>
        <s v="d11bdfb5-7e1c-4eec-a644-d485bd915592"/>
        <s v="3d2135a2-bf89-4d22-b1af-66f2365599b2"/>
        <s v="437237ff-7cb2-4d85-b54a-9d72d610abd4"/>
        <s v="fb7e9a59-ac50-47e2-ba5f-3d2c3da7bad6"/>
        <s v="91d1768d-a42f-4754-8b39-a50682edc4dc"/>
        <s v="6268a9ae-3e21-4a81-9d4f-11fa18935be7"/>
        <s v="1f314f85-11f7-4574-a288-c94f5d31e81b"/>
        <s v="353e7dbe-fbca-45f0-9735-14d971163f62"/>
        <s v="3e6abb7b-d7ea-4ee8-830e-6c2fc2006349"/>
        <s v="c26b82fc-4c8d-46fa-80ef-8f3da7e1e4c9"/>
        <s v="f0f00d96-6b16-4aaa-8c29-5500e4ccf530"/>
        <s v="cccfdf3e-2ec0-4ed8-aa06-52a932e6fa4e"/>
        <s v="91d7942f-1da4-4d80-98f1-8eef094025d3"/>
        <s v="ad4de0c3-956a-4717-9a2c-4308eb115a5c"/>
        <s v="9fee0c6e-c546-4eb0-bd57-5e6bda13f462"/>
        <s v="a5734008-cd98-4621-8065-9a19449b6329"/>
        <s v="fb6cab9f-8322-4668-94cf-77f7774e9262"/>
        <s v="4d88303d-45a3-4c85-b59d-b2a9ab110195"/>
        <s v="f7ca7172-f1a5-47f5-b408-2f8347ee7058"/>
        <s v="715d0fec-337b-486c-913b-0a6c69846e61"/>
        <s v="bb59e318-44bc-4d33-b1b9-cdee479b4664"/>
        <s v="3fd40254-6c43-404c-8d8a-06fa84cd40bf"/>
        <s v="58011731-874d-4c2b-a051-a908525c89fc"/>
        <s v="b55306c2-9d2b-4b76-8c18-0e8ac31dc383"/>
        <s v="10635d5c-8077-4a55-8775-42987cc6c82b"/>
        <s v="710db8ec-acde-48cd-8efa-83c9c3941c28"/>
        <s v="e797c4ce-fc48-4b2e-9e4e-81b24e9ea29e"/>
        <s v="cf90a877-44d7-4bd1-905e-aad3a875a6fb"/>
        <s v="980f952f-e68d-48c5-913f-513ad67f44a8"/>
        <s v="cb08dc4e-534d-4a89-a00d-faf426931d2d"/>
        <s v="54d8bbb1-0d34-43fb-937e-a0bcf492d551"/>
        <s v="4ff39297-b06b-493d-a55a-40bc10008ca6"/>
        <s v="950bb71c-7a79-493a-ba11-99f56d879672"/>
        <s v="90f596d5-b360-42a1-b590-0853367e1a2f"/>
        <s v="397a29fc-6728-40b2-a5de-ac053d547630"/>
        <s v="bb77a833-d8a1-4f12-bb2e-08cd589753f4"/>
        <s v="ffc81dc7-a2ca-4614-9aa0-becd5f301fcf"/>
        <s v="84e8d096-373c-4cec-aa98-63b2ae468c40"/>
        <s v="af71bd2d-e618-4859-8906-7fb5ea591ba0"/>
        <s v="7b4bfada-12e4-4b95-8745-c6d3261ed124"/>
        <s v="f9e092d2-64a8-4c9f-ba19-73a14a6a5e1c"/>
        <s v="a4901083-956f-4d40-b8a7-c502b248a498"/>
        <s v="4076d5db-16af-4b67-9025-e928b5a51fde"/>
        <s v="28fa3ec6-fc2f-4fcd-9ae9-c9aa9a6b2c1e"/>
        <s v="ef96da40-f851-4e81-afa7-bcf0d49113da"/>
        <s v="6d6c7297-2259-4d86-bce7-f6e3e0508b96"/>
        <s v="9b6080b4-9be3-47e1-ab40-07d6111dc084"/>
        <s v="a889c2f8-d84d-42b3-87ce-a037fb9578b3"/>
        <s v="b62cbef1-e2f6-42b6-a04e-e39d04959c82"/>
        <s v="d4c42295-36be-4d91-afa2-f756f2106696"/>
        <s v="6a1d6bab-be3b-4272-bb74-d5c447606346"/>
        <s v="52f5e945-2447-4b0c-af0d-45a96eedde46"/>
        <s v="b5b8347a-0077-49e2-9a59-ecc35ea50b91"/>
        <s v="0f6995b5-3613-4742-a494-964926fd498a"/>
        <s v="922c7dcf-79e2-4ab4-876f-3b21ad417d0b"/>
        <s v="50cac621-b2ca-4d1e-8f57-4052dc598264"/>
        <s v="2ec70045-6afc-4ecc-ae78-94bf86bc3a34"/>
        <s v="4feb26c7-8db8-40fa-bc64-fa0925831499"/>
        <s v="febabc2c-677e-43be-85c2-b04bec0a5c8f"/>
        <s v="d1846d55-fbf6-481d-b313-68a3d6c20766"/>
        <s v="ea27b418-a2bb-4b7a-a15a-bd4dea3d36aa"/>
        <s v="5f4ff959-1fba-4818-9c8c-828581cea532"/>
        <s v="a3a659ba-2aee-417b-a16e-5fed9424e831"/>
        <s v="a65567b2-18cb-496f-bfae-296bdbcf7bc0"/>
        <s v="c6a5bad4-cc40-4d84-8bda-414046927b0e"/>
        <s v="e00c3598-f581-4b3e-a180-a6d15d47c6ac"/>
        <s v="3df1a7c0-fdaf-4abe-999e-3b0634f864f8"/>
        <s v="fcde4424-654c-40dc-882c-772769dd15ec"/>
        <s v="ee428310-9bdf-4046-9532-aeaa3810c211"/>
        <s v="8d6a9ba5-d68a-45e2-b692-711344da3544"/>
        <s v="74b4bedd-b4d8-4493-ba7d-00424f1da635"/>
        <s v="dc5cdabe-b6d4-4e0c-8c04-761a51a0ef3a"/>
        <s v="218f36b3-b910-4221-9276-9abb8786b0da"/>
        <s v="a31c3864-4f2b-41dd-b74a-409d49fd3d83"/>
        <s v="187acef9-ee22-4f0a-bcb7-ec4ba5c07127"/>
        <s v="375ccdfd-9932-4a95-8c51-9d8a828cf370"/>
        <s v="009315c7-0d7d-481d-8cd5-07b3e47892ac"/>
        <s v="420f2023-b311-42d7-9700-f4e8bf4dce1f"/>
        <s v="ddbaf3f9-9b15-4154-add0-0f40de2e2700"/>
        <s v="4f0e9e4c-289d-403b-ab63-b1b55ce251df"/>
        <s v="c1632d35-3cf9-4a2a-afb0-d6c9595191ff"/>
        <s v="259b1c01-4ed2-439e-9e57-b74467ea2836"/>
        <s v="95831eba-af6a-4e11-bb03-5edc021cc2b0"/>
        <s v="f86a06f5-c250-457a-83c7-007bfb95c02a"/>
        <s v="c566921c-631f-469a-83e6-327d9b25bf5a"/>
        <s v="4d2df59e-3f82-4574-81c0-4571d0bdd62b"/>
        <s v="e1367d49-8786-4986-ae7b-918e671c5138"/>
        <s v="ca58dc32-a106-42aa-bd6a-550949dc350c"/>
        <s v="9a483f3e-1484-4d55-9c49-7c249a5f3987"/>
        <s v="e5b37ffa-71a9-4335-b5f2-9ff7310b7c8c"/>
        <s v="bba3c1ef-df83-425c-9748-5755441c2f50"/>
        <s v="b1cdba9b-da7d-41a5-8ea5-31a797f5cd1e"/>
        <s v="9ad48919-4d41-43b1-9f7b-4f84c19f5015"/>
        <s v="8fec0a88-4d1c-44d9-92a0-139aa92da26d"/>
        <s v="bc5ed9e7-7080-45d9-85f4-90902c080c7b"/>
        <s v="bb478d4c-c09f-4bd5-a1c9-8e5d069b50af"/>
        <s v="fe80543f-7fe3-455e-a7b3-6dcd230410e0"/>
        <s v="ebce789b-1081-4898-a99d-f59416e83db8"/>
        <s v="1e78a98f-42df-48f2-a3b0-e244d0b4a39a"/>
        <s v="9eea268e-a606-4836-8b45-65aab204869e"/>
        <s v="f1301f35-a090-4235-b260-1586daa38d22"/>
        <s v="e2efb970-f21a-449d-acca-7024e75c1ceb"/>
        <s v="c9d95965-9358-4422-af20-880c96e5df1d"/>
        <s v="a4d5568f-55e1-479b-af1f-5df7094a0e07"/>
        <s v="f9206d61-5cc2-4f29-8a26-549c781ae2af"/>
        <s v="4ee61729-4fec-47c0-9927-ceb0c6f3ec9f"/>
        <s v="cde2166c-2be1-41a4-90bc-657b3e978bdd"/>
        <s v="5167f875-31c5-485b-867e-e939ec4fd585"/>
        <s v="bfabb9c5-d338-462e-9716-bf7e98254053"/>
        <s v="1bd5e578-374e-4c30-a06f-6d5cb979330a"/>
        <s v="4e7e2238-0861-4c16-a968-9f5d1a241f2b"/>
        <s v="31a057d9-b45e-4e57-99fa-8c759583afba"/>
        <s v="acfac9e4-5227-405b-8843-23047ff3ce7f"/>
        <s v="c4f72891-11a1-4faa-bbfe-3c5bce0104b9"/>
        <s v="3d6b2669-901c-4c75-a829-29af57c71fc7"/>
        <s v="068d8eb2-841a-4ce9-b59b-30441e281a6a"/>
        <s v="12a11d76-a830-4c84-9fb4-baf9c260faaf"/>
        <s v="70ad9ea5-798f-4f20-bded-fbf2e4812fe4"/>
        <s v="0392be1f-dffe-4063-8339-b09367e78361"/>
        <s v="96312599-c542-4577-947b-0c8b5ae05f13"/>
        <s v="d0ce3747-9670-4a6d-bdd1-68366edff1a0"/>
        <s v="d8ab8452-b489-462d-9f1b-02d4e4d90f59"/>
        <s v="fa95e816-1bc4-4330-aad0-4f78d5d2ad7d"/>
        <s v="67749988-ad2f-453a-83be-e9df729b66de"/>
        <s v="fe3e6a2f-7c0a-4ef7-9373-e71d2a97ad44"/>
        <s v="c489adbe-89f5-4679-9691-fc0bcc72a10f"/>
        <s v="cb4e4e1a-6550-4ae4-97ae-378dc72261b3"/>
        <s v="7b73cede-eed3-41db-86ca-11598fdeba3b"/>
        <s v="836a1b01-3ab8-4028-a854-06aa71720dd8"/>
        <s v="9bdfc06e-cfc6-4a06-abf4-ae6982a8f183"/>
        <s v="0efa35ac-0560-44fd-8130-b6feb857ea32"/>
        <s v="e9e5a64b-1cf1-427a-8f97-96e739401aea"/>
        <s v="402b6e06-b1fb-407f-a511-92dd5714a177"/>
        <s v="85706cd6-a8b7-4f66-bad5-964148d36996"/>
        <s v="518540c3-4b82-43cb-969f-a3ba85f1418c"/>
        <s v="648d1da4-05d1-45c8-b6c5-b8d969659bfd"/>
        <s v="9bcb8ed1-52cd-4038-9cb3-7e3945fc18d3"/>
        <s v="381ed592-2b9b-48ba-b86f-f458ef001a84"/>
        <s v="9f27aef8-d4f2-4797-9b80-2a7d076d4923"/>
        <s v="4ffd28f1-3d6a-4ddf-a7d0-ed6d494f19bb"/>
        <s v="8c0253f6-3473-4245-8ef2-061a45493306"/>
        <s v="b9de31c4-466f-46e0-aad7-fafa533e896a"/>
        <s v="cccc3faa-d8ce-4fc5-b5ff-0edf964f4a8b"/>
        <s v="7a2d5b68-358a-4458-a424-20e5c0bb9154"/>
        <s v="f78e5fd6-5468-4e8d-b135-48d31556ecd1"/>
        <s v="5bb70bf9-d95a-47da-97ef-4d3c661b1098"/>
        <s v="8e55a7f6-ba39-4e83-8746-8c8dbbceeb17"/>
        <s v="167d7f50-1091-4264-b556-018a211f66a5"/>
        <s v="c7e1f37d-3a39-45cb-bed0-5f700cd52b53"/>
        <s v="65851c69-d812-4d8f-9fd2-ec3e95ff66c5"/>
        <s v="bfdf651c-8527-4989-bb7e-7a145761a7e5"/>
        <s v="ca9dd401-4db7-4b23-9f66-2da56d3bf582"/>
        <s v="dd7a3dac-5a8f-457b-9210-d749cf6f62f1"/>
        <s v="f4ce902d-ec18-4bbc-964b-76a27fdca39b"/>
        <s v="f8f916ac-66b0-4f0b-acac-3ea9ea8b46aa"/>
        <s v="fd1430fc-e189-4992-aca3-08d02e98966b"/>
        <s v="13f6e7d4-b15d-4514-8f4a-a7a5f59893ec"/>
        <s v="b1d706b6-5032-4e4b-bc76-9bb94048858d"/>
        <s v="744a255b-230c-4819-a52e-cc49f4b3fd1f"/>
        <s v="1c114242-bd69-4c5c-9e9c-2e1e35c830cf"/>
        <s v="fcebab9a-8b86-486a-8385-c56a0c675783"/>
        <s v="03a6c7a5-e883-495a-9f02-a1dce016bae3"/>
        <s v="ef14e943-f3f2-4aee-8153-371c8993ebb8"/>
        <s v="e22435bf-e77c-4c56-b510-d34c9dfc6e13"/>
        <s v="938e47e3-1c4d-4aae-8494-4f9a3df43748"/>
        <s v="dc8b0a2a-f2db-48d0-a8ed-fdb603b1874d"/>
        <s v="772a9506-71f0-4f66-b50f-0445e9953106"/>
        <s v="5c5ad9cf-fbc3-428a-9b76-b3e86ad823aa"/>
        <s v="8a821cc5-6bbe-40dd-ba95-08ffcdc59340"/>
        <s v="17f88dd7-b0eb-4903-82b8-cc3ebae87ac4"/>
        <s v="1d00820b-f3e9-4990-858f-0c426b8eeef3"/>
        <s v="6244fa68-dc13-4100-9e25-c52e90f7dad7"/>
        <s v="02acad3e-a356-4037-912c-fe47dbfe9ba0"/>
        <s v="58027a80-6bc4-4270-8ad4-25dced4405ef"/>
        <s v="64a84c62-982d-415a-a05f-d1c91163fc75"/>
        <s v="cfcb982b-32fd-430d-87ca-ecee05c5205f"/>
        <s v="5f4ee19c-3d70-4422-870e-11f5954e0a78"/>
        <s v="1acc9f95-f4e0-4a3d-9653-5ba27819a937"/>
        <s v="4859fdd6-72a5-4884-872d-c9511ebcfe55"/>
      </sharedItems>
    </cacheField>
    <cacheField name="Date" numFmtId="164">
      <sharedItems containsSemiMixedTypes="0" containsNonDate="0" containsDate="1" containsString="0" minDate="2024-08-04T00:00:00" maxDate="2025-08-05T00:00:00"/>
    </cacheField>
    <cacheField name="Region" numFmtId="0">
      <sharedItems count="4">
        <s v="South"/>
        <s v="North"/>
        <s v="West"/>
        <s v="East"/>
      </sharedItems>
    </cacheField>
    <cacheField name="Customer Name" numFmtId="0">
      <sharedItems/>
    </cacheField>
    <cacheField name="Category" numFmtId="0">
      <sharedItems count="3">
        <s v="Furniture"/>
        <s v="Electronics"/>
        <s v="Office Supplies"/>
      </sharedItems>
    </cacheField>
    <cacheField name="Product" numFmtId="0">
      <sharedItems count="12">
        <s v="Chair"/>
        <s v="Tablet"/>
        <s v="Smartphone"/>
        <s v="Headphones"/>
        <s v="Notebook"/>
        <s v="Pen"/>
        <s v="Desk"/>
        <s v="Stapler"/>
        <s v="Envelope"/>
        <s v="Shelf"/>
        <s v="Laptop"/>
        <s v="Cabinet"/>
      </sharedItems>
    </cacheField>
    <cacheField name="Quantity" numFmtId="0">
      <sharedItems containsSemiMixedTypes="0" containsString="0" containsNumber="1" containsInteger="1" minValue="1" maxValue="10"/>
    </cacheField>
    <cacheField name="Unit Price" numFmtId="0">
      <sharedItems containsSemiMixedTypes="0" containsString="0" containsNumber="1" minValue="6.5" maxValue="499.71"/>
    </cacheField>
    <cacheField name="Discount" numFmtId="0">
      <sharedItems containsSemiMixedTypes="0" containsString="0" containsNumber="1" minValue="0" maxValue="0.15" count="4">
        <n v="0"/>
        <n v="0.15"/>
        <n v="0.1"/>
        <n v="0.05"/>
      </sharedItems>
    </cacheField>
    <cacheField name="Payment Type" numFmtId="0">
      <sharedItems count="3">
        <s v="Cash"/>
        <s v="Card"/>
        <s v="Transfer"/>
      </sharedItems>
    </cacheField>
    <cacheField name="Total Sales" numFmtId="0">
      <sharedItems containsSemiMixedTypes="0" containsString="0" containsNumber="1" minValue="11.78" maxValue="4958.1000000000004" count="998">
        <n v="25.26"/>
        <n v="47.28"/>
        <n v="356.62"/>
        <n v="431.70000000000005"/>
        <n v="1940.88"/>
        <n v="1828.56"/>
        <n v="1311.17"/>
        <n v="645.67999999999995"/>
        <n v="2595.84"/>
        <n v="365.6"/>
        <n v="1803.96"/>
        <n v="1058.04"/>
        <n v="2975.7"/>
        <n v="562.32000000000005"/>
        <n v="92.6"/>
        <n v="1435.08"/>
        <n v="4522.2000000000007"/>
        <n v="522.79999999999995"/>
        <n v="1939.8"/>
        <n v="722.52"/>
        <n v="2002.08"/>
        <n v="834.32999999999993"/>
        <n v="1457.94"/>
        <n v="2618.2800000000002"/>
        <n v="2941.3999999999996"/>
        <n v="224.88"/>
        <n v="533.34"/>
        <n v="2134.5500000000002"/>
        <n v="1449.54"/>
        <n v="407.56"/>
        <n v="465.64"/>
        <n v="1800.84"/>
        <n v="1900.9"/>
        <n v="979.41000000000008"/>
        <n v="1111.26"/>
        <n v="1329.04"/>
        <n v="4385.6000000000004"/>
        <n v="1097.8799999999999"/>
        <n v="4560.8"/>
        <n v="248.52"/>
        <n v="679.44"/>
        <n v="930.4"/>
        <n v="2695.7699999999995"/>
        <n v="1394.61"/>
        <n v="749.49"/>
        <n v="2021.58"/>
        <n v="3347.92"/>
        <n v="1000.6200000000001"/>
        <n v="682.72"/>
        <n v="1512.77"/>
        <n v="3336.6200000000003"/>
        <n v="1029.4499999999998"/>
        <n v="170.10000000000002"/>
        <n v="617.40000000000009"/>
        <n v="85.28"/>
        <n v="2404.89"/>
        <n v="720.09"/>
        <n v="1848.48"/>
        <n v="540.67999999999995"/>
        <n v="148.71"/>
        <n v="3127.7699999999995"/>
        <n v="3402.84"/>
        <n v="1497.8700000000001"/>
        <n v="2685.41"/>
        <n v="1454.44"/>
        <n v="143.91"/>
        <n v="2154.39"/>
        <n v="1441.32"/>
        <n v="1856.7"/>
        <n v="144.72"/>
        <n v="435.05"/>
        <n v="2666.32"/>
        <n v="643"/>
        <n v="231.96"/>
        <n v="3252.6"/>
        <n v="64.040000000000006"/>
        <n v="3080.77"/>
        <n v="908.08"/>
        <n v="1410.78"/>
        <n v="635.12"/>
        <n v="450.54"/>
        <n v="1187.3"/>
        <n v="365.40000000000003"/>
        <n v="414.76"/>
        <n v="2808.19"/>
        <n v="776.2"/>
        <n v="1255.68"/>
        <n v="533.9"/>
        <n v="74.099999999999994"/>
        <n v="276.95"/>
        <n v="709.71"/>
        <n v="2433.06"/>
        <n v="1759.8"/>
        <n v="1723"/>
        <n v="128.85000000000002"/>
        <n v="3023.28"/>
        <n v="2266.38"/>
        <n v="569.41999999999996"/>
        <n v="1382.88"/>
        <n v="3209.28"/>
        <n v="929.12"/>
        <n v="4910.2999999999993"/>
        <n v="624.72"/>
        <n v="1231.02"/>
        <n v="1826.8600000000001"/>
        <n v="1943.8999999999999"/>
        <n v="1399.92"/>
        <n v="252.37"/>
        <n v="1124.56"/>
        <n v="2963.64"/>
        <n v="1054.7"/>
        <n v="258.04000000000002"/>
        <n v="3329.76"/>
        <n v="257.68"/>
        <n v="1483.25"/>
        <n v="1757.79"/>
        <n v="2586.9"/>
        <n v="225.60000000000002"/>
        <n v="1421.19"/>
        <n v="1651.3"/>
        <n v="1192.6000000000001"/>
        <n v="926.28"/>
        <n v="284.58"/>
        <n v="3332.3"/>
        <n v="647.40000000000009"/>
        <n v="289.3"/>
        <n v="2287.56"/>
        <n v="3994.0199999999995"/>
        <n v="1461.95"/>
        <n v="170.88"/>
        <n v="4371.3999999999996"/>
        <n v="4429.3"/>
        <n v="50.04"/>
        <n v="4290.57"/>
        <n v="624.67999999999995"/>
        <n v="802.74"/>
        <n v="356.49"/>
        <n v="1733.52"/>
        <n v="504.81000000000006"/>
        <n v="1314.96"/>
        <n v="2622.48"/>
        <n v="755.44"/>
        <n v="3983.44"/>
        <n v="233.19"/>
        <n v="2807.82"/>
        <n v="4857.7"/>
        <n v="57.96"/>
        <n v="3570.7"/>
        <n v="2889.04"/>
        <n v="1818.06"/>
        <n v="3425.44"/>
        <n v="167.26"/>
        <n v="3943.68"/>
        <n v="299.52"/>
        <n v="3416.77"/>
        <n v="1810.12"/>
        <n v="3370.2999999999997"/>
        <n v="1081.17"/>
        <n v="2119.7999999999997"/>
        <n v="410.8"/>
        <n v="276.2"/>
        <n v="286.83999999999997"/>
        <n v="663.25"/>
        <n v="429.31"/>
        <n v="2033.8200000000002"/>
        <n v="3493.9800000000005"/>
        <n v="345.84000000000003"/>
        <n v="3563.6000000000004"/>
        <n v="536.18999999999994"/>
        <n v="235.79999999999998"/>
        <n v="2380.0499999999997"/>
        <n v="2709.3"/>
        <n v="346.32"/>
        <n v="420.89"/>
        <n v="2581.7400000000002"/>
        <n v="485.04"/>
        <n v="1359.88"/>
        <n v="3745.44"/>
        <n v="2524.56"/>
        <n v="307.38"/>
        <n v="203.58"/>
        <n v="822.33"/>
        <n v="2216.0699999999997"/>
        <n v="1324.65"/>
        <n v="2425.9899999999998"/>
        <n v="2503.7999999999997"/>
        <n v="949.52"/>
        <n v="1641.28"/>
        <n v="1556.8"/>
        <n v="319.75"/>
        <n v="492.75"/>
        <n v="897.8"/>
        <n v="1851.5"/>
        <n v="1438.17"/>
        <n v="2683.38"/>
        <n v="126.62"/>
        <n v="1190.8499999999999"/>
        <n v="3522.24"/>
        <n v="154.56"/>
        <n v="1202.3999999999999"/>
        <n v="345.54"/>
        <n v="955.80000000000007"/>
        <n v="3754"/>
        <n v="57.05"/>
        <n v="298.70999999999998"/>
        <n v="2635.5"/>
        <n v="1507.08"/>
        <n v="1835.68"/>
        <n v="4002.4"/>
        <n v="1389.69"/>
        <n v="4647"/>
        <n v="1672.6"/>
        <n v="4094.37"/>
        <n v="20.18"/>
        <n v="281.14999999999998"/>
        <n v="2683.8999999999996"/>
        <n v="4142.16"/>
        <n v="1322.79"/>
        <n v="280.64999999999998"/>
        <n v="311.05"/>
        <n v="113.07"/>
        <n v="4084.0199999999995"/>
        <n v="109.97999999999999"/>
        <n v="528.46"/>
        <n v="121.11"/>
        <n v="839.28"/>
        <n v="319.08"/>
        <n v="1825.6000000000001"/>
        <n v="1205.75"/>
        <n v="535.4"/>
        <n v="2205.7600000000002"/>
        <n v="2212.14"/>
        <n v="1556.28"/>
        <n v="1343.07"/>
        <n v="335.94"/>
        <n v="918.75"/>
        <n v="3021.6"/>
        <n v="831.76"/>
        <n v="1685.28"/>
        <n v="1029.96"/>
        <n v="3447.81"/>
        <n v="797.06999999999994"/>
        <n v="2414.9499999999998"/>
        <n v="991.29"/>
        <n v="375.98"/>
        <n v="1215"/>
        <n v="3060.6"/>
        <n v="1724.73"/>
        <n v="348.21"/>
        <n v="2839.9"/>
        <n v="1211.92"/>
        <n v="1054.1600000000001"/>
        <n v="3408.1"/>
        <n v="1205.94"/>
        <n v="3669.9"/>
        <n v="975.32"/>
        <n v="120.82"/>
        <n v="1057.2"/>
        <n v="599.66999999999996"/>
        <n v="209.6"/>
        <n v="60.480000000000004"/>
        <n v="1845.8999999999999"/>
        <n v="3253.9500000000003"/>
        <n v="371.28"/>
        <n v="3217.68"/>
        <n v="992.14"/>
        <n v="145.28"/>
        <n v="496.3"/>
        <n v="713.12"/>
        <n v="1754.72"/>
        <n v="171.26"/>
        <n v="1950.54"/>
        <n v="2538.8000000000002"/>
        <n v="2471.75"/>
        <n v="4011.66"/>
        <n v="417.29"/>
        <n v="1886"/>
        <n v="2669.3799999999997"/>
        <n v="3568.4"/>
        <n v="348.27"/>
        <n v="195.14"/>
        <n v="482.46"/>
        <n v="966.27"/>
        <n v="3094.92"/>
        <n v="1666.56"/>
        <n v="2310.1"/>
        <n v="1900.5"/>
        <n v="1357.1100000000001"/>
        <n v="270.69"/>
        <n v="1998.8"/>
        <n v="290.31"/>
        <n v="115.06"/>
        <n v="1631.52"/>
        <n v="4497.3899999999994"/>
        <n v="911.28"/>
        <n v="493.12"/>
        <n v="1978.96"/>
        <n v="3139.5"/>
        <n v="258.57"/>
        <n v="1248.99"/>
        <n v="793.92"/>
        <n v="959.2"/>
        <n v="3507.3"/>
        <n v="1589.4"/>
        <n v="4474.17"/>
        <n v="1778.8"/>
        <n v="813.33"/>
        <n v="3890.97"/>
        <n v="1840.7900000000002"/>
        <n v="1053"/>
        <n v="529.04999999999995"/>
        <n v="72.73"/>
        <n v="4012.1"/>
        <n v="1377.1200000000001"/>
        <n v="2507.1999999999998"/>
        <n v="1197.56"/>
        <n v="1463.6"/>
        <n v="38.200000000000003"/>
        <n v="375.8"/>
        <n v="933.82"/>
        <n v="824.74"/>
        <n v="1042.3799999999999"/>
        <n v="220.48"/>
        <n v="489.22"/>
        <n v="760.32"/>
        <n v="1437.75"/>
        <n v="3125.7"/>
        <n v="1560.2"/>
        <n v="760.40000000000009"/>
        <n v="4609.7000000000007"/>
        <n v="1056.75"/>
        <n v="24.42"/>
        <n v="1206.1199999999999"/>
        <n v="664.84"/>
        <n v="422.52"/>
        <n v="823.36"/>
        <n v="1379.5500000000002"/>
        <n v="1095.06"/>
        <n v="296.39"/>
        <n v="601.26"/>
        <n v="753.8"/>
        <n v="2498.65"/>
        <n v="3029.46"/>
        <n v="3924"/>
        <n v="2732.7999999999997"/>
        <n v="784"/>
        <n v="134.37"/>
        <n v="2895.6200000000003"/>
        <n v="207.32999999999998"/>
        <n v="865.98"/>
        <n v="2831.04"/>
        <n v="4085.0099999999998"/>
        <n v="168"/>
        <n v="3537.52"/>
        <n v="450.16"/>
        <n v="2825.37"/>
        <n v="52.8"/>
        <n v="3111.57"/>
        <n v="419.3"/>
        <n v="609.29999999999995"/>
        <n v="530.6"/>
        <n v="884.16"/>
        <n v="744.8"/>
        <n v="776.36"/>
        <n v="631.67999999999995"/>
        <n v="1631.84"/>
        <n v="2222.4"/>
        <n v="1047.6000000000001"/>
        <n v="904.86"/>
        <n v="690.78"/>
        <n v="87.21"/>
        <n v="366.09000000000003"/>
        <n v="782.55000000000007"/>
        <n v="787.66"/>
        <n v="597.36"/>
        <n v="1726.3200000000002"/>
        <n v="963.18000000000006"/>
        <n v="583.74"/>
        <n v="1083.3899999999999"/>
        <n v="2903.3999999999996"/>
        <n v="709.44999999999993"/>
        <n v="1345.1100000000001"/>
        <n v="1156.23"/>
        <n v="299.18"/>
        <n v="3476.32"/>
        <n v="2739.54"/>
        <n v="60.35"/>
        <n v="2475.5500000000002"/>
        <n v="388.29"/>
        <n v="1208.92"/>
        <n v="3554.56"/>
        <n v="1002.8199999999999"/>
        <n v="4211.55"/>
        <n v="1260.8"/>
        <n v="1822.94"/>
        <n v="2127.3700000000003"/>
        <n v="1051.96"/>
        <n v="582.89"/>
        <n v="2812.48"/>
        <n v="138.69"/>
        <n v="304.16000000000003"/>
        <n v="1057.17"/>
        <n v="235.84"/>
        <n v="390.22"/>
        <n v="25.98"/>
        <n v="810.18"/>
        <n v="1425"/>
        <n v="1484.25"/>
        <n v="2969.12"/>
        <n v="2365.83"/>
        <n v="3151.28"/>
        <n v="354.32"/>
        <n v="484.22"/>
        <n v="185.03"/>
        <n v="1559.08"/>
        <n v="2320.8000000000002"/>
        <n v="1225.6999999999998"/>
        <n v="753.2"/>
        <n v="984.7"/>
        <n v="19"/>
        <n v="873.66"/>
        <n v="311.92"/>
        <n v="860.87999999999988"/>
        <n v="3233.76"/>
        <n v="1877.8200000000002"/>
        <n v="540.27"/>
        <n v="43.29"/>
        <n v="3493.92"/>
        <n v="164.32"/>
        <n v="830.61"/>
        <n v="655.84"/>
        <n v="112.48"/>
        <n v="258.92"/>
        <n v="727.65"/>
        <n v="778.77"/>
        <n v="1469.43"/>
        <n v="1322.15"/>
        <n v="4958.1000000000004"/>
        <n v="1698.84"/>
        <n v="463.08"/>
        <n v="259.68"/>
        <n v="3375.0499999999997"/>
        <n v="923.28"/>
        <n v="3608.56"/>
        <n v="734.96"/>
        <n v="117.89999999999999"/>
        <n v="2321.2800000000002"/>
        <n v="743.4"/>
        <n v="16.170000000000002"/>
        <n v="3198.15"/>
        <n v="510.04"/>
        <n v="2001.35"/>
        <n v="63.76"/>
        <n v="913.31999999999994"/>
        <n v="2889.67"/>
        <n v="1111.5"/>
        <n v="521.58000000000004"/>
        <n v="805.83"/>
        <n v="476.55"/>
        <n v="80.67"/>
        <n v="2019.01"/>
        <n v="393.64"/>
        <n v="110.31"/>
        <n v="547.76"/>
        <n v="1408.76"/>
        <n v="2203.04"/>
        <n v="372.52"/>
        <n v="1392"/>
        <n v="915.39"/>
        <n v="84.33"/>
        <n v="2802.2400000000002"/>
        <n v="2093.3999999999996"/>
        <n v="1101.52"/>
        <n v="1666.2"/>
        <n v="315.36"/>
        <n v="1183.68"/>
        <n v="1096.6199999999999"/>
        <n v="157"/>
        <n v="231.56"/>
        <n v="959.72"/>
        <n v="178.02"/>
        <n v="295.22000000000003"/>
        <n v="253.86"/>
        <n v="3291.26"/>
        <n v="947.01"/>
        <n v="3023.68"/>
        <n v="59.84"/>
        <n v="2708.82"/>
        <n v="407.18"/>
        <n v="4333.6000000000004"/>
        <n v="1301.46"/>
        <n v="2410.14"/>
        <n v="2171.1999999999998"/>
        <n v="986.7"/>
        <n v="584"/>
        <n v="461.34"/>
        <n v="2680.98"/>
        <n v="935.2"/>
        <n v="1911"/>
        <n v="626.19999999999993"/>
        <n v="242.04000000000002"/>
        <n v="3033.2699999999995"/>
        <n v="82.13"/>
        <n v="143.94999999999999"/>
        <n v="2174.8500000000004"/>
        <n v="402.9"/>
        <n v="1841.44"/>
        <n v="842.12999999999988"/>
        <n v="1048.29"/>
        <n v="3483.6000000000004"/>
        <n v="1762.2599999999998"/>
        <n v="2820.16"/>
        <n v="2138.75"/>
        <n v="1342.52"/>
        <n v="1633.6000000000001"/>
        <n v="264.24"/>
        <n v="3436.16"/>
        <n v="2356.5"/>
        <n v="253.70000000000002"/>
        <n v="988.84"/>
        <n v="1852.92"/>
        <n v="424.92"/>
        <n v="4491.1000000000004"/>
        <n v="130.18"/>
        <n v="771.26"/>
        <n v="80.430000000000007"/>
        <n v="1447.92"/>
        <n v="3967.65"/>
        <n v="1522.3500000000001"/>
        <n v="675.66"/>
        <n v="3618"/>
        <n v="2402.85"/>
        <n v="1748.1"/>
        <n v="2374.6799999999998"/>
        <n v="168.39000000000001"/>
        <n v="2106.9900000000002"/>
        <n v="631.4"/>
        <n v="42.81"/>
        <n v="1280.6400000000001"/>
        <n v="2686.08"/>
        <n v="903.51"/>
        <n v="1510.74"/>
        <n v="1123.71"/>
        <n v="1335.96"/>
        <n v="3495.04"/>
        <n v="358.68"/>
        <n v="1211.1299999999999"/>
        <n v="858.32"/>
        <n v="17.47"/>
        <n v="779.4"/>
        <n v="1248.44"/>
        <n v="3066.91"/>
        <n v="644.77"/>
        <n v="371.55"/>
        <n v="4851.7"/>
        <n v="3016.4"/>
        <n v="137.28"/>
        <n v="173.99"/>
        <n v="1276.8499999999999"/>
        <n v="2796"/>
        <n v="546.28"/>
        <n v="682.95"/>
        <n v="741.68"/>
        <n v="914.85"/>
        <n v="761.53000000000009"/>
        <n v="1189.1600000000001"/>
        <n v="1907.36"/>
        <n v="2825.5499999999997"/>
        <n v="775.19999999999993"/>
        <n v="3534.93"/>
        <n v="1249.47"/>
        <n v="1967.1000000000001"/>
        <n v="666.16"/>
        <n v="454.41"/>
        <n v="1997.58"/>
        <n v="3013.78"/>
        <n v="277.04000000000002"/>
        <n v="3986.32"/>
        <n v="872.52"/>
        <n v="2132.6"/>
        <n v="455.84"/>
        <n v="110.18"/>
        <n v="2126"/>
        <n v="3494.3"/>
        <n v="3049.97"/>
        <n v="1052.3999999999999"/>
        <n v="337.89"/>
        <n v="439.93"/>
        <n v="1279.98"/>
        <n v="984.08"/>
        <n v="2572.3200000000002"/>
        <n v="2323.58"/>
        <n v="232.88"/>
        <n v="206.51"/>
        <n v="1497.2"/>
        <n v="3273.2999999999997"/>
        <n v="1422.66"/>
        <n v="2448.4500000000003"/>
        <n v="2906.96"/>
        <n v="125.52"/>
        <n v="88.89"/>
        <n v="98.04"/>
        <n v="323.37"/>
        <n v="351.6"/>
        <n v="1998.9900000000002"/>
        <n v="1285.0999999999999"/>
        <n v="1323.44"/>
        <n v="303.75"/>
        <n v="437.68"/>
        <n v="930.16"/>
        <n v="1398.42"/>
        <n v="942.15000000000009"/>
        <n v="1512.25"/>
        <n v="490.7"/>
        <n v="1894.96"/>
        <n v="228.58"/>
        <n v="3208.7999999999997"/>
        <n v="571.30000000000007"/>
        <n v="569.26"/>
        <n v="326.04000000000002"/>
        <n v="621.70000000000005"/>
        <n v="519.93000000000006"/>
        <n v="3372.1"/>
        <n v="4416.3"/>
        <n v="488.16"/>
        <n v="1373.75"/>
        <n v="4015.4"/>
        <n v="452.1"/>
        <n v="1618.6"/>
        <n v="2531.8200000000002"/>
        <n v="217.25"/>
        <n v="3475.89"/>
        <n v="1364.4"/>
        <n v="403.15"/>
        <n v="1992.6000000000001"/>
        <n v="974.44999999999993"/>
        <n v="1571.05"/>
        <n v="865.78"/>
        <n v="3337.68"/>
        <n v="2144.3200000000002"/>
        <n v="149.4"/>
        <n v="3492.1"/>
        <n v="250.5"/>
        <n v="1508.22"/>
        <n v="39"/>
        <n v="235.47"/>
        <n v="728.64"/>
        <n v="868.04"/>
        <n v="1369.1999999999998"/>
        <n v="11.78"/>
        <n v="1030.3799999999999"/>
        <n v="1469.7"/>
        <n v="2618.3200000000002"/>
        <n v="26.94"/>
        <n v="2771.7000000000003"/>
        <n v="229.56"/>
        <n v="789.82"/>
        <n v="962.15000000000009"/>
        <n v="3046.59"/>
        <n v="709.34"/>
        <n v="91.12"/>
        <n v="2150.48"/>
        <n v="865.52"/>
        <n v="1474.16"/>
        <n v="2821.6000000000004"/>
        <n v="928.1"/>
        <n v="419.4"/>
        <n v="188.49"/>
        <n v="600.41999999999996"/>
        <n v="1342.56"/>
        <n v="1512.4"/>
        <n v="23.69"/>
        <n v="1119.42"/>
        <n v="1480.2"/>
        <n v="804.21"/>
        <n v="452.47"/>
        <n v="51.92"/>
        <n v="383.61"/>
        <n v="2785.86"/>
        <n v="2248.4"/>
        <n v="820.37999999999988"/>
        <n v="1127.56"/>
        <n v="544.29999999999995"/>
        <n v="4201.8"/>
        <n v="359.73"/>
        <n v="1804.9"/>
        <n v="1522.78"/>
        <n v="3543.2999999999997"/>
        <n v="471.27"/>
        <n v="257.31"/>
        <n v="694.8"/>
        <n v="462.4"/>
        <n v="3247.3"/>
        <n v="33.56"/>
        <n v="388.95000000000005"/>
        <n v="820.92"/>
        <n v="2278.71"/>
        <n v="1345.2"/>
        <n v="715.59"/>
        <n v="2250.6999999999998"/>
        <n v="342.44"/>
        <n v="2817.48"/>
        <n v="244"/>
        <n v="2350.1999999999998"/>
        <n v="1137.08"/>
        <n v="1816.16"/>
        <n v="823.86"/>
        <n v="389.63"/>
        <n v="2250.88"/>
        <n v="3455.8999999999996"/>
        <n v="1640.22"/>
        <n v="2209.6999999999998"/>
        <n v="4381.0199999999995"/>
        <n v="2072.6499999999996"/>
        <n v="397.62"/>
        <n v="907.34"/>
        <n v="1408.4"/>
        <n v="441.23"/>
        <n v="1821.96"/>
        <n v="2503.3200000000002"/>
        <n v="1559.46"/>
        <n v="1986.96"/>
        <n v="81.410000000000011"/>
        <n v="1403.8"/>
        <n v="343.84"/>
        <n v="3256.6800000000003"/>
        <n v="3356.4"/>
        <n v="281.22000000000003"/>
        <n v="817.35"/>
        <n v="2225.52"/>
        <n v="184.4"/>
        <n v="3273.3999999999996"/>
        <n v="2519.79"/>
        <n v="2942.59"/>
        <n v="2318.8200000000002"/>
        <n v="698.64"/>
        <n v="1516.48"/>
        <n v="2027.58"/>
        <n v="200.36"/>
        <n v="277.68"/>
        <n v="2690.64"/>
        <n v="99.76"/>
        <n v="1632.4"/>
        <n v="1757.12"/>
        <n v="507.06000000000006"/>
        <n v="699.02"/>
        <n v="1647.66"/>
        <n v="307.5"/>
        <n v="2011.76"/>
        <n v="426.24"/>
        <n v="335.43"/>
        <n v="82.31"/>
        <n v="3150.4500000000003"/>
        <n v="1699.83"/>
        <n v="227.76"/>
        <n v="842.58"/>
        <n v="1012.3799999999999"/>
        <n v="1742.8500000000001"/>
        <n v="317.60000000000002"/>
        <n v="201.94"/>
        <n v="405.2"/>
        <n v="4100.67"/>
        <n v="614.32000000000005"/>
        <n v="879.26"/>
        <n v="600.90000000000009"/>
        <n v="267.36"/>
        <n v="491.46999999999997"/>
        <n v="2344.3000000000002"/>
        <n v="566.9"/>
        <n v="219.44"/>
        <n v="1712.5"/>
        <n v="743.7"/>
        <n v="274.95"/>
        <n v="700.96"/>
        <n v="1035.9000000000001"/>
        <n v="893.36"/>
        <n v="2436.6299999999997"/>
        <n v="589.04"/>
        <n v="1399.65"/>
        <n v="2066.2200000000003"/>
        <n v="1315.3999999999999"/>
        <n v="1559.16"/>
        <n v="602.28000000000009"/>
        <n v="376.59"/>
        <n v="3229.03"/>
        <n v="1348.5"/>
        <n v="1100.47"/>
        <n v="2885.2"/>
        <n v="2285.1999999999998"/>
        <n v="871.89"/>
        <n v="936.36"/>
        <n v="1692.7"/>
        <n v="426.2"/>
        <n v="449.2"/>
        <n v="116.05999999999999"/>
        <n v="319.12"/>
        <n v="817.19999999999993"/>
        <n v="1436.4900000000002"/>
        <n v="433.72"/>
        <n v="3057.68"/>
        <n v="340.48"/>
        <n v="849.96"/>
        <n v="829.77"/>
        <n v="2986.3"/>
        <n v="271.8"/>
        <n v="433.52"/>
        <n v="437.66"/>
        <n v="4789.5999999999995"/>
        <n v="236.48"/>
        <n v="3688.72"/>
        <n v="1569.47"/>
        <n v="312.06"/>
        <n v="1898.92"/>
        <n v="1328.46"/>
        <n v="360.93"/>
        <n v="1746.72"/>
        <n v="2746.44"/>
        <n v="354.09999999999997"/>
        <n v="1297.45"/>
        <n v="1199.5999999999999"/>
        <n v="3813.52"/>
        <n v="1303.92"/>
        <n v="1260.06"/>
        <n v="1988.8"/>
        <n v="2206.61"/>
        <n v="176.16"/>
        <n v="3443.3999999999996"/>
        <n v="837.09"/>
        <n v="618.78"/>
        <n v="1159.23"/>
        <n v="1549.2599999999998"/>
        <n v="640.1"/>
        <n v="1420.6"/>
        <n v="792.64"/>
        <n v="602.18999999999994"/>
        <n v="843.94999999999993"/>
        <n v="2407.5"/>
        <n v="2281.6"/>
        <n v="2308.25"/>
        <n v="659.88"/>
        <n v="160.38"/>
        <n v="661.16"/>
        <n v="2313.36"/>
        <n v="1146"/>
        <n v="1445.94"/>
        <n v="469.92"/>
        <n v="1984.1499999999999"/>
        <n v="1324.08"/>
        <n v="1410.24"/>
        <n v="2524.6"/>
        <n v="1411.56"/>
        <n v="2710.5"/>
        <n v="239.96999999999997"/>
        <n v="557.16"/>
        <n v="346.4"/>
        <n v="308.61"/>
        <n v="1525.1"/>
        <n v="415.79"/>
        <n v="343.28"/>
        <n v="794.15"/>
        <n v="1454.96"/>
        <n v="1983.96"/>
        <n v="263.58"/>
        <n v="1752.36"/>
        <n v="3749.4900000000002"/>
        <n v="3989.07"/>
        <n v="364.59000000000003"/>
        <n v="2284.8000000000002"/>
        <n v="836.52"/>
        <n v="36.799999999999997"/>
        <n v="2166.8000000000002"/>
        <n v="1402.6200000000001"/>
        <n v="174.96"/>
        <n v="172.82999999999998"/>
        <n v="432.46"/>
        <n v="2650.44"/>
        <n v="187.74"/>
        <n v="3109.2000000000003"/>
        <n v="4146"/>
        <n v="2311.6799999999998"/>
        <n v="134.84"/>
        <n v="1576.6999999999998"/>
        <n v="1027.32"/>
        <n v="2793.42"/>
        <n v="140.22"/>
        <n v="2784.64"/>
        <n v="481.77"/>
        <n v="1436.3999999999999"/>
        <n v="589.24"/>
        <n v="51.64"/>
        <n v="1892.31"/>
        <n v="133.32"/>
        <n v="208.46"/>
        <n v="214.89"/>
        <n v="58.03"/>
        <n v="721.43999999999994"/>
        <n v="456.8"/>
        <n v="323.89999999999998"/>
        <n v="309.5"/>
        <n v="1201.32"/>
        <n v="2250.2400000000002"/>
        <n v="310.57"/>
        <n v="149.70000000000002"/>
        <n v="2493.84"/>
        <n v="1660.8500000000001"/>
        <n v="1952.8200000000002"/>
        <n v="1657.36"/>
        <n v="24.24"/>
        <n v="1330.8600000000001"/>
        <n v="3293.71"/>
        <n v="469.62"/>
        <n v="2244.08"/>
        <n v="82.77"/>
        <n v="869.8"/>
        <n v="383.93999999999994"/>
        <n v="417.58"/>
        <n v="2703.12"/>
        <n v="940.88"/>
        <n v="1427.85"/>
        <n v="1238.6999999999998"/>
        <n v="236.23"/>
        <n v="1141.92"/>
        <n v="805.19999999999993"/>
        <n v="2817.36"/>
        <n v="186.6"/>
        <n v="523.96"/>
        <n v="3231.2699999999995"/>
        <n v="4374.09"/>
        <n v="1084.25"/>
        <n v="1364.19"/>
        <n v="194.21999999999997"/>
        <n v="3719.3"/>
        <n v="1754.44"/>
        <n v="591.36"/>
        <n v="1452.4499999999998"/>
        <n v="2796.36"/>
        <n v="686.74"/>
        <n v="205.81"/>
        <n v="2725"/>
        <n v="321.3"/>
        <n v="581.16"/>
        <n v="458.96"/>
        <n v="1175.4000000000001"/>
        <n v="815.68"/>
        <n v="349.83"/>
        <n v="2410.9499999999998"/>
        <n v="28.66"/>
        <n v="275.75"/>
        <n v="1600.8000000000002"/>
        <n v="528.52"/>
        <n v="1533.3000000000002"/>
        <n v="1094.4000000000001"/>
        <n v="1098.6299999999999"/>
        <n v="4233.6900000000005"/>
        <n v="2812.59"/>
        <n v="181.35000000000002"/>
        <n v="1542.2"/>
        <n v="1563.84"/>
        <n v="1693"/>
        <n v="245.43"/>
        <n v="924.4"/>
        <n v="2522.2799999999997"/>
        <n v="284.72000000000003"/>
        <n v="82.26"/>
        <n v="119.92"/>
        <n v="1815.48"/>
        <n v="2260.25"/>
        <n v="2667"/>
        <n v="4674.5"/>
        <n v="155.58000000000001"/>
        <n v="2672.4"/>
        <n v="1127.4000000000001"/>
        <n v="2586.7199999999998"/>
        <n v="2882.6"/>
        <n v="221.4"/>
        <n v="279.72000000000003"/>
        <n v="1620.4"/>
        <n v="1026.3500000000001"/>
        <n v="1142.1600000000001"/>
        <n v="3265.92"/>
        <n v="3306.96"/>
        <n v="463.14"/>
        <n v="3726.6000000000004"/>
        <n v="2587.44"/>
        <n v="252.72"/>
        <n v="927.76"/>
        <n v="921.2"/>
        <n v="91.28"/>
        <n v="216.9"/>
        <n v="1577.28"/>
        <n v="1785"/>
        <n v="935.64"/>
        <n v="3423.33"/>
        <n v="328.44"/>
        <n v="176.04"/>
        <n v="1832.5"/>
        <n v="191.66"/>
        <n v="163"/>
      </sharedItems>
    </cacheField>
    <cacheField name="Discount Value" numFmtId="0">
      <sharedItems containsSemiMixedTypes="0" containsString="0" containsNumber="1" minValue="0" maxValue="743.71500000000003"/>
    </cacheField>
    <cacheField name="Actual Sales " numFmtId="0">
      <sharedItems containsSemiMixedTypes="0" containsString="0" containsNumber="1" minValue="11.78" maxValue="4910.2999999999993" count="998">
        <n v="25.26"/>
        <n v="40.188000000000002"/>
        <n v="356.62"/>
        <n v="388.53000000000003"/>
        <n v="1843.836"/>
        <n v="1554.2759999999998"/>
        <n v="1114.4945"/>
        <n v="548.82799999999997"/>
        <n v="2336.2560000000003"/>
        <n v="347.32000000000005"/>
        <n v="1533.366"/>
        <n v="899.33399999999995"/>
        <n v="2826.915"/>
        <n v="562.32000000000005"/>
        <n v="83.339999999999989"/>
        <n v="1435.08"/>
        <n v="4069.9800000000005"/>
        <n v="444.38"/>
        <n v="1939.8"/>
        <n v="722.52"/>
        <n v="2002.08"/>
        <n v="792.61349999999993"/>
        <n v="1312.146"/>
        <n v="2618.2800000000002"/>
        <n v="2647.2599999999998"/>
        <n v="191.148"/>
        <n v="453.33900000000006"/>
        <n v="1921.0950000000003"/>
        <n v="1232.1089999999999"/>
        <n v="407.56"/>
        <n v="419.07599999999996"/>
        <n v="1800.84"/>
        <n v="1900.9"/>
        <n v="979.41000000000008"/>
        <n v="1111.26"/>
        <n v="1262.588"/>
        <n v="3727.76"/>
        <n v="1097.8799999999999"/>
        <n v="4104.72"/>
        <n v="223.66800000000001"/>
        <n v="645.46800000000007"/>
        <n v="930.4"/>
        <n v="2426.1929999999998"/>
        <n v="1255.1489999999999"/>
        <n v="674.54100000000005"/>
        <n v="1920.501"/>
        <n v="3180.5239999999999"/>
        <n v="1000.6200000000001"/>
        <n v="580.31200000000001"/>
        <n v="1512.77"/>
        <n v="2836.1270000000004"/>
        <n v="977.97749999999985"/>
        <n v="153.09000000000003"/>
        <n v="555.66000000000008"/>
        <n v="85.28"/>
        <n v="2404.89"/>
        <n v="612.07650000000001"/>
        <n v="1756.056"/>
        <n v="540.67999999999995"/>
        <n v="126.40350000000001"/>
        <n v="2971.3814999999995"/>
        <n v="3232.6980000000003"/>
        <n v="1422.9765000000002"/>
        <n v="2282.5985000000001"/>
        <n v="1308.9960000000001"/>
        <n v="136.71449999999999"/>
        <n v="2154.39"/>
        <n v="1225.1219999999998"/>
        <n v="1671.03"/>
        <n v="144.72"/>
        <n v="435.05"/>
        <n v="2666.32"/>
        <n v="546.54999999999995"/>
        <n v="208.76400000000001"/>
        <n v="3252.6"/>
        <n v="64.040000000000006"/>
        <n v="2926.7314999999999"/>
        <n v="908.08"/>
        <n v="1340.241"/>
        <n v="603.36400000000003"/>
        <n v="405.48599999999999"/>
        <n v="1127.9349999999999"/>
        <n v="347.13000000000005"/>
        <n v="373.28399999999999"/>
        <n v="2527.3710000000001"/>
        <n v="776.2"/>
        <n v="1255.68"/>
        <n v="480.51"/>
        <n v="62.984999999999999"/>
        <n v="235.4075"/>
        <n v="674.22450000000003"/>
        <n v="2433.06"/>
        <n v="1759.8"/>
        <n v="1723"/>
        <n v="115.96500000000002"/>
        <n v="2569.788"/>
        <n v="2266.38"/>
        <n v="512.47799999999995"/>
        <n v="1313.7360000000001"/>
        <n v="2888.3520000000003"/>
        <n v="789.75199999999995"/>
        <n v="4910.2999999999993"/>
        <n v="624.72"/>
        <n v="1231.02"/>
        <n v="1826.8600000000001"/>
        <n v="1652.3149999999998"/>
        <n v="1399.92"/>
        <n v="227.13300000000001"/>
        <n v="955.87599999999998"/>
        <n v="2815.4580000000001"/>
        <n v="1001.965"/>
        <n v="245.13800000000003"/>
        <n v="3163.2720000000004"/>
        <n v="219.02800000000002"/>
        <n v="1409.0875000000001"/>
        <n v="1582.011"/>
        <n v="2457.5550000000003"/>
        <n v="191.76000000000002"/>
        <n v="1350.1305"/>
        <n v="1651.3"/>
        <n v="1192.6000000000001"/>
        <n v="833.65199999999993"/>
        <n v="284.58"/>
        <n v="2999.07"/>
        <n v="647.40000000000009"/>
        <n v="245.905"/>
        <n v="2058.8040000000001"/>
        <n v="3394.9169999999995"/>
        <n v="1461.95"/>
        <n v="145.24799999999999"/>
        <n v="3934.2599999999998"/>
        <n v="3986.37"/>
        <n v="50.04"/>
        <n v="3861.5129999999999"/>
        <n v="562.21199999999999"/>
        <n v="762.60300000000007"/>
        <n v="338.66550000000001"/>
        <n v="1646.8440000000001"/>
        <n v="429.08850000000007"/>
        <n v="1117.7160000000001"/>
        <n v="2360.232"/>
        <n v="755.44"/>
        <n v="3784.268"/>
        <n v="198.2115"/>
        <n v="2386.6469999999999"/>
        <n v="4857.7"/>
        <n v="49.266000000000005"/>
        <n v="3570.7"/>
        <n v="2889.04"/>
        <n v="1545.3509999999999"/>
        <n v="3425.44"/>
        <n v="167.26"/>
        <n v="3352.1279999999997"/>
        <n v="269.56799999999998"/>
        <n v="2904.2545"/>
        <n v="1719.6139999999998"/>
        <n v="3033.2699999999995"/>
        <n v="973.05300000000011"/>
        <n v="2013.8099999999997"/>
        <n v="410.8"/>
        <n v="262.39"/>
        <n v="286.83999999999997"/>
        <n v="630.08749999999998"/>
        <n v="386.37900000000002"/>
        <n v="1728.7470000000001"/>
        <n v="3493.9800000000005"/>
        <n v="311.25600000000003"/>
        <n v="3385.4200000000005"/>
        <n v="482.57099999999991"/>
        <n v="235.79999999999998"/>
        <n v="2142.0449999999996"/>
        <n v="2709.3"/>
        <n v="294.37200000000001"/>
        <n v="357.75649999999996"/>
        <n v="2323.5660000000003"/>
        <n v="412.28399999999999"/>
        <n v="1155.8980000000001"/>
        <n v="3183.6239999999998"/>
        <n v="2145.8760000000002"/>
        <n v="307.38"/>
        <n v="203.58"/>
        <n v="740.09699999999998"/>
        <n v="1994.4629999999997"/>
        <n v="1324.65"/>
        <n v="2425.9899999999998"/>
        <n v="2253.4199999999996"/>
        <n v="854.56799999999998"/>
        <n v="1395.088"/>
        <n v="1401.12"/>
        <n v="287.77499999999998"/>
        <n v="492.75"/>
        <n v="808.02"/>
        <n v="1851.5"/>
        <n v="1366.2615000000001"/>
        <n v="2415.0419999999999"/>
        <n v="120.289"/>
        <n v="1012.2225"/>
        <n v="3346.1279999999997"/>
        <n v="139.10400000000001"/>
        <n v="1202.3999999999999"/>
        <n v="293.709"/>
        <n v="860.22"/>
        <n v="3566.3"/>
        <n v="57.05"/>
        <n v="283.77449999999999"/>
        <n v="2371.9499999999998"/>
        <n v="1281.018"/>
        <n v="1652.1120000000001"/>
        <n v="3402.04"/>
        <n v="1389.69"/>
        <n v="4414.6499999999996"/>
        <n v="1421.71"/>
        <n v="3480.2145"/>
        <n v="20.18"/>
        <n v="281.14999999999998"/>
        <n v="2683.8999999999996"/>
        <n v="3935.0519999999997"/>
        <n v="1322.79"/>
        <n v="252.58499999999998"/>
        <n v="279.94499999999999"/>
        <n v="107.4165"/>
        <n v="3471.4169999999995"/>
        <n v="98.981999999999985"/>
        <n v="528.46"/>
        <n v="108.999"/>
        <n v="755.35199999999998"/>
        <n v="271.21799999999996"/>
        <n v="1734.3200000000002"/>
        <n v="1205.75"/>
        <n v="481.85999999999996"/>
        <n v="2095.4720000000002"/>
        <n v="1990.9259999999999"/>
        <n v="1556.28"/>
        <n v="1275.9165"/>
        <n v="302.346"/>
        <n v="918.75"/>
        <n v="2870.52"/>
        <n v="831.76"/>
        <n v="1601.0160000000001"/>
        <n v="926.96400000000006"/>
        <n v="2930.6385"/>
        <n v="797.06999999999994"/>
        <n v="2173.4549999999999"/>
        <n v="842.59649999999999"/>
        <n v="375.98"/>
        <n v="1032.75"/>
        <n v="2754.54"/>
        <n v="1724.73"/>
        <n v="295.9785"/>
        <n v="2697.9050000000002"/>
        <n v="1211.92"/>
        <n v="1054.1600000000001"/>
        <n v="2896.8849999999998"/>
        <n v="1145.643"/>
        <n v="3302.91"/>
        <n v="829.02200000000005"/>
        <n v="102.697"/>
        <n v="898.62"/>
        <n v="569.68649999999991"/>
        <n v="188.64"/>
        <n v="51.408000000000001"/>
        <n v="1569.0149999999999"/>
        <n v="2765.8575000000001"/>
        <n v="315.58799999999997"/>
        <n v="3217.68"/>
        <n v="992.14"/>
        <n v="123.488"/>
        <n v="421.85500000000002"/>
        <n v="677.46400000000006"/>
        <n v="1754.72"/>
        <n v="145.571"/>
        <n v="1853.0129999999999"/>
        <n v="2538.8000000000002"/>
        <n v="2471.75"/>
        <n v="4011.66"/>
        <n v="417.29"/>
        <n v="1886"/>
        <n v="2402.4419999999996"/>
        <n v="3389.98"/>
        <n v="313.44299999999998"/>
        <n v="185.38299999999998"/>
        <n v="482.46"/>
        <n v="966.27"/>
        <n v="2785.4279999999999"/>
        <n v="1416.576"/>
        <n v="2079.09"/>
        <n v="1900.5"/>
        <n v="1153.5435000000002"/>
        <n v="270.69"/>
        <n v="1698.98"/>
        <n v="261.279"/>
        <n v="115.06"/>
        <n v="1386.7919999999999"/>
        <n v="4047.6509999999994"/>
        <n v="865.71600000000001"/>
        <n v="419.15199999999999"/>
        <n v="1682.116"/>
        <n v="2668.5749999999998"/>
        <n v="232.71299999999999"/>
        <n v="1186.5405000000001"/>
        <n v="714.52800000000002"/>
        <n v="911.24"/>
        <n v="3156.57"/>
        <n v="1589.4"/>
        <n v="3803.0445"/>
        <n v="1778.8"/>
        <n v="731.99700000000007"/>
        <n v="3696.4214999999999"/>
        <n v="1748.7505000000001"/>
        <n v="947.7"/>
        <n v="449.6925"/>
        <n v="61.820500000000003"/>
        <n v="3610.89"/>
        <n v="1377.1200000000001"/>
        <n v="2131.12"/>
        <n v="1137.682"/>
        <n v="1244.06"/>
        <n v="34.380000000000003"/>
        <n v="357.01"/>
        <n v="840.4380000000001"/>
        <n v="701.029"/>
        <n v="886.02299999999991"/>
        <n v="198.43199999999999"/>
        <n v="440.298"/>
        <n v="722.30400000000009"/>
        <n v="1293.9749999999999"/>
        <n v="3125.7"/>
        <n v="1326.17"/>
        <n v="760.40000000000009"/>
        <n v="4148.7300000000005"/>
        <n v="1003.9125"/>
        <n v="21.978000000000002"/>
        <n v="1145.8139999999999"/>
        <n v="664.84"/>
        <n v="359.142"/>
        <n v="699.85599999999999"/>
        <n v="1241.5950000000003"/>
        <n v="1095.06"/>
        <n v="281.57049999999998"/>
        <n v="571.197"/>
        <n v="716.1099999999999"/>
        <n v="2123.8525"/>
        <n v="2877.9870000000001"/>
        <n v="3531.6"/>
        <n v="2732.7999999999997"/>
        <n v="744.8"/>
        <n v="120.93300000000001"/>
        <n v="2461.2770000000005"/>
        <n v="207.32999999999998"/>
        <n v="779.38200000000006"/>
        <n v="2689.4879999999998"/>
        <n v="3880.7594999999997"/>
        <n v="168"/>
        <n v="3360.6439999999998"/>
        <n v="405.14400000000001"/>
        <n v="2825.37"/>
        <n v="47.519999999999996"/>
        <n v="3111.57"/>
        <n v="419.3"/>
        <n v="548.37"/>
        <n v="530.6"/>
        <n v="839.952"/>
        <n v="633.07999999999993"/>
        <n v="776.36"/>
        <n v="568.51199999999994"/>
        <n v="1387.0639999999999"/>
        <n v="2222.4"/>
        <n v="942.84000000000015"/>
        <n v="859.61699999999996"/>
        <n v="656.24099999999999"/>
        <n v="87.21"/>
        <n v="366.09000000000003"/>
        <n v="665.16750000000002"/>
        <n v="708.89400000000001"/>
        <n v="537.62400000000002"/>
        <n v="1640.0040000000001"/>
        <n v="915.02100000000007"/>
        <n v="496.17900000000003"/>
        <n v="920.88149999999996"/>
        <n v="2467.89"/>
        <n v="638.50499999999988"/>
        <n v="1210.5990000000002"/>
        <n v="1040.607"/>
        <n v="284.221"/>
        <n v="3302.5039999999999"/>
        <n v="2465.5859999999998"/>
        <n v="54.314999999999998"/>
        <n v="2227.9950000000003"/>
        <n v="388.29"/>
        <n v="1027.5820000000001"/>
        <n v="3021.3760000000002"/>
        <n v="952.67899999999997"/>
        <n v="4211.55"/>
        <n v="1197.76"/>
        <n v="1731.7930000000001"/>
        <n v="2127.3700000000003"/>
        <n v="999.36200000000008"/>
        <n v="495.45650000000001"/>
        <n v="2390.6080000000002"/>
        <n v="131.75549999999998"/>
        <n v="258.536"/>
        <n v="1004.3115"/>
        <n v="235.84"/>
        <n v="351.19800000000004"/>
        <n v="24.681000000000001"/>
        <n v="729.16199999999992"/>
        <n v="1425"/>
        <n v="1484.25"/>
        <n v="2523.752"/>
        <n v="2365.83"/>
        <n v="3151.28"/>
        <n v="336.60399999999998"/>
        <n v="484.22"/>
        <n v="157.27549999999999"/>
        <n v="1403.172"/>
        <n v="2088.7200000000003"/>
        <n v="1041.8449999999998"/>
        <n v="753.2"/>
        <n v="836.995"/>
        <n v="18.05"/>
        <n v="742.61099999999999"/>
        <n v="280.72800000000001"/>
        <n v="817.8359999999999"/>
        <n v="2910.384"/>
        <n v="1877.8200000000002"/>
        <n v="459.22949999999997"/>
        <n v="43.29"/>
        <n v="2969.8320000000003"/>
        <n v="147.88800000000001"/>
        <n v="789.07950000000005"/>
        <n v="623.048"/>
        <n v="112.48"/>
        <n v="258.92"/>
        <n v="691.26749999999993"/>
        <n v="700.89300000000003"/>
        <n v="1322.4870000000001"/>
        <n v="1123.8275000000001"/>
        <n v="4214.3850000000002"/>
        <n v="1444.0139999999999"/>
        <n v="463.08"/>
        <n v="259.68"/>
        <n v="3206.2974999999997"/>
        <n v="923.28"/>
        <n v="3428.1320000000001"/>
        <n v="734.96"/>
        <n v="100.21499999999999"/>
        <n v="2321.2800000000002"/>
        <n v="631.89"/>
        <n v="15.361500000000001"/>
        <n v="3198.15"/>
        <n v="433.53399999999999"/>
        <n v="1901.2824999999998"/>
        <n v="57.384"/>
        <n v="867.654"/>
        <n v="2456.2195000000002"/>
        <n v="1111.5"/>
        <n v="495.50100000000003"/>
        <n v="725.24700000000007"/>
        <n v="428.89499999999998"/>
        <n v="80.67"/>
        <n v="2019.01"/>
        <n v="373.95799999999997"/>
        <n v="99.278999999999996"/>
        <n v="547.76"/>
        <n v="1408.76"/>
        <n v="2203.04"/>
        <n v="372.52"/>
        <n v="1322.4"/>
        <n v="915.39"/>
        <n v="75.896999999999991"/>
        <n v="2522.0160000000001"/>
        <n v="1884.0599999999997"/>
        <n v="936.29200000000003"/>
        <n v="1416.27"/>
        <n v="268.05600000000004"/>
        <n v="1065.3120000000001"/>
        <n v="932.12699999999995"/>
        <n v="149.15"/>
        <n v="231.56"/>
        <n v="911.73400000000004"/>
        <n v="160.21800000000002"/>
        <n v="295.22000000000003"/>
        <n v="241.167"/>
        <n v="2797.5710000000004"/>
        <n v="899.65949999999998"/>
        <n v="2872.4959999999996"/>
        <n v="53.856000000000002"/>
        <n v="2302.4970000000003"/>
        <n v="346.10300000000001"/>
        <n v="3683.5600000000004"/>
        <n v="1171.3140000000001"/>
        <n v="2410.14"/>
        <n v="2062.64"/>
        <n v="838.69500000000005"/>
        <n v="525.6"/>
        <n v="392.13900000000001"/>
        <n v="2546.931"/>
        <n v="841.68000000000006"/>
        <n v="1815.45"/>
        <n v="626.19999999999993"/>
        <n v="242.04000000000002"/>
        <n v="2578.2794999999996"/>
        <n v="82.13"/>
        <n v="136.7525"/>
        <n v="2174.8500000000004"/>
        <n v="362.60999999999996"/>
        <n v="1565.2240000000002"/>
        <n v="800.0234999999999"/>
        <n v="943.46100000000001"/>
        <n v="2961.0600000000004"/>
        <n v="1674.1469999999997"/>
        <n v="2397.136"/>
        <n v="2138.75"/>
        <n v="1208.268"/>
        <n v="1633.6000000000001"/>
        <n v="237.816"/>
        <n v="3436.16"/>
        <n v="2003.0250000000001"/>
        <n v="215.64500000000001"/>
        <n v="889.95600000000002"/>
        <n v="1667.6280000000002"/>
        <n v="382.428"/>
        <n v="4041.9900000000002"/>
        <n v="130.18"/>
        <n v="732.697"/>
        <n v="72.387"/>
        <n v="1375.5240000000001"/>
        <n v="3967.65"/>
        <n v="1446.2325000000001"/>
        <n v="608.09399999999994"/>
        <n v="3437.1"/>
        <n v="2162.5650000000001"/>
        <n v="1660.6949999999999"/>
        <n v="2374.6799999999998"/>
        <n v="143.13150000000002"/>
        <n v="1896.2910000000002"/>
        <n v="599.82999999999993"/>
        <n v="36.388500000000001"/>
        <n v="1088.5440000000001"/>
        <n v="2283.1680000000001"/>
        <n v="858.33449999999993"/>
        <n v="1359.6659999999999"/>
        <n v="955.15350000000001"/>
        <n v="1269.162"/>
        <n v="3320.288"/>
        <n v="304.87799999999999"/>
        <n v="1150.5735"/>
        <n v="858.32"/>
        <n v="16.596499999999999"/>
        <n v="662.49"/>
        <n v="1123.596"/>
        <n v="3066.91"/>
        <n v="580.29300000000001"/>
        <n v="371.55"/>
        <n v="4851.7"/>
        <n v="2563.94"/>
        <n v="130.416"/>
        <n v="165.29050000000001"/>
        <n v="1213.0074999999999"/>
        <n v="2376.6"/>
        <n v="518.96600000000001"/>
        <n v="614.65500000000009"/>
        <n v="630.428"/>
        <n v="823.36500000000001"/>
        <n v="761.53000000000009"/>
        <n v="1129.702"/>
        <n v="1811.992"/>
        <n v="2542.9949999999999"/>
        <n v="697.68"/>
        <n v="3358.1834999999996"/>
        <n v="1062.0495000000001"/>
        <n v="1868.7450000000001"/>
        <n v="566.23599999999999"/>
        <n v="408.96900000000005"/>
        <n v="1697.943"/>
        <n v="2561.7130000000002"/>
        <n v="235.48400000000001"/>
        <n v="3787.0039999999999"/>
        <n v="872.52"/>
        <n v="2132.6"/>
        <n v="455.84"/>
        <n v="93.653000000000006"/>
        <n v="2019.7"/>
        <n v="3319.585"/>
        <n v="2592.4744999999998"/>
        <n v="894.53999999999985"/>
        <n v="287.20650000000001"/>
        <n v="395.93700000000001"/>
        <n v="1151.982"/>
        <n v="984.08"/>
        <n v="2186.4720000000002"/>
        <n v="2323.58"/>
        <n v="197.94800000000001"/>
        <n v="185.85899999999998"/>
        <n v="1272.6200000000001"/>
        <n v="3109.6349999999998"/>
        <n v="1280.394"/>
        <n v="2203.6050000000005"/>
        <n v="2761.6120000000001"/>
        <n v="119.244"/>
        <n v="75.5565"/>
        <n v="83.334000000000003"/>
        <n v="307.20150000000001"/>
        <n v="334.02000000000004"/>
        <n v="1998.9900000000002"/>
        <n v="1285.0999999999999"/>
        <n v="1257.268"/>
        <n v="273.375"/>
        <n v="372.02800000000002"/>
        <n v="883.65199999999993"/>
        <n v="1258.578"/>
        <n v="942.15000000000009"/>
        <n v="1436.6375"/>
        <n v="417.09500000000003"/>
        <n v="1800.212"/>
        <n v="228.58"/>
        <n v="3208.7999999999997"/>
        <n v="542.73500000000001"/>
        <n v="512.33399999999995"/>
        <n v="309.738"/>
        <n v="528.44500000000005"/>
        <n v="467.93700000000007"/>
        <n v="2866.2849999999999"/>
        <n v="4416.3"/>
        <n v="414.93600000000004"/>
        <n v="1236.375"/>
        <n v="4015.4"/>
        <n v="384.28500000000003"/>
        <n v="1375.81"/>
        <n v="2278.6379999999999"/>
        <n v="206.38749999999999"/>
        <n v="3302.0954999999999"/>
        <n v="1296.18"/>
        <n v="342.67750000000001"/>
        <n v="1892.97"/>
        <n v="877.00499999999988"/>
        <n v="1492.4974999999999"/>
        <n v="735.91300000000001"/>
        <n v="2837.0279999999998"/>
        <n v="1822.672"/>
        <n v="149.4"/>
        <n v="3317.4949999999999"/>
        <n v="250.5"/>
        <n v="1357.3980000000001"/>
        <n v="37.049999999999997"/>
        <n v="235.47"/>
        <n v="728.64"/>
        <n v="737.83399999999995"/>
        <n v="1300.7399999999998"/>
        <n v="11.78"/>
        <n v="1030.3799999999999"/>
        <n v="1396.2150000000001"/>
        <n v="2225.5720000000001"/>
        <n v="25.593"/>
        <n v="2494.5300000000002"/>
        <n v="195.126"/>
        <n v="789.82"/>
        <n v="962.15000000000009"/>
        <n v="3046.59"/>
        <n v="709.34"/>
        <n v="91.12"/>
        <n v="2042.9560000000001"/>
        <n v="735.69200000000001"/>
        <n v="1474.16"/>
        <n v="2821.6000000000004"/>
        <n v="788.88499999999999"/>
        <n v="398.42999999999995"/>
        <n v="160.2165"/>
        <n v="570.399"/>
        <n v="1342.56"/>
        <n v="1436.7800000000002"/>
        <n v="21.321000000000002"/>
        <n v="1063.4490000000001"/>
        <n v="1258.17"/>
        <n v="723.78899999999999"/>
        <n v="452.47"/>
        <n v="44.132000000000005"/>
        <n v="326.06850000000003"/>
        <n v="2507.2740000000003"/>
        <n v="2248.4"/>
        <n v="820.37999999999988"/>
        <n v="1127.56"/>
        <n v="517.08499999999992"/>
        <n v="3781.62"/>
        <n v="341.74350000000004"/>
        <n v="1804.9"/>
        <n v="1522.78"/>
        <n v="3011.8049999999998"/>
        <n v="400.5795"/>
        <n v="257.31"/>
        <n v="590.57999999999993"/>
        <n v="393.03999999999996"/>
        <n v="2760.2049999999999"/>
        <n v="30.204000000000001"/>
        <n v="369.50250000000005"/>
        <n v="779.87399999999991"/>
        <n v="2050.8389999999999"/>
        <n v="1345.2"/>
        <n v="715.59"/>
        <n v="2138.165"/>
        <n v="308.19600000000003"/>
        <n v="2676.6060000000002"/>
        <n v="231.8"/>
        <n v="2232.6899999999996"/>
        <n v="1080.2259999999999"/>
        <n v="1634.5440000000001"/>
        <n v="741.47400000000005"/>
        <n v="389.63"/>
        <n v="2138.3360000000002"/>
        <n v="3283.1049999999996"/>
        <n v="1640.22"/>
        <n v="2099.2149999999997"/>
        <n v="4381.0199999999995"/>
        <n v="1865.3849999999998"/>
        <n v="357.858"/>
        <n v="816.60599999999999"/>
        <n v="1408.4"/>
        <n v="375.0455"/>
        <n v="1821.96"/>
        <n v="2503.3200000000002"/>
        <n v="1559.46"/>
        <n v="1887.6120000000001"/>
        <n v="73.269000000000005"/>
        <n v="1333.61"/>
        <n v="343.84"/>
        <n v="2931.0120000000002"/>
        <n v="3188.58"/>
        <n v="281.22000000000003"/>
        <n v="694.74750000000006"/>
        <n v="1891.692"/>
        <n v="175.18"/>
        <n v="3273.3999999999996"/>
        <n v="2519.79"/>
        <n v="2795.4605000000001"/>
        <n v="2318.8200000000002"/>
        <n v="663.70799999999997"/>
        <n v="1364.8320000000001"/>
        <n v="1824.8219999999999"/>
        <n v="180.32400000000001"/>
        <n v="263.79599999999999"/>
        <n v="2287.0439999999999"/>
        <n v="89.784000000000006"/>
        <n v="1550.7800000000002"/>
        <n v="1669.2639999999999"/>
        <n v="481.70700000000005"/>
        <n v="664.06899999999996"/>
        <n v="1565.277"/>
        <n v="292.125"/>
        <n v="2011.76"/>
        <n v="362.30400000000003"/>
        <n v="335.43"/>
        <n v="74.079000000000008"/>
        <n v="2677.8825000000002"/>
        <n v="1699.83"/>
        <n v="204.98399999999998"/>
        <n v="758.322"/>
        <n v="1012.3799999999999"/>
        <n v="1481.4225000000001"/>
        <n v="285.84000000000003"/>
        <n v="201.94"/>
        <n v="384.94"/>
        <n v="3895.6365000000001"/>
        <n v="583.60400000000004"/>
        <n v="835.29700000000003"/>
        <n v="510.7650000000001"/>
        <n v="240.62400000000002"/>
        <n v="466.89649999999995"/>
        <n v="2109.8700000000003"/>
        <n v="510.21"/>
        <n v="219.44"/>
        <n v="1626.875"/>
        <n v="669.33"/>
        <n v="261.20249999999999"/>
        <n v="700.96"/>
        <n v="1035.9000000000001"/>
        <n v="759.35599999999999"/>
        <n v="2192.9669999999996"/>
        <n v="530.13599999999997"/>
        <n v="1329.6675"/>
        <n v="1859.5980000000002"/>
        <n v="1183.8599999999999"/>
        <n v="1325.2860000000001"/>
        <n v="602.28000000000009"/>
        <n v="357.76049999999998"/>
        <n v="3229.03"/>
        <n v="1213.6500000000001"/>
        <n v="1100.47"/>
        <n v="2740.9399999999996"/>
        <n v="1942.4199999999998"/>
        <n v="828.29549999999995"/>
        <n v="936.36"/>
        <n v="1608.0650000000001"/>
        <n v="383.58"/>
        <n v="426.74"/>
        <n v="110.25699999999999"/>
        <n v="303.16399999999999"/>
        <n v="776.33999999999992"/>
        <n v="1221.0165000000002"/>
        <n v="433.72"/>
        <n v="2599.0279999999998"/>
        <n v="340.48"/>
        <n v="849.96"/>
        <n v="788.28149999999994"/>
        <n v="2538.355"/>
        <n v="244.62"/>
        <n v="390.16800000000001"/>
        <n v="393.89400000000001"/>
        <n v="4789.5999999999995"/>
        <n v="224.65599999999998"/>
        <n v="3688.72"/>
        <n v="1490.9965"/>
        <n v="265.25099999999998"/>
        <n v="1709.028"/>
        <n v="1262.037"/>
        <n v="324.83699999999999"/>
        <n v="1484.712"/>
        <n v="2746.44"/>
        <n v="354.09999999999997"/>
        <n v="1297.45"/>
        <n v="1079.6399999999999"/>
        <n v="3813.52"/>
        <n v="1303.92"/>
        <n v="1134.0539999999999"/>
        <n v="1690.48"/>
        <n v="1875.6185"/>
        <n v="167.352"/>
        <n v="3271.2299999999996"/>
        <n v="753.38100000000009"/>
        <n v="525.96299999999997"/>
        <n v="1101.2685000000001"/>
        <n v="1316.8709999999999"/>
        <n v="544.08500000000004"/>
        <n v="1207.51"/>
        <n v="713.37599999999998"/>
        <n v="541.971"/>
        <n v="759.55499999999995"/>
        <n v="2407.5"/>
        <n v="2281.6"/>
        <n v="1962.0125"/>
        <n v="593.89200000000005"/>
        <n v="136.32300000000001"/>
        <n v="595.04399999999998"/>
        <n v="2197.692"/>
        <n v="1031.4000000000001"/>
        <n v="1445.94"/>
        <n v="422.928"/>
        <n v="1785.7349999999999"/>
        <n v="1125.4679999999998"/>
        <n v="1339.7280000000001"/>
        <n v="2272.14"/>
        <n v="1411.56"/>
        <n v="2303.9250000000002"/>
        <n v="215.97299999999996"/>
        <n v="501.44399999999996"/>
        <n v="346.4"/>
        <n v="293.17950000000002"/>
        <n v="1296.335"/>
        <n v="415.79"/>
        <n v="291.78799999999995"/>
        <n v="714.73500000000001"/>
        <n v="1236.7160000000001"/>
        <n v="1686.366"/>
        <n v="250.40099999999998"/>
        <n v="1577.1239999999998"/>
        <n v="3562.0155000000004"/>
        <n v="3590.163"/>
        <n v="309.90150000000006"/>
        <n v="2284.8000000000002"/>
        <n v="752.86799999999994"/>
        <n v="36.799999999999997"/>
        <n v="2058.46"/>
        <n v="1262.3580000000002"/>
        <n v="166.21200000000002"/>
        <n v="146.90549999999999"/>
        <n v="410.83699999999999"/>
        <n v="2385.3960000000002"/>
        <n v="178.35300000000001"/>
        <n v="2953.7400000000002"/>
        <n v="3938.7"/>
        <n v="2080.5119999999997"/>
        <n v="121.35599999999999"/>
        <n v="1497.8649999999998"/>
        <n v="924.58799999999997"/>
        <n v="2653.7490000000003"/>
        <n v="140.22"/>
        <n v="2506.1759999999999"/>
        <n v="409.50450000000001"/>
        <n v="1364.58"/>
        <n v="559.77800000000002"/>
        <n v="43.893999999999998"/>
        <n v="1608.4634999999998"/>
        <n v="133.32"/>
        <n v="187.614"/>
        <n v="214.89"/>
        <n v="52.227000000000004"/>
        <n v="685.36799999999994"/>
        <n v="456.8"/>
        <n v="307.70499999999998"/>
        <n v="278.55"/>
        <n v="1141.2539999999999"/>
        <n v="2025.2160000000001"/>
        <n v="279.51299999999998"/>
        <n v="142.215"/>
        <n v="2244.4560000000001"/>
        <n v="1660.8500000000001"/>
        <n v="1855.1790000000001"/>
        <n v="1657.36"/>
        <n v="21.815999999999999"/>
        <n v="1264.317"/>
        <n v="3129.0245"/>
        <n v="446.13900000000001"/>
        <n v="2131.8759999999997"/>
        <n v="74.492999999999995"/>
        <n v="782.81999999999994"/>
        <n v="383.93999999999994"/>
        <n v="417.58"/>
        <n v="2297.652"/>
        <n v="846.79200000000003"/>
        <n v="1356.4575"/>
        <n v="1114.83"/>
        <n v="212.607"/>
        <n v="970.63200000000006"/>
        <n v="764.93999999999994"/>
        <n v="2676.4920000000002"/>
        <n v="167.94"/>
        <n v="497.76200000000006"/>
        <n v="3069.7064999999993"/>
        <n v="3717.9765000000002"/>
        <n v="1030.0374999999999"/>
        <n v="1227.771"/>
        <n v="184.50899999999996"/>
        <n v="3161.4050000000002"/>
        <n v="1491.2740000000001"/>
        <n v="532.22400000000005"/>
        <n v="1379.8274999999999"/>
        <n v="2796.36"/>
        <n v="686.74"/>
        <n v="195.51949999999999"/>
        <n v="2588.75"/>
        <n v="305.23500000000001"/>
        <n v="523.04399999999998"/>
        <n v="458.96"/>
        <n v="999.09000000000015"/>
        <n v="734.11199999999997"/>
        <n v="332.33850000000001"/>
        <n v="2410.9499999999998"/>
        <n v="25.794"/>
        <n v="275.75"/>
        <n v="1440.7200000000003"/>
        <n v="475.66800000000001"/>
        <n v="1533.3000000000002"/>
        <n v="984.96"/>
        <n v="1098.6299999999999"/>
        <n v="4233.6900000000005"/>
        <n v="2671.9605000000001"/>
        <n v="172.28250000000003"/>
        <n v="1387.98"/>
        <n v="1563.84"/>
        <n v="1523.7"/>
        <n v="208.6155"/>
        <n v="924.4"/>
        <n v="2270.0519999999997"/>
        <n v="284.72000000000003"/>
        <n v="74.034000000000006"/>
        <n v="107.928"/>
        <n v="1543.1579999999999"/>
        <n v="2260.25"/>
        <n v="2266.9499999999998"/>
        <n v="4674.5"/>
        <n v="132.24300000000002"/>
        <n v="2538.7800000000002"/>
        <n v="1071.0300000000002"/>
        <n v="2198.712"/>
        <n v="2738.47"/>
        <n v="188.19"/>
        <n v="265.73400000000004"/>
        <n v="1458.3600000000001"/>
        <n v="923.71500000000015"/>
        <n v="1142.1600000000001"/>
        <n v="2939.328"/>
        <n v="3141.6120000000001"/>
        <n v="463.14"/>
        <n v="3353.9400000000005"/>
        <n v="2458.0680000000002"/>
        <n v="214.81200000000001"/>
        <n v="881.37199999999996"/>
        <n v="829.08"/>
        <n v="77.587999999999994"/>
        <n v="216.9"/>
        <n v="1340.6880000000001"/>
        <n v="1785"/>
        <n v="842.07600000000002"/>
        <n v="2909.8305"/>
        <n v="295.596"/>
        <n v="176.04"/>
        <n v="1832.5"/>
        <n v="172.494"/>
        <n v="154.85"/>
      </sharedItems>
    </cacheField>
    <cacheField name="Year" numFmtId="0">
      <sharedItems containsSemiMixedTypes="0" containsString="0" containsNumber="1" containsInteger="1" minValue="2024" maxValue="2025" count="2">
        <n v="2024"/>
        <n v="2025"/>
      </sharedItems>
    </cacheField>
    <cacheField name="Month" numFmtId="0">
      <sharedItems containsSemiMixedTypes="0" containsString="0" containsNumber="1" containsInteger="1" minValue="1" maxValue="12" count="12">
        <n v="10"/>
        <n v="3"/>
        <n v="11"/>
        <n v="12"/>
        <n v="8"/>
        <n v="1"/>
        <n v="9"/>
        <n v="5"/>
        <n v="6"/>
        <n v="4"/>
        <n v="2"/>
        <n v="7"/>
      </sharedItems>
    </cacheField>
  </cacheFields>
  <extLst>
    <ext xmlns:x14="http://schemas.microsoft.com/office/spreadsheetml/2009/9/main" uri="{725AE2AE-9491-48be-B2B4-4EB974FC3084}">
      <x14:pivotCacheDefinition pivotCacheId="2087529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4-10-02T00:00:00"/>
    <x v="0"/>
    <s v="Stephanie Lopez"/>
    <x v="0"/>
    <x v="0"/>
    <n v="2"/>
    <n v="12.63"/>
    <x v="0"/>
    <x v="0"/>
    <x v="0"/>
    <n v="0"/>
    <x v="0"/>
    <x v="0"/>
    <x v="0"/>
  </r>
  <r>
    <x v="1"/>
    <d v="2025-03-15T00:00:00"/>
    <x v="0"/>
    <s v="Katelyn Arias"/>
    <x v="1"/>
    <x v="1"/>
    <n v="1"/>
    <n v="47.28"/>
    <x v="1"/>
    <x v="1"/>
    <x v="1"/>
    <n v="7.0919999999999996"/>
    <x v="1"/>
    <x v="1"/>
    <x v="1"/>
  </r>
  <r>
    <x v="2"/>
    <d v="2024-11-14T00:00:00"/>
    <x v="1"/>
    <s v="Jordan Miller"/>
    <x v="1"/>
    <x v="2"/>
    <n v="2"/>
    <n v="178.31"/>
    <x v="0"/>
    <x v="0"/>
    <x v="2"/>
    <n v="0"/>
    <x v="2"/>
    <x v="0"/>
    <x v="2"/>
  </r>
  <r>
    <x v="3"/>
    <d v="2024-12-27T00:00:00"/>
    <x v="2"/>
    <s v="Jason Mcconnell"/>
    <x v="1"/>
    <x v="2"/>
    <n v="3"/>
    <n v="143.9"/>
    <x v="2"/>
    <x v="0"/>
    <x v="3"/>
    <n v="43.170000000000009"/>
    <x v="3"/>
    <x v="0"/>
    <x v="3"/>
  </r>
  <r>
    <x v="4"/>
    <d v="2025-08-02T00:00:00"/>
    <x v="0"/>
    <s v="Antonio Berry"/>
    <x v="1"/>
    <x v="2"/>
    <n v="6"/>
    <n v="323.48"/>
    <x v="3"/>
    <x v="0"/>
    <x v="4"/>
    <n v="97.044000000000011"/>
    <x v="4"/>
    <x v="1"/>
    <x v="4"/>
  </r>
  <r>
    <x v="5"/>
    <d v="2025-01-19T00:00:00"/>
    <x v="0"/>
    <s v="Amanda Frank"/>
    <x v="1"/>
    <x v="3"/>
    <n v="8"/>
    <n v="228.57"/>
    <x v="1"/>
    <x v="0"/>
    <x v="5"/>
    <n v="274.28399999999999"/>
    <x v="5"/>
    <x v="1"/>
    <x v="5"/>
  </r>
  <r>
    <x v="6"/>
    <d v="2024-09-26T00:00:00"/>
    <x v="0"/>
    <s v="Carlos Hogan"/>
    <x v="2"/>
    <x v="4"/>
    <n v="7"/>
    <n v="187.31"/>
    <x v="1"/>
    <x v="2"/>
    <x v="6"/>
    <n v="196.6755"/>
    <x v="6"/>
    <x v="0"/>
    <x v="6"/>
  </r>
  <r>
    <x v="7"/>
    <d v="2024-09-03T00:00:00"/>
    <x v="0"/>
    <s v="Angela Miller"/>
    <x v="2"/>
    <x v="5"/>
    <n v="7"/>
    <n v="92.24"/>
    <x v="1"/>
    <x v="2"/>
    <x v="7"/>
    <n v="96.85199999999999"/>
    <x v="7"/>
    <x v="0"/>
    <x v="6"/>
  </r>
  <r>
    <x v="8"/>
    <d v="2024-08-04T00:00:00"/>
    <x v="1"/>
    <s v="David Evans"/>
    <x v="1"/>
    <x v="1"/>
    <n v="8"/>
    <n v="324.48"/>
    <x v="2"/>
    <x v="0"/>
    <x v="8"/>
    <n v="259.584"/>
    <x v="8"/>
    <x v="0"/>
    <x v="4"/>
  </r>
  <r>
    <x v="9"/>
    <d v="2024-10-10T00:00:00"/>
    <x v="3"/>
    <s v="Brandon Conrad"/>
    <x v="1"/>
    <x v="3"/>
    <n v="5"/>
    <n v="73.12"/>
    <x v="3"/>
    <x v="0"/>
    <x v="9"/>
    <n v="18.28"/>
    <x v="9"/>
    <x v="0"/>
    <x v="0"/>
  </r>
  <r>
    <x v="10"/>
    <d v="2025-05-29T00:00:00"/>
    <x v="3"/>
    <s v="Jordan Woods"/>
    <x v="0"/>
    <x v="6"/>
    <n v="4"/>
    <n v="450.99"/>
    <x v="1"/>
    <x v="0"/>
    <x v="10"/>
    <n v="270.59399999999999"/>
    <x v="10"/>
    <x v="1"/>
    <x v="7"/>
  </r>
  <r>
    <x v="11"/>
    <d v="2024-09-09T00:00:00"/>
    <x v="2"/>
    <s v="Ryan Williams"/>
    <x v="1"/>
    <x v="1"/>
    <n v="9"/>
    <n v="117.56"/>
    <x v="1"/>
    <x v="1"/>
    <x v="11"/>
    <n v="158.70599999999999"/>
    <x v="11"/>
    <x v="0"/>
    <x v="6"/>
  </r>
  <r>
    <x v="12"/>
    <d v="2025-03-13T00:00:00"/>
    <x v="3"/>
    <s v="Juan Anderson"/>
    <x v="2"/>
    <x v="4"/>
    <n v="10"/>
    <n v="297.57"/>
    <x v="3"/>
    <x v="2"/>
    <x v="12"/>
    <n v="148.785"/>
    <x v="12"/>
    <x v="1"/>
    <x v="1"/>
  </r>
  <r>
    <x v="13"/>
    <d v="2024-10-05T00:00:00"/>
    <x v="1"/>
    <s v="Stephen Rubio"/>
    <x v="0"/>
    <x v="0"/>
    <n v="2"/>
    <n v="281.16000000000003"/>
    <x v="0"/>
    <x v="1"/>
    <x v="13"/>
    <n v="0"/>
    <x v="13"/>
    <x v="0"/>
    <x v="0"/>
  </r>
  <r>
    <x v="14"/>
    <d v="2024-11-28T00:00:00"/>
    <x v="1"/>
    <s v="Larry Simmons"/>
    <x v="2"/>
    <x v="7"/>
    <n v="1"/>
    <n v="92.6"/>
    <x v="2"/>
    <x v="2"/>
    <x v="14"/>
    <n v="9.26"/>
    <x v="14"/>
    <x v="0"/>
    <x v="2"/>
  </r>
  <r>
    <x v="15"/>
    <d v="2024-10-20T00:00:00"/>
    <x v="3"/>
    <s v="Geoffrey Warner"/>
    <x v="2"/>
    <x v="4"/>
    <n v="3"/>
    <n v="478.36"/>
    <x v="0"/>
    <x v="1"/>
    <x v="15"/>
    <n v="0"/>
    <x v="15"/>
    <x v="0"/>
    <x v="0"/>
  </r>
  <r>
    <x v="16"/>
    <d v="2025-06-30T00:00:00"/>
    <x v="3"/>
    <s v="Matthew Moses"/>
    <x v="2"/>
    <x v="4"/>
    <n v="10"/>
    <n v="452.22"/>
    <x v="2"/>
    <x v="2"/>
    <x v="16"/>
    <n v="452.22000000000008"/>
    <x v="16"/>
    <x v="1"/>
    <x v="8"/>
  </r>
  <r>
    <x v="17"/>
    <d v="2025-04-21T00:00:00"/>
    <x v="2"/>
    <s v="Daniel Howard"/>
    <x v="2"/>
    <x v="5"/>
    <n v="8"/>
    <n v="65.349999999999994"/>
    <x v="1"/>
    <x v="2"/>
    <x v="17"/>
    <n v="78.419999999999987"/>
    <x v="17"/>
    <x v="1"/>
    <x v="9"/>
  </r>
  <r>
    <x v="18"/>
    <d v="2025-02-02T00:00:00"/>
    <x v="3"/>
    <s v="Jennifer Acosta"/>
    <x v="2"/>
    <x v="8"/>
    <n v="10"/>
    <n v="193.98"/>
    <x v="0"/>
    <x v="1"/>
    <x v="18"/>
    <n v="0"/>
    <x v="18"/>
    <x v="1"/>
    <x v="10"/>
  </r>
  <r>
    <x v="19"/>
    <d v="2024-09-09T00:00:00"/>
    <x v="0"/>
    <s v="Emily Vaughn"/>
    <x v="0"/>
    <x v="9"/>
    <n v="2"/>
    <n v="361.26"/>
    <x v="0"/>
    <x v="1"/>
    <x v="19"/>
    <n v="0"/>
    <x v="19"/>
    <x v="0"/>
    <x v="6"/>
  </r>
  <r>
    <x v="20"/>
    <d v="2024-09-01T00:00:00"/>
    <x v="3"/>
    <s v="Angela Allison MD"/>
    <x v="0"/>
    <x v="6"/>
    <n v="6"/>
    <n v="333.68"/>
    <x v="0"/>
    <x v="1"/>
    <x v="20"/>
    <n v="0"/>
    <x v="20"/>
    <x v="0"/>
    <x v="6"/>
  </r>
  <r>
    <x v="21"/>
    <d v="2025-01-18T00:00:00"/>
    <x v="2"/>
    <s v="Brenda Guerrero"/>
    <x v="0"/>
    <x v="9"/>
    <n v="7"/>
    <n v="119.19"/>
    <x v="3"/>
    <x v="0"/>
    <x v="21"/>
    <n v="41.716499999999996"/>
    <x v="21"/>
    <x v="1"/>
    <x v="5"/>
  </r>
  <r>
    <x v="22"/>
    <d v="2024-08-21T00:00:00"/>
    <x v="2"/>
    <s v="Mariah Dean"/>
    <x v="0"/>
    <x v="6"/>
    <n v="3"/>
    <n v="485.98"/>
    <x v="2"/>
    <x v="2"/>
    <x v="22"/>
    <n v="145.79400000000001"/>
    <x v="22"/>
    <x v="0"/>
    <x v="4"/>
  </r>
  <r>
    <x v="23"/>
    <d v="2025-03-02T00:00:00"/>
    <x v="0"/>
    <s v="Jesse Brooks"/>
    <x v="0"/>
    <x v="9"/>
    <n v="9"/>
    <n v="290.92"/>
    <x v="0"/>
    <x v="1"/>
    <x v="23"/>
    <n v="0"/>
    <x v="23"/>
    <x v="1"/>
    <x v="1"/>
  </r>
  <r>
    <x v="24"/>
    <d v="2025-04-05T00:00:00"/>
    <x v="3"/>
    <s v="Mr. George Thomas"/>
    <x v="1"/>
    <x v="10"/>
    <n v="10"/>
    <n v="294.14"/>
    <x v="2"/>
    <x v="0"/>
    <x v="24"/>
    <n v="294.14"/>
    <x v="24"/>
    <x v="1"/>
    <x v="9"/>
  </r>
  <r>
    <x v="25"/>
    <d v="2025-01-01T00:00:00"/>
    <x v="0"/>
    <s v="James Garrett"/>
    <x v="2"/>
    <x v="7"/>
    <n v="8"/>
    <n v="28.11"/>
    <x v="1"/>
    <x v="2"/>
    <x v="25"/>
    <n v="33.731999999999999"/>
    <x v="25"/>
    <x v="1"/>
    <x v="5"/>
  </r>
  <r>
    <x v="26"/>
    <d v="2024-12-05T00:00:00"/>
    <x v="1"/>
    <s v="Ellen Butler"/>
    <x v="1"/>
    <x v="1"/>
    <n v="3"/>
    <n v="177.78"/>
    <x v="1"/>
    <x v="1"/>
    <x v="26"/>
    <n v="80.001000000000005"/>
    <x v="26"/>
    <x v="0"/>
    <x v="3"/>
  </r>
  <r>
    <x v="27"/>
    <d v="2025-06-25T00:00:00"/>
    <x v="1"/>
    <s v="Dawn Owens"/>
    <x v="1"/>
    <x v="1"/>
    <n v="5"/>
    <n v="426.91"/>
    <x v="2"/>
    <x v="0"/>
    <x v="27"/>
    <n v="213.45500000000004"/>
    <x v="27"/>
    <x v="1"/>
    <x v="8"/>
  </r>
  <r>
    <x v="28"/>
    <d v="2025-03-22T00:00:00"/>
    <x v="1"/>
    <s v="Stephanie Carter"/>
    <x v="0"/>
    <x v="6"/>
    <n v="3"/>
    <n v="483.18"/>
    <x v="1"/>
    <x v="0"/>
    <x v="28"/>
    <n v="217.43099999999998"/>
    <x v="28"/>
    <x v="1"/>
    <x v="1"/>
  </r>
  <r>
    <x v="29"/>
    <d v="2025-02-21T00:00:00"/>
    <x v="3"/>
    <s v="Brian Anderson"/>
    <x v="0"/>
    <x v="0"/>
    <n v="1"/>
    <n v="407.56"/>
    <x v="0"/>
    <x v="0"/>
    <x v="29"/>
    <n v="0"/>
    <x v="29"/>
    <x v="1"/>
    <x v="10"/>
  </r>
  <r>
    <x v="30"/>
    <d v="2024-09-27T00:00:00"/>
    <x v="3"/>
    <s v="Eric Cannon"/>
    <x v="2"/>
    <x v="5"/>
    <n v="7"/>
    <n v="66.52"/>
    <x v="2"/>
    <x v="0"/>
    <x v="30"/>
    <n v="46.564"/>
    <x v="30"/>
    <x v="0"/>
    <x v="6"/>
  </r>
  <r>
    <x v="31"/>
    <d v="2025-04-02T00:00:00"/>
    <x v="3"/>
    <s v="Michele Moyer"/>
    <x v="1"/>
    <x v="2"/>
    <n v="4"/>
    <n v="450.21"/>
    <x v="0"/>
    <x v="0"/>
    <x v="31"/>
    <n v="0"/>
    <x v="31"/>
    <x v="1"/>
    <x v="9"/>
  </r>
  <r>
    <x v="32"/>
    <d v="2025-02-08T00:00:00"/>
    <x v="2"/>
    <s v="David Doyle DVM"/>
    <x v="0"/>
    <x v="0"/>
    <n v="5"/>
    <n v="380.18"/>
    <x v="0"/>
    <x v="1"/>
    <x v="32"/>
    <n v="0"/>
    <x v="32"/>
    <x v="1"/>
    <x v="10"/>
  </r>
  <r>
    <x v="33"/>
    <d v="2024-08-21T00:00:00"/>
    <x v="3"/>
    <s v="Rachel Martinez"/>
    <x v="2"/>
    <x v="7"/>
    <n v="3"/>
    <n v="326.47000000000003"/>
    <x v="0"/>
    <x v="1"/>
    <x v="33"/>
    <n v="0"/>
    <x v="33"/>
    <x v="0"/>
    <x v="4"/>
  </r>
  <r>
    <x v="34"/>
    <d v="2025-01-15T00:00:00"/>
    <x v="2"/>
    <s v="Laura Mccoy"/>
    <x v="1"/>
    <x v="3"/>
    <n v="6"/>
    <n v="185.21"/>
    <x v="0"/>
    <x v="0"/>
    <x v="34"/>
    <n v="0"/>
    <x v="34"/>
    <x v="1"/>
    <x v="5"/>
  </r>
  <r>
    <x v="35"/>
    <d v="2025-02-23T00:00:00"/>
    <x v="1"/>
    <s v="Stephanie Wright"/>
    <x v="1"/>
    <x v="3"/>
    <n v="4"/>
    <n v="332.26"/>
    <x v="3"/>
    <x v="1"/>
    <x v="35"/>
    <n v="66.451999999999998"/>
    <x v="35"/>
    <x v="1"/>
    <x v="10"/>
  </r>
  <r>
    <x v="36"/>
    <d v="2024-12-01T00:00:00"/>
    <x v="3"/>
    <s v="Darren Webster"/>
    <x v="0"/>
    <x v="6"/>
    <n v="10"/>
    <n v="438.56"/>
    <x v="1"/>
    <x v="2"/>
    <x v="36"/>
    <n v="657.84"/>
    <x v="36"/>
    <x v="0"/>
    <x v="3"/>
  </r>
  <r>
    <x v="37"/>
    <d v="2024-10-29T00:00:00"/>
    <x v="2"/>
    <s v="Benjamin Dalton"/>
    <x v="2"/>
    <x v="5"/>
    <n v="3"/>
    <n v="365.96"/>
    <x v="0"/>
    <x v="0"/>
    <x v="37"/>
    <n v="0"/>
    <x v="37"/>
    <x v="0"/>
    <x v="0"/>
  </r>
  <r>
    <x v="38"/>
    <d v="2025-07-22T00:00:00"/>
    <x v="1"/>
    <s v="Jeanne Cooper"/>
    <x v="2"/>
    <x v="4"/>
    <n v="10"/>
    <n v="456.08"/>
    <x v="2"/>
    <x v="0"/>
    <x v="38"/>
    <n v="456.08000000000004"/>
    <x v="38"/>
    <x v="1"/>
    <x v="11"/>
  </r>
  <r>
    <x v="39"/>
    <d v="2025-06-16T00:00:00"/>
    <x v="2"/>
    <s v="John Harris"/>
    <x v="0"/>
    <x v="9"/>
    <n v="2"/>
    <n v="124.26"/>
    <x v="2"/>
    <x v="1"/>
    <x v="39"/>
    <n v="24.852000000000004"/>
    <x v="39"/>
    <x v="1"/>
    <x v="8"/>
  </r>
  <r>
    <x v="40"/>
    <d v="2025-02-26T00:00:00"/>
    <x v="1"/>
    <s v="Paul Myers"/>
    <x v="0"/>
    <x v="6"/>
    <n v="8"/>
    <n v="84.93"/>
    <x v="3"/>
    <x v="1"/>
    <x v="40"/>
    <n v="33.972000000000001"/>
    <x v="40"/>
    <x v="1"/>
    <x v="10"/>
  </r>
  <r>
    <x v="41"/>
    <d v="2025-01-12T00:00:00"/>
    <x v="1"/>
    <s v="Elizabeth Perkins"/>
    <x v="1"/>
    <x v="10"/>
    <n v="8"/>
    <n v="116.3"/>
    <x v="0"/>
    <x v="0"/>
    <x v="41"/>
    <n v="0"/>
    <x v="41"/>
    <x v="1"/>
    <x v="5"/>
  </r>
  <r>
    <x v="42"/>
    <d v="2025-06-21T00:00:00"/>
    <x v="2"/>
    <s v="Cathy Lopez"/>
    <x v="1"/>
    <x v="3"/>
    <n v="9"/>
    <n v="299.52999999999997"/>
    <x v="2"/>
    <x v="0"/>
    <x v="42"/>
    <n v="269.57699999999994"/>
    <x v="42"/>
    <x v="1"/>
    <x v="8"/>
  </r>
  <r>
    <x v="43"/>
    <d v="2024-08-28T00:00:00"/>
    <x v="2"/>
    <s v="Melissa Scott"/>
    <x v="1"/>
    <x v="1"/>
    <n v="7"/>
    <n v="199.23"/>
    <x v="2"/>
    <x v="2"/>
    <x v="43"/>
    <n v="139.46099999999998"/>
    <x v="43"/>
    <x v="0"/>
    <x v="4"/>
  </r>
  <r>
    <x v="44"/>
    <d v="2025-01-25T00:00:00"/>
    <x v="2"/>
    <s v="Karen Brown"/>
    <x v="2"/>
    <x v="7"/>
    <n v="7"/>
    <n v="107.07"/>
    <x v="2"/>
    <x v="2"/>
    <x v="44"/>
    <n v="74.948999999999998"/>
    <x v="44"/>
    <x v="1"/>
    <x v="5"/>
  </r>
  <r>
    <x v="45"/>
    <d v="2024-09-24T00:00:00"/>
    <x v="1"/>
    <s v="Kayla Perry"/>
    <x v="2"/>
    <x v="8"/>
    <n v="6"/>
    <n v="336.93"/>
    <x v="3"/>
    <x v="0"/>
    <x v="45"/>
    <n v="101.07900000000001"/>
    <x v="45"/>
    <x v="0"/>
    <x v="6"/>
  </r>
  <r>
    <x v="46"/>
    <d v="2025-06-04T00:00:00"/>
    <x v="2"/>
    <s v="Shane Fleming"/>
    <x v="1"/>
    <x v="10"/>
    <n v="8"/>
    <n v="418.49"/>
    <x v="3"/>
    <x v="0"/>
    <x v="46"/>
    <n v="167.39600000000002"/>
    <x v="46"/>
    <x v="1"/>
    <x v="8"/>
  </r>
  <r>
    <x v="47"/>
    <d v="2024-12-04T00:00:00"/>
    <x v="2"/>
    <s v="Mary Gibson"/>
    <x v="1"/>
    <x v="1"/>
    <n v="6"/>
    <n v="166.77"/>
    <x v="0"/>
    <x v="0"/>
    <x v="47"/>
    <n v="0"/>
    <x v="47"/>
    <x v="0"/>
    <x v="3"/>
  </r>
  <r>
    <x v="48"/>
    <d v="2024-09-17T00:00:00"/>
    <x v="3"/>
    <s v="Amy Casey"/>
    <x v="2"/>
    <x v="8"/>
    <n v="4"/>
    <n v="170.68"/>
    <x v="1"/>
    <x v="1"/>
    <x v="48"/>
    <n v="102.408"/>
    <x v="48"/>
    <x v="0"/>
    <x v="6"/>
  </r>
  <r>
    <x v="49"/>
    <d v="2025-02-02T00:00:00"/>
    <x v="1"/>
    <s v="Barbara Luna"/>
    <x v="0"/>
    <x v="9"/>
    <n v="7"/>
    <n v="216.11"/>
    <x v="0"/>
    <x v="1"/>
    <x v="49"/>
    <n v="0"/>
    <x v="49"/>
    <x v="1"/>
    <x v="10"/>
  </r>
  <r>
    <x v="50"/>
    <d v="2024-10-04T00:00:00"/>
    <x v="3"/>
    <s v="Robert Stephens"/>
    <x v="1"/>
    <x v="10"/>
    <n v="7"/>
    <n v="476.66"/>
    <x v="1"/>
    <x v="0"/>
    <x v="50"/>
    <n v="500.49300000000005"/>
    <x v="50"/>
    <x v="0"/>
    <x v="0"/>
  </r>
  <r>
    <x v="51"/>
    <d v="2025-04-01T00:00:00"/>
    <x v="0"/>
    <s v="Angela Orozco"/>
    <x v="0"/>
    <x v="6"/>
    <n v="5"/>
    <n v="205.89"/>
    <x v="3"/>
    <x v="0"/>
    <x v="51"/>
    <n v="51.472499999999997"/>
    <x v="51"/>
    <x v="1"/>
    <x v="9"/>
  </r>
  <r>
    <x v="52"/>
    <d v="2024-11-30T00:00:00"/>
    <x v="3"/>
    <s v="Patricia Griffin"/>
    <x v="2"/>
    <x v="4"/>
    <n v="5"/>
    <n v="34.020000000000003"/>
    <x v="2"/>
    <x v="0"/>
    <x v="52"/>
    <n v="17.010000000000002"/>
    <x v="52"/>
    <x v="0"/>
    <x v="2"/>
  </r>
  <r>
    <x v="53"/>
    <d v="2025-06-10T00:00:00"/>
    <x v="1"/>
    <s v="Rachel Bautista"/>
    <x v="2"/>
    <x v="8"/>
    <n v="6"/>
    <n v="102.9"/>
    <x v="2"/>
    <x v="1"/>
    <x v="53"/>
    <n v="61.740000000000009"/>
    <x v="53"/>
    <x v="1"/>
    <x v="8"/>
  </r>
  <r>
    <x v="54"/>
    <d v="2025-02-15T00:00:00"/>
    <x v="2"/>
    <s v="Wayne Mcclure"/>
    <x v="0"/>
    <x v="9"/>
    <n v="2"/>
    <n v="42.64"/>
    <x v="0"/>
    <x v="2"/>
    <x v="54"/>
    <n v="0"/>
    <x v="54"/>
    <x v="1"/>
    <x v="10"/>
  </r>
  <r>
    <x v="55"/>
    <d v="2025-03-02T00:00:00"/>
    <x v="3"/>
    <s v="Nathan Lucas"/>
    <x v="1"/>
    <x v="10"/>
    <n v="9"/>
    <n v="267.20999999999998"/>
    <x v="0"/>
    <x v="1"/>
    <x v="55"/>
    <n v="0"/>
    <x v="55"/>
    <x v="1"/>
    <x v="1"/>
  </r>
  <r>
    <x v="56"/>
    <d v="2025-03-31T00:00:00"/>
    <x v="2"/>
    <s v="Kayla Gallegos"/>
    <x v="0"/>
    <x v="6"/>
    <n v="7"/>
    <n v="102.87"/>
    <x v="1"/>
    <x v="0"/>
    <x v="56"/>
    <n v="108.01350000000001"/>
    <x v="56"/>
    <x v="1"/>
    <x v="1"/>
  </r>
  <r>
    <x v="57"/>
    <d v="2025-07-21T00:00:00"/>
    <x v="3"/>
    <s v="Debra Cook"/>
    <x v="2"/>
    <x v="4"/>
    <n v="8"/>
    <n v="231.06"/>
    <x v="3"/>
    <x v="1"/>
    <x v="57"/>
    <n v="92.424000000000007"/>
    <x v="57"/>
    <x v="1"/>
    <x v="11"/>
  </r>
  <r>
    <x v="58"/>
    <d v="2025-01-26T00:00:00"/>
    <x v="1"/>
    <s v="James Williams"/>
    <x v="2"/>
    <x v="4"/>
    <n v="2"/>
    <n v="270.33999999999997"/>
    <x v="0"/>
    <x v="2"/>
    <x v="58"/>
    <n v="0"/>
    <x v="58"/>
    <x v="1"/>
    <x v="5"/>
  </r>
  <r>
    <x v="59"/>
    <d v="2024-10-24T00:00:00"/>
    <x v="1"/>
    <s v="Samantha Williams"/>
    <x v="1"/>
    <x v="3"/>
    <n v="1"/>
    <n v="148.71"/>
    <x v="1"/>
    <x v="0"/>
    <x v="59"/>
    <n v="22.3065"/>
    <x v="59"/>
    <x v="0"/>
    <x v="0"/>
  </r>
  <r>
    <x v="60"/>
    <d v="2025-07-03T00:00:00"/>
    <x v="2"/>
    <s v="Pamela Fowler"/>
    <x v="0"/>
    <x v="0"/>
    <n v="9"/>
    <n v="347.53"/>
    <x v="3"/>
    <x v="1"/>
    <x v="60"/>
    <n v="156.38849999999999"/>
    <x v="60"/>
    <x v="1"/>
    <x v="11"/>
  </r>
  <r>
    <x v="61"/>
    <d v="2025-07-28T00:00:00"/>
    <x v="3"/>
    <s v="Gloria Murphy"/>
    <x v="1"/>
    <x v="10"/>
    <n v="7"/>
    <n v="486.12"/>
    <x v="3"/>
    <x v="0"/>
    <x v="61"/>
    <n v="170.14200000000002"/>
    <x v="61"/>
    <x v="1"/>
    <x v="11"/>
  </r>
  <r>
    <x v="62"/>
    <d v="2024-11-08T00:00:00"/>
    <x v="1"/>
    <s v="Mary Schmidt"/>
    <x v="2"/>
    <x v="8"/>
    <n v="9"/>
    <n v="166.43"/>
    <x v="3"/>
    <x v="0"/>
    <x v="62"/>
    <n v="74.893500000000003"/>
    <x v="62"/>
    <x v="0"/>
    <x v="2"/>
  </r>
  <r>
    <x v="63"/>
    <d v="2024-08-09T00:00:00"/>
    <x v="1"/>
    <s v="Timothy Hernandez"/>
    <x v="2"/>
    <x v="5"/>
    <n v="7"/>
    <n v="383.63"/>
    <x v="1"/>
    <x v="1"/>
    <x v="63"/>
    <n v="402.81149999999997"/>
    <x v="63"/>
    <x v="0"/>
    <x v="4"/>
  </r>
  <r>
    <x v="64"/>
    <d v="2024-12-01T00:00:00"/>
    <x v="3"/>
    <s v="Jared Miller"/>
    <x v="0"/>
    <x v="11"/>
    <n v="4"/>
    <n v="363.61"/>
    <x v="2"/>
    <x v="1"/>
    <x v="64"/>
    <n v="145.44400000000002"/>
    <x v="64"/>
    <x v="0"/>
    <x v="3"/>
  </r>
  <r>
    <x v="65"/>
    <d v="2025-02-03T00:00:00"/>
    <x v="2"/>
    <s v="Michael Wilson"/>
    <x v="2"/>
    <x v="4"/>
    <n v="3"/>
    <n v="47.97"/>
    <x v="3"/>
    <x v="1"/>
    <x v="65"/>
    <n v="7.1955"/>
    <x v="65"/>
    <x v="1"/>
    <x v="10"/>
  </r>
  <r>
    <x v="66"/>
    <d v="2024-10-03T00:00:00"/>
    <x v="0"/>
    <s v="Matthew Hernandez"/>
    <x v="2"/>
    <x v="5"/>
    <n v="7"/>
    <n v="307.77"/>
    <x v="0"/>
    <x v="1"/>
    <x v="66"/>
    <n v="0"/>
    <x v="66"/>
    <x v="0"/>
    <x v="0"/>
  </r>
  <r>
    <x v="67"/>
    <d v="2025-01-04T00:00:00"/>
    <x v="2"/>
    <s v="Philip Ford"/>
    <x v="2"/>
    <x v="5"/>
    <n v="3"/>
    <n v="480.44"/>
    <x v="1"/>
    <x v="1"/>
    <x v="67"/>
    <n v="216.19799999999998"/>
    <x v="67"/>
    <x v="1"/>
    <x v="5"/>
  </r>
  <r>
    <x v="68"/>
    <d v="2024-12-28T00:00:00"/>
    <x v="3"/>
    <s v="Christina Alexander"/>
    <x v="1"/>
    <x v="2"/>
    <n v="9"/>
    <n v="206.3"/>
    <x v="2"/>
    <x v="0"/>
    <x v="68"/>
    <n v="185.67000000000002"/>
    <x v="68"/>
    <x v="0"/>
    <x v="3"/>
  </r>
  <r>
    <x v="69"/>
    <d v="2024-11-13T00:00:00"/>
    <x v="2"/>
    <s v="Johnny Glass"/>
    <x v="2"/>
    <x v="7"/>
    <n v="6"/>
    <n v="24.12"/>
    <x v="0"/>
    <x v="2"/>
    <x v="69"/>
    <n v="0"/>
    <x v="69"/>
    <x v="0"/>
    <x v="2"/>
  </r>
  <r>
    <x v="70"/>
    <d v="2024-08-28T00:00:00"/>
    <x v="1"/>
    <s v="Sandra Hoffman"/>
    <x v="0"/>
    <x v="11"/>
    <n v="7"/>
    <n v="62.15"/>
    <x v="0"/>
    <x v="0"/>
    <x v="70"/>
    <n v="0"/>
    <x v="70"/>
    <x v="0"/>
    <x v="4"/>
  </r>
  <r>
    <x v="71"/>
    <d v="2025-02-22T00:00:00"/>
    <x v="0"/>
    <s v="Jermaine Richardson"/>
    <x v="2"/>
    <x v="5"/>
    <n v="8"/>
    <n v="333.29"/>
    <x v="0"/>
    <x v="0"/>
    <x v="71"/>
    <n v="0"/>
    <x v="71"/>
    <x v="1"/>
    <x v="10"/>
  </r>
  <r>
    <x v="72"/>
    <d v="2024-09-22T00:00:00"/>
    <x v="2"/>
    <s v="Joseph Cunningham"/>
    <x v="2"/>
    <x v="8"/>
    <n v="4"/>
    <n v="160.75"/>
    <x v="1"/>
    <x v="0"/>
    <x v="72"/>
    <n v="96.45"/>
    <x v="72"/>
    <x v="0"/>
    <x v="6"/>
  </r>
  <r>
    <x v="73"/>
    <d v="2025-07-16T00:00:00"/>
    <x v="3"/>
    <s v="Dr. Sarah Singh"/>
    <x v="2"/>
    <x v="4"/>
    <n v="2"/>
    <n v="115.98"/>
    <x v="2"/>
    <x v="0"/>
    <x v="73"/>
    <n v="23.196000000000002"/>
    <x v="73"/>
    <x v="1"/>
    <x v="11"/>
  </r>
  <r>
    <x v="74"/>
    <d v="2025-07-09T00:00:00"/>
    <x v="2"/>
    <s v="Kelly Madden"/>
    <x v="2"/>
    <x v="8"/>
    <n v="10"/>
    <n v="325.26"/>
    <x v="0"/>
    <x v="1"/>
    <x v="74"/>
    <n v="0"/>
    <x v="74"/>
    <x v="1"/>
    <x v="11"/>
  </r>
  <r>
    <x v="75"/>
    <d v="2025-07-23T00:00:00"/>
    <x v="1"/>
    <s v="Dana Flores"/>
    <x v="2"/>
    <x v="5"/>
    <n v="2"/>
    <n v="32.020000000000003"/>
    <x v="0"/>
    <x v="1"/>
    <x v="75"/>
    <n v="0"/>
    <x v="75"/>
    <x v="1"/>
    <x v="11"/>
  </r>
  <r>
    <x v="76"/>
    <d v="2025-06-08T00:00:00"/>
    <x v="3"/>
    <s v="Alicia Jacobs"/>
    <x v="0"/>
    <x v="0"/>
    <n v="7"/>
    <n v="440.11"/>
    <x v="3"/>
    <x v="1"/>
    <x v="76"/>
    <n v="154.0385"/>
    <x v="76"/>
    <x v="1"/>
    <x v="8"/>
  </r>
  <r>
    <x v="77"/>
    <d v="2025-05-11T00:00:00"/>
    <x v="1"/>
    <s v="Mary Smith"/>
    <x v="0"/>
    <x v="9"/>
    <n v="4"/>
    <n v="227.02"/>
    <x v="0"/>
    <x v="2"/>
    <x v="77"/>
    <n v="0"/>
    <x v="77"/>
    <x v="1"/>
    <x v="7"/>
  </r>
  <r>
    <x v="78"/>
    <d v="2025-02-22T00:00:00"/>
    <x v="2"/>
    <s v="Crystal Vazquez"/>
    <x v="1"/>
    <x v="2"/>
    <n v="7"/>
    <n v="201.54"/>
    <x v="3"/>
    <x v="0"/>
    <x v="78"/>
    <n v="70.539000000000001"/>
    <x v="78"/>
    <x v="1"/>
    <x v="10"/>
  </r>
  <r>
    <x v="79"/>
    <d v="2025-07-05T00:00:00"/>
    <x v="0"/>
    <s v="Lisa Sweeney"/>
    <x v="0"/>
    <x v="9"/>
    <n v="8"/>
    <n v="79.39"/>
    <x v="3"/>
    <x v="1"/>
    <x v="79"/>
    <n v="31.756"/>
    <x v="79"/>
    <x v="1"/>
    <x v="11"/>
  </r>
  <r>
    <x v="80"/>
    <d v="2025-04-30T00:00:00"/>
    <x v="2"/>
    <s v="Darrell Morrison"/>
    <x v="2"/>
    <x v="8"/>
    <n v="2"/>
    <n v="225.27"/>
    <x v="2"/>
    <x v="0"/>
    <x v="80"/>
    <n v="45.054000000000002"/>
    <x v="80"/>
    <x v="1"/>
    <x v="9"/>
  </r>
  <r>
    <x v="81"/>
    <d v="2025-06-23T00:00:00"/>
    <x v="0"/>
    <s v="Autumn Jones"/>
    <x v="2"/>
    <x v="5"/>
    <n v="10"/>
    <n v="118.73"/>
    <x v="3"/>
    <x v="1"/>
    <x v="81"/>
    <n v="59.365000000000002"/>
    <x v="81"/>
    <x v="1"/>
    <x v="8"/>
  </r>
  <r>
    <x v="82"/>
    <d v="2025-07-21T00:00:00"/>
    <x v="3"/>
    <s v="Edward Schmidt"/>
    <x v="0"/>
    <x v="11"/>
    <n v="7"/>
    <n v="52.2"/>
    <x v="3"/>
    <x v="1"/>
    <x v="82"/>
    <n v="18.270000000000003"/>
    <x v="82"/>
    <x v="1"/>
    <x v="11"/>
  </r>
  <r>
    <x v="83"/>
    <d v="2024-09-25T00:00:00"/>
    <x v="2"/>
    <s v="Jason Garcia"/>
    <x v="2"/>
    <x v="8"/>
    <n v="4"/>
    <n v="103.69"/>
    <x v="2"/>
    <x v="0"/>
    <x v="83"/>
    <n v="41.475999999999999"/>
    <x v="83"/>
    <x v="0"/>
    <x v="6"/>
  </r>
  <r>
    <x v="84"/>
    <d v="2024-10-18T00:00:00"/>
    <x v="3"/>
    <s v="William Ramirez MD"/>
    <x v="1"/>
    <x v="10"/>
    <n v="7"/>
    <n v="401.17"/>
    <x v="2"/>
    <x v="0"/>
    <x v="84"/>
    <n v="280.81900000000002"/>
    <x v="84"/>
    <x v="0"/>
    <x v="0"/>
  </r>
  <r>
    <x v="85"/>
    <d v="2024-12-04T00:00:00"/>
    <x v="3"/>
    <s v="Lawrence Baker"/>
    <x v="1"/>
    <x v="10"/>
    <n v="4"/>
    <n v="194.05"/>
    <x v="0"/>
    <x v="1"/>
    <x v="85"/>
    <n v="0"/>
    <x v="85"/>
    <x v="0"/>
    <x v="3"/>
  </r>
  <r>
    <x v="86"/>
    <d v="2024-08-15T00:00:00"/>
    <x v="0"/>
    <s v="Lauren Nelson"/>
    <x v="0"/>
    <x v="0"/>
    <n v="6"/>
    <n v="209.28"/>
    <x v="0"/>
    <x v="1"/>
    <x v="86"/>
    <n v="0"/>
    <x v="86"/>
    <x v="0"/>
    <x v="4"/>
  </r>
  <r>
    <x v="87"/>
    <d v="2025-05-11T00:00:00"/>
    <x v="3"/>
    <s v="James Wilkerson"/>
    <x v="1"/>
    <x v="3"/>
    <n v="2"/>
    <n v="266.95"/>
    <x v="2"/>
    <x v="1"/>
    <x v="87"/>
    <n v="53.39"/>
    <x v="87"/>
    <x v="1"/>
    <x v="7"/>
  </r>
  <r>
    <x v="88"/>
    <d v="2025-04-29T00:00:00"/>
    <x v="0"/>
    <s v="Rachel Mckee"/>
    <x v="1"/>
    <x v="2"/>
    <n v="3"/>
    <n v="24.7"/>
    <x v="1"/>
    <x v="0"/>
    <x v="88"/>
    <n v="11.114999999999998"/>
    <x v="88"/>
    <x v="1"/>
    <x v="9"/>
  </r>
  <r>
    <x v="89"/>
    <d v="2024-11-09T00:00:00"/>
    <x v="3"/>
    <s v="Collin Bass"/>
    <x v="1"/>
    <x v="2"/>
    <n v="5"/>
    <n v="55.39"/>
    <x v="1"/>
    <x v="2"/>
    <x v="89"/>
    <n v="41.542499999999997"/>
    <x v="89"/>
    <x v="0"/>
    <x v="2"/>
  </r>
  <r>
    <x v="90"/>
    <d v="2025-05-22T00:00:00"/>
    <x v="3"/>
    <s v="Robert Garcia"/>
    <x v="2"/>
    <x v="5"/>
    <n v="3"/>
    <n v="236.57"/>
    <x v="3"/>
    <x v="2"/>
    <x v="90"/>
    <n v="35.485500000000002"/>
    <x v="90"/>
    <x v="1"/>
    <x v="7"/>
  </r>
  <r>
    <x v="91"/>
    <d v="2024-12-07T00:00:00"/>
    <x v="3"/>
    <s v="Kenneth Hernandez"/>
    <x v="1"/>
    <x v="1"/>
    <n v="9"/>
    <n v="270.33999999999997"/>
    <x v="0"/>
    <x v="1"/>
    <x v="91"/>
    <n v="0"/>
    <x v="91"/>
    <x v="0"/>
    <x v="3"/>
  </r>
  <r>
    <x v="92"/>
    <d v="2025-03-14T00:00:00"/>
    <x v="2"/>
    <s v="Crystal Little"/>
    <x v="1"/>
    <x v="2"/>
    <n v="5"/>
    <n v="351.96"/>
    <x v="0"/>
    <x v="0"/>
    <x v="92"/>
    <n v="0"/>
    <x v="92"/>
    <x v="1"/>
    <x v="1"/>
  </r>
  <r>
    <x v="93"/>
    <d v="2025-06-13T00:00:00"/>
    <x v="1"/>
    <s v="John Kelly"/>
    <x v="2"/>
    <x v="8"/>
    <n v="5"/>
    <n v="344.6"/>
    <x v="0"/>
    <x v="2"/>
    <x v="93"/>
    <n v="0"/>
    <x v="93"/>
    <x v="1"/>
    <x v="8"/>
  </r>
  <r>
    <x v="94"/>
    <d v="2024-11-30T00:00:00"/>
    <x v="1"/>
    <s v="Ryan Horn"/>
    <x v="0"/>
    <x v="11"/>
    <n v="3"/>
    <n v="42.95"/>
    <x v="2"/>
    <x v="1"/>
    <x v="94"/>
    <n v="12.885000000000003"/>
    <x v="94"/>
    <x v="0"/>
    <x v="2"/>
  </r>
  <r>
    <x v="95"/>
    <d v="2025-07-05T00:00:00"/>
    <x v="0"/>
    <s v="Misty Collins"/>
    <x v="1"/>
    <x v="3"/>
    <n v="8"/>
    <n v="377.91"/>
    <x v="1"/>
    <x v="1"/>
    <x v="95"/>
    <n v="453.49200000000002"/>
    <x v="95"/>
    <x v="1"/>
    <x v="11"/>
  </r>
  <r>
    <x v="96"/>
    <d v="2024-08-23T00:00:00"/>
    <x v="1"/>
    <s v="Anna Garcia"/>
    <x v="1"/>
    <x v="3"/>
    <n v="6"/>
    <n v="377.73"/>
    <x v="0"/>
    <x v="0"/>
    <x v="96"/>
    <n v="0"/>
    <x v="96"/>
    <x v="0"/>
    <x v="4"/>
  </r>
  <r>
    <x v="97"/>
    <d v="2025-03-09T00:00:00"/>
    <x v="2"/>
    <s v="Caleb Johnson"/>
    <x v="1"/>
    <x v="1"/>
    <n v="2"/>
    <n v="284.70999999999998"/>
    <x v="2"/>
    <x v="0"/>
    <x v="97"/>
    <n v="56.942"/>
    <x v="97"/>
    <x v="1"/>
    <x v="1"/>
  </r>
  <r>
    <x v="98"/>
    <d v="2025-01-10T00:00:00"/>
    <x v="2"/>
    <s v="Rachel Dean"/>
    <x v="1"/>
    <x v="1"/>
    <n v="8"/>
    <n v="172.86"/>
    <x v="3"/>
    <x v="1"/>
    <x v="98"/>
    <n v="69.144000000000005"/>
    <x v="98"/>
    <x v="1"/>
    <x v="5"/>
  </r>
  <r>
    <x v="99"/>
    <d v="2025-02-21T00:00:00"/>
    <x v="0"/>
    <s v="Annette Roth"/>
    <x v="2"/>
    <x v="5"/>
    <n v="8"/>
    <n v="401.16"/>
    <x v="2"/>
    <x v="1"/>
    <x v="99"/>
    <n v="320.92800000000005"/>
    <x v="99"/>
    <x v="1"/>
    <x v="10"/>
  </r>
  <r>
    <x v="100"/>
    <d v="2025-03-25T00:00:00"/>
    <x v="3"/>
    <s v="David Figueroa"/>
    <x v="0"/>
    <x v="11"/>
    <n v="2"/>
    <n v="464.56"/>
    <x v="1"/>
    <x v="2"/>
    <x v="100"/>
    <n v="139.36799999999999"/>
    <x v="100"/>
    <x v="1"/>
    <x v="1"/>
  </r>
  <r>
    <x v="101"/>
    <d v="2025-04-19T00:00:00"/>
    <x v="3"/>
    <s v="Timothy Pearson"/>
    <x v="2"/>
    <x v="5"/>
    <n v="10"/>
    <n v="491.03"/>
    <x v="0"/>
    <x v="2"/>
    <x v="101"/>
    <n v="0"/>
    <x v="101"/>
    <x v="1"/>
    <x v="9"/>
  </r>
  <r>
    <x v="102"/>
    <d v="2025-02-24T00:00:00"/>
    <x v="3"/>
    <s v="Victoria Pruitt"/>
    <x v="0"/>
    <x v="6"/>
    <n v="2"/>
    <n v="312.36"/>
    <x v="0"/>
    <x v="1"/>
    <x v="102"/>
    <n v="0"/>
    <x v="102"/>
    <x v="1"/>
    <x v="10"/>
  </r>
  <r>
    <x v="103"/>
    <d v="2025-06-14T00:00:00"/>
    <x v="1"/>
    <s v="Holly Hammond"/>
    <x v="1"/>
    <x v="10"/>
    <n v="3"/>
    <n v="410.34"/>
    <x v="0"/>
    <x v="1"/>
    <x v="103"/>
    <n v="0"/>
    <x v="103"/>
    <x v="1"/>
    <x v="8"/>
  </r>
  <r>
    <x v="104"/>
    <d v="2025-01-09T00:00:00"/>
    <x v="1"/>
    <s v="Michael Casey"/>
    <x v="2"/>
    <x v="4"/>
    <n v="7"/>
    <n v="260.98"/>
    <x v="0"/>
    <x v="0"/>
    <x v="104"/>
    <n v="0"/>
    <x v="104"/>
    <x v="1"/>
    <x v="5"/>
  </r>
  <r>
    <x v="105"/>
    <d v="2025-07-11T00:00:00"/>
    <x v="0"/>
    <s v="Wayne Waters"/>
    <x v="0"/>
    <x v="11"/>
    <n v="5"/>
    <n v="388.78"/>
    <x v="1"/>
    <x v="2"/>
    <x v="105"/>
    <n v="291.58499999999998"/>
    <x v="105"/>
    <x v="1"/>
    <x v="11"/>
  </r>
  <r>
    <x v="106"/>
    <d v="2025-01-05T00:00:00"/>
    <x v="2"/>
    <s v="Kathy Barnes"/>
    <x v="2"/>
    <x v="7"/>
    <n v="6"/>
    <n v="233.32"/>
    <x v="0"/>
    <x v="1"/>
    <x v="106"/>
    <n v="0"/>
    <x v="106"/>
    <x v="1"/>
    <x v="5"/>
  </r>
  <r>
    <x v="107"/>
    <d v="2025-07-10T00:00:00"/>
    <x v="1"/>
    <s v="Kayla Hicks"/>
    <x v="0"/>
    <x v="9"/>
    <n v="1"/>
    <n v="252.37"/>
    <x v="2"/>
    <x v="2"/>
    <x v="107"/>
    <n v="25.237000000000002"/>
    <x v="107"/>
    <x v="1"/>
    <x v="11"/>
  </r>
  <r>
    <x v="108"/>
    <d v="2025-01-03T00:00:00"/>
    <x v="0"/>
    <s v="Wendy Murphy"/>
    <x v="1"/>
    <x v="2"/>
    <n v="4"/>
    <n v="281.14"/>
    <x v="1"/>
    <x v="1"/>
    <x v="108"/>
    <n v="168.684"/>
    <x v="108"/>
    <x v="1"/>
    <x v="5"/>
  </r>
  <r>
    <x v="109"/>
    <d v="2024-12-29T00:00:00"/>
    <x v="3"/>
    <s v="Susan Cherry"/>
    <x v="1"/>
    <x v="3"/>
    <n v="6"/>
    <n v="493.94"/>
    <x v="3"/>
    <x v="2"/>
    <x v="109"/>
    <n v="148.18199999999999"/>
    <x v="109"/>
    <x v="0"/>
    <x v="3"/>
  </r>
  <r>
    <x v="110"/>
    <d v="2024-08-25T00:00:00"/>
    <x v="1"/>
    <s v="Deanna Green"/>
    <x v="1"/>
    <x v="2"/>
    <n v="10"/>
    <n v="105.47"/>
    <x v="3"/>
    <x v="2"/>
    <x v="110"/>
    <n v="52.735000000000007"/>
    <x v="110"/>
    <x v="0"/>
    <x v="4"/>
  </r>
  <r>
    <x v="111"/>
    <d v="2025-04-07T00:00:00"/>
    <x v="0"/>
    <s v="Christina Simon"/>
    <x v="1"/>
    <x v="2"/>
    <n v="1"/>
    <n v="258.04000000000002"/>
    <x v="3"/>
    <x v="2"/>
    <x v="111"/>
    <n v="12.902000000000001"/>
    <x v="111"/>
    <x v="1"/>
    <x v="9"/>
  </r>
  <r>
    <x v="112"/>
    <d v="2025-06-27T00:00:00"/>
    <x v="0"/>
    <s v="Joshua Kim"/>
    <x v="2"/>
    <x v="4"/>
    <n v="8"/>
    <n v="416.22"/>
    <x v="3"/>
    <x v="1"/>
    <x v="112"/>
    <n v="166.48800000000003"/>
    <x v="112"/>
    <x v="1"/>
    <x v="8"/>
  </r>
  <r>
    <x v="113"/>
    <d v="2025-06-17T00:00:00"/>
    <x v="2"/>
    <s v="Aaron Castillo"/>
    <x v="2"/>
    <x v="5"/>
    <n v="1"/>
    <n v="257.68"/>
    <x v="1"/>
    <x v="2"/>
    <x v="113"/>
    <n v="38.652000000000001"/>
    <x v="113"/>
    <x v="1"/>
    <x v="8"/>
  </r>
  <r>
    <x v="114"/>
    <d v="2025-02-24T00:00:00"/>
    <x v="0"/>
    <s v="John Lynch"/>
    <x v="0"/>
    <x v="6"/>
    <n v="5"/>
    <n v="296.64999999999998"/>
    <x v="3"/>
    <x v="1"/>
    <x v="114"/>
    <n v="74.162500000000009"/>
    <x v="114"/>
    <x v="1"/>
    <x v="10"/>
  </r>
  <r>
    <x v="115"/>
    <d v="2024-11-10T00:00:00"/>
    <x v="3"/>
    <s v="Michael Cobb"/>
    <x v="1"/>
    <x v="2"/>
    <n v="9"/>
    <n v="195.31"/>
    <x v="2"/>
    <x v="1"/>
    <x v="115"/>
    <n v="175.779"/>
    <x v="115"/>
    <x v="0"/>
    <x v="2"/>
  </r>
  <r>
    <x v="116"/>
    <d v="2025-04-01T00:00:00"/>
    <x v="3"/>
    <s v="Dave Schwartz"/>
    <x v="1"/>
    <x v="10"/>
    <n v="10"/>
    <n v="258.69"/>
    <x v="3"/>
    <x v="1"/>
    <x v="116"/>
    <n v="129.345"/>
    <x v="116"/>
    <x v="1"/>
    <x v="9"/>
  </r>
  <r>
    <x v="117"/>
    <d v="2024-09-27T00:00:00"/>
    <x v="0"/>
    <s v="Adam Schwartz"/>
    <x v="1"/>
    <x v="10"/>
    <n v="6"/>
    <n v="37.6"/>
    <x v="1"/>
    <x v="2"/>
    <x v="117"/>
    <n v="33.840000000000003"/>
    <x v="117"/>
    <x v="0"/>
    <x v="6"/>
  </r>
  <r>
    <x v="118"/>
    <d v="2025-04-21T00:00:00"/>
    <x v="3"/>
    <s v="Janice Olson"/>
    <x v="0"/>
    <x v="6"/>
    <n v="3"/>
    <n v="473.73"/>
    <x v="3"/>
    <x v="0"/>
    <x v="118"/>
    <n v="71.0595"/>
    <x v="118"/>
    <x v="1"/>
    <x v="9"/>
  </r>
  <r>
    <x v="119"/>
    <d v="2024-08-22T00:00:00"/>
    <x v="3"/>
    <s v="Leslie Reed"/>
    <x v="1"/>
    <x v="2"/>
    <n v="7"/>
    <n v="235.9"/>
    <x v="0"/>
    <x v="1"/>
    <x v="119"/>
    <n v="0"/>
    <x v="119"/>
    <x v="0"/>
    <x v="4"/>
  </r>
  <r>
    <x v="120"/>
    <d v="2024-12-27T00:00:00"/>
    <x v="1"/>
    <s v="Emily Parker"/>
    <x v="1"/>
    <x v="10"/>
    <n v="10"/>
    <n v="119.26"/>
    <x v="0"/>
    <x v="2"/>
    <x v="120"/>
    <n v="0"/>
    <x v="120"/>
    <x v="0"/>
    <x v="3"/>
  </r>
  <r>
    <x v="121"/>
    <d v="2024-10-08T00:00:00"/>
    <x v="2"/>
    <s v="Anthony Clark"/>
    <x v="1"/>
    <x v="1"/>
    <n v="2"/>
    <n v="463.14"/>
    <x v="2"/>
    <x v="2"/>
    <x v="121"/>
    <n v="92.628"/>
    <x v="121"/>
    <x v="0"/>
    <x v="0"/>
  </r>
  <r>
    <x v="122"/>
    <d v="2025-05-07T00:00:00"/>
    <x v="1"/>
    <s v="Kayla Barton"/>
    <x v="0"/>
    <x v="9"/>
    <n v="2"/>
    <n v="142.29"/>
    <x v="0"/>
    <x v="1"/>
    <x v="122"/>
    <n v="0"/>
    <x v="122"/>
    <x v="1"/>
    <x v="7"/>
  </r>
  <r>
    <x v="123"/>
    <d v="2024-10-17T00:00:00"/>
    <x v="3"/>
    <s v="Angela Davis"/>
    <x v="1"/>
    <x v="3"/>
    <n v="10"/>
    <n v="333.23"/>
    <x v="2"/>
    <x v="2"/>
    <x v="123"/>
    <n v="333.23"/>
    <x v="123"/>
    <x v="0"/>
    <x v="0"/>
  </r>
  <r>
    <x v="124"/>
    <d v="2025-02-17T00:00:00"/>
    <x v="1"/>
    <s v="Ralph Mack"/>
    <x v="0"/>
    <x v="6"/>
    <n v="3"/>
    <n v="215.8"/>
    <x v="0"/>
    <x v="0"/>
    <x v="124"/>
    <n v="0"/>
    <x v="124"/>
    <x v="1"/>
    <x v="10"/>
  </r>
  <r>
    <x v="125"/>
    <d v="2025-04-22T00:00:00"/>
    <x v="0"/>
    <s v="Michael Burnett"/>
    <x v="0"/>
    <x v="9"/>
    <n v="2"/>
    <n v="144.65"/>
    <x v="1"/>
    <x v="0"/>
    <x v="125"/>
    <n v="43.395000000000003"/>
    <x v="125"/>
    <x v="1"/>
    <x v="9"/>
  </r>
  <r>
    <x v="126"/>
    <d v="2025-01-25T00:00:00"/>
    <x v="2"/>
    <s v="Brooke Sims"/>
    <x v="2"/>
    <x v="4"/>
    <n v="6"/>
    <n v="381.26"/>
    <x v="2"/>
    <x v="0"/>
    <x v="126"/>
    <n v="228.756"/>
    <x v="126"/>
    <x v="1"/>
    <x v="5"/>
  </r>
  <r>
    <x v="127"/>
    <d v="2025-03-03T00:00:00"/>
    <x v="2"/>
    <s v="Nicholas Harmon"/>
    <x v="1"/>
    <x v="2"/>
    <n v="9"/>
    <n v="443.78"/>
    <x v="1"/>
    <x v="2"/>
    <x v="127"/>
    <n v="599.10299999999995"/>
    <x v="127"/>
    <x v="1"/>
    <x v="1"/>
  </r>
  <r>
    <x v="128"/>
    <d v="2025-01-28T00:00:00"/>
    <x v="2"/>
    <s v="Sara Ford"/>
    <x v="2"/>
    <x v="4"/>
    <n v="7"/>
    <n v="208.85"/>
    <x v="0"/>
    <x v="1"/>
    <x v="128"/>
    <n v="0"/>
    <x v="128"/>
    <x v="1"/>
    <x v="5"/>
  </r>
  <r>
    <x v="129"/>
    <d v="2025-01-21T00:00:00"/>
    <x v="3"/>
    <s v="Karen Blevins"/>
    <x v="1"/>
    <x v="2"/>
    <n v="3"/>
    <n v="56.96"/>
    <x v="1"/>
    <x v="2"/>
    <x v="129"/>
    <n v="25.631999999999998"/>
    <x v="129"/>
    <x v="1"/>
    <x v="5"/>
  </r>
  <r>
    <x v="130"/>
    <d v="2025-07-01T00:00:00"/>
    <x v="1"/>
    <s v="Melissa Allen"/>
    <x v="1"/>
    <x v="10"/>
    <n v="10"/>
    <n v="437.14"/>
    <x v="2"/>
    <x v="1"/>
    <x v="130"/>
    <n v="437.14"/>
    <x v="130"/>
    <x v="1"/>
    <x v="11"/>
  </r>
  <r>
    <x v="131"/>
    <d v="2024-10-21T00:00:00"/>
    <x v="1"/>
    <s v="Christopher Wagner"/>
    <x v="1"/>
    <x v="2"/>
    <n v="10"/>
    <n v="442.93"/>
    <x v="2"/>
    <x v="2"/>
    <x v="131"/>
    <n v="442.93000000000006"/>
    <x v="131"/>
    <x v="0"/>
    <x v="0"/>
  </r>
  <r>
    <x v="132"/>
    <d v="2024-12-15T00:00:00"/>
    <x v="1"/>
    <s v="Timothy Jordan"/>
    <x v="2"/>
    <x v="7"/>
    <n v="6"/>
    <n v="8.34"/>
    <x v="0"/>
    <x v="2"/>
    <x v="132"/>
    <n v="0"/>
    <x v="132"/>
    <x v="0"/>
    <x v="3"/>
  </r>
  <r>
    <x v="133"/>
    <d v="2025-05-13T00:00:00"/>
    <x v="3"/>
    <s v="Wayne Schroeder"/>
    <x v="0"/>
    <x v="0"/>
    <n v="9"/>
    <n v="476.73"/>
    <x v="2"/>
    <x v="0"/>
    <x v="133"/>
    <n v="429.05700000000002"/>
    <x v="133"/>
    <x v="1"/>
    <x v="7"/>
  </r>
  <r>
    <x v="134"/>
    <d v="2025-06-01T00:00:00"/>
    <x v="0"/>
    <s v="David Mcdaniel"/>
    <x v="2"/>
    <x v="7"/>
    <n v="2"/>
    <n v="312.33999999999997"/>
    <x v="2"/>
    <x v="1"/>
    <x v="134"/>
    <n v="62.467999999999996"/>
    <x v="134"/>
    <x v="1"/>
    <x v="8"/>
  </r>
  <r>
    <x v="135"/>
    <d v="2025-01-18T00:00:00"/>
    <x v="0"/>
    <s v="Brian Smith"/>
    <x v="2"/>
    <x v="4"/>
    <n v="3"/>
    <n v="267.58"/>
    <x v="3"/>
    <x v="1"/>
    <x v="135"/>
    <n v="40.137"/>
    <x v="135"/>
    <x v="1"/>
    <x v="5"/>
  </r>
  <r>
    <x v="136"/>
    <d v="2025-02-09T00:00:00"/>
    <x v="3"/>
    <s v="Thomas Harris MD"/>
    <x v="1"/>
    <x v="10"/>
    <n v="9"/>
    <n v="39.61"/>
    <x v="3"/>
    <x v="0"/>
    <x v="136"/>
    <n v="17.8245"/>
    <x v="136"/>
    <x v="1"/>
    <x v="10"/>
  </r>
  <r>
    <x v="137"/>
    <d v="2024-12-01T00:00:00"/>
    <x v="1"/>
    <s v="Katie Wise"/>
    <x v="0"/>
    <x v="6"/>
    <n v="8"/>
    <n v="216.69"/>
    <x v="3"/>
    <x v="2"/>
    <x v="137"/>
    <n v="86.676000000000002"/>
    <x v="137"/>
    <x v="0"/>
    <x v="3"/>
  </r>
  <r>
    <x v="138"/>
    <d v="2025-06-14T00:00:00"/>
    <x v="0"/>
    <s v="Rita Armstrong"/>
    <x v="1"/>
    <x v="2"/>
    <n v="3"/>
    <n v="168.27"/>
    <x v="1"/>
    <x v="0"/>
    <x v="138"/>
    <n v="75.721500000000006"/>
    <x v="138"/>
    <x v="1"/>
    <x v="8"/>
  </r>
  <r>
    <x v="139"/>
    <d v="2025-07-27T00:00:00"/>
    <x v="0"/>
    <s v="Jacqueline Howard"/>
    <x v="2"/>
    <x v="7"/>
    <n v="6"/>
    <n v="219.16"/>
    <x v="1"/>
    <x v="0"/>
    <x v="139"/>
    <n v="197.244"/>
    <x v="139"/>
    <x v="1"/>
    <x v="11"/>
  </r>
  <r>
    <x v="140"/>
    <d v="2025-04-05T00:00:00"/>
    <x v="3"/>
    <s v="Jennifer Schneider"/>
    <x v="2"/>
    <x v="5"/>
    <n v="8"/>
    <n v="327.81"/>
    <x v="2"/>
    <x v="1"/>
    <x v="140"/>
    <n v="262.24799999999999"/>
    <x v="140"/>
    <x v="1"/>
    <x v="9"/>
  </r>
  <r>
    <x v="141"/>
    <d v="2025-05-21T00:00:00"/>
    <x v="2"/>
    <s v="Casey Santiago"/>
    <x v="0"/>
    <x v="6"/>
    <n v="8"/>
    <n v="94.43"/>
    <x v="0"/>
    <x v="2"/>
    <x v="141"/>
    <n v="0"/>
    <x v="141"/>
    <x v="1"/>
    <x v="7"/>
  </r>
  <r>
    <x v="142"/>
    <d v="2025-05-06T00:00:00"/>
    <x v="0"/>
    <s v="Chad Bell"/>
    <x v="2"/>
    <x v="7"/>
    <n v="8"/>
    <n v="497.93"/>
    <x v="3"/>
    <x v="0"/>
    <x v="142"/>
    <n v="199.17200000000003"/>
    <x v="142"/>
    <x v="1"/>
    <x v="7"/>
  </r>
  <r>
    <x v="143"/>
    <d v="2024-12-31T00:00:00"/>
    <x v="1"/>
    <s v="Tyler Campbell"/>
    <x v="1"/>
    <x v="10"/>
    <n v="9"/>
    <n v="25.91"/>
    <x v="1"/>
    <x v="1"/>
    <x v="143"/>
    <n v="34.978499999999997"/>
    <x v="143"/>
    <x v="0"/>
    <x v="3"/>
  </r>
  <r>
    <x v="144"/>
    <d v="2024-10-06T00:00:00"/>
    <x v="0"/>
    <s v="Amber Johnson MD"/>
    <x v="2"/>
    <x v="4"/>
    <n v="6"/>
    <n v="467.97"/>
    <x v="1"/>
    <x v="1"/>
    <x v="144"/>
    <n v="421.173"/>
    <x v="144"/>
    <x v="0"/>
    <x v="0"/>
  </r>
  <r>
    <x v="145"/>
    <d v="2025-04-03T00:00:00"/>
    <x v="2"/>
    <s v="John Terry"/>
    <x v="1"/>
    <x v="2"/>
    <n v="10"/>
    <n v="485.77"/>
    <x v="0"/>
    <x v="2"/>
    <x v="145"/>
    <n v="0"/>
    <x v="145"/>
    <x v="1"/>
    <x v="9"/>
  </r>
  <r>
    <x v="146"/>
    <d v="2025-05-02T00:00:00"/>
    <x v="0"/>
    <s v="Alyssa Hunter"/>
    <x v="0"/>
    <x v="6"/>
    <n v="1"/>
    <n v="57.96"/>
    <x v="1"/>
    <x v="0"/>
    <x v="146"/>
    <n v="8.6939999999999991"/>
    <x v="146"/>
    <x v="1"/>
    <x v="7"/>
  </r>
  <r>
    <x v="147"/>
    <d v="2025-07-01T00:00:00"/>
    <x v="0"/>
    <s v="Dylan Hoover"/>
    <x v="1"/>
    <x v="10"/>
    <n v="10"/>
    <n v="357.07"/>
    <x v="0"/>
    <x v="0"/>
    <x v="147"/>
    <n v="0"/>
    <x v="147"/>
    <x v="1"/>
    <x v="11"/>
  </r>
  <r>
    <x v="148"/>
    <d v="2024-10-16T00:00:00"/>
    <x v="2"/>
    <s v="Tiffany Hartman"/>
    <x v="0"/>
    <x v="9"/>
    <n v="8"/>
    <n v="361.13"/>
    <x v="0"/>
    <x v="0"/>
    <x v="148"/>
    <n v="0"/>
    <x v="148"/>
    <x v="0"/>
    <x v="0"/>
  </r>
  <r>
    <x v="149"/>
    <d v="2024-08-16T00:00:00"/>
    <x v="2"/>
    <s v="Willie Morgan"/>
    <x v="1"/>
    <x v="3"/>
    <n v="6"/>
    <n v="303.01"/>
    <x v="1"/>
    <x v="2"/>
    <x v="149"/>
    <n v="272.709"/>
    <x v="149"/>
    <x v="0"/>
    <x v="4"/>
  </r>
  <r>
    <x v="150"/>
    <d v="2024-11-14T00:00:00"/>
    <x v="0"/>
    <s v="Timothy Dominguez"/>
    <x v="2"/>
    <x v="7"/>
    <n v="8"/>
    <n v="428.18"/>
    <x v="0"/>
    <x v="2"/>
    <x v="150"/>
    <n v="0"/>
    <x v="150"/>
    <x v="0"/>
    <x v="2"/>
  </r>
  <r>
    <x v="151"/>
    <d v="2025-05-01T00:00:00"/>
    <x v="2"/>
    <s v="Abigail Austin"/>
    <x v="0"/>
    <x v="9"/>
    <n v="2"/>
    <n v="83.63"/>
    <x v="0"/>
    <x v="2"/>
    <x v="151"/>
    <n v="0"/>
    <x v="151"/>
    <x v="1"/>
    <x v="7"/>
  </r>
  <r>
    <x v="152"/>
    <d v="2024-12-23T00:00:00"/>
    <x v="3"/>
    <s v="Dr. Whitney Stephenson"/>
    <x v="0"/>
    <x v="9"/>
    <n v="8"/>
    <n v="492.96"/>
    <x v="1"/>
    <x v="0"/>
    <x v="152"/>
    <n v="591.55199999999991"/>
    <x v="152"/>
    <x v="0"/>
    <x v="3"/>
  </r>
  <r>
    <x v="153"/>
    <d v="2024-10-20T00:00:00"/>
    <x v="2"/>
    <s v="Dr. Ronald Baker"/>
    <x v="0"/>
    <x v="6"/>
    <n v="4"/>
    <n v="74.88"/>
    <x v="2"/>
    <x v="0"/>
    <x v="153"/>
    <n v="29.951999999999998"/>
    <x v="153"/>
    <x v="0"/>
    <x v="0"/>
  </r>
  <r>
    <x v="154"/>
    <d v="2025-05-31T00:00:00"/>
    <x v="3"/>
    <s v="Edward Barnes"/>
    <x v="2"/>
    <x v="7"/>
    <n v="7"/>
    <n v="488.11"/>
    <x v="1"/>
    <x v="0"/>
    <x v="154"/>
    <n v="512.51549999999997"/>
    <x v="154"/>
    <x v="1"/>
    <x v="7"/>
  </r>
  <r>
    <x v="155"/>
    <d v="2025-02-08T00:00:00"/>
    <x v="1"/>
    <s v="Jose Martin"/>
    <x v="2"/>
    <x v="8"/>
    <n v="4"/>
    <n v="452.53"/>
    <x v="3"/>
    <x v="1"/>
    <x v="155"/>
    <n v="90.506"/>
    <x v="155"/>
    <x v="1"/>
    <x v="10"/>
  </r>
  <r>
    <x v="156"/>
    <d v="2025-02-16T00:00:00"/>
    <x v="1"/>
    <s v="Debra Lara"/>
    <x v="1"/>
    <x v="1"/>
    <n v="10"/>
    <n v="337.03"/>
    <x v="2"/>
    <x v="2"/>
    <x v="156"/>
    <n v="337.03"/>
    <x v="156"/>
    <x v="1"/>
    <x v="10"/>
  </r>
  <r>
    <x v="157"/>
    <d v="2025-01-15T00:00:00"/>
    <x v="2"/>
    <s v="Patrick Andrews"/>
    <x v="2"/>
    <x v="7"/>
    <n v="3"/>
    <n v="360.39"/>
    <x v="2"/>
    <x v="2"/>
    <x v="157"/>
    <n v="108.11700000000002"/>
    <x v="157"/>
    <x v="1"/>
    <x v="5"/>
  </r>
  <r>
    <x v="158"/>
    <d v="2025-06-06T00:00:00"/>
    <x v="3"/>
    <s v="Cindy Cox"/>
    <x v="1"/>
    <x v="3"/>
    <n v="10"/>
    <n v="211.98"/>
    <x v="3"/>
    <x v="2"/>
    <x v="158"/>
    <n v="105.99"/>
    <x v="158"/>
    <x v="1"/>
    <x v="8"/>
  </r>
  <r>
    <x v="159"/>
    <d v="2024-11-10T00:00:00"/>
    <x v="2"/>
    <s v="Carly Nguyen"/>
    <x v="0"/>
    <x v="6"/>
    <n v="2"/>
    <n v="205.4"/>
    <x v="0"/>
    <x v="2"/>
    <x v="159"/>
    <n v="0"/>
    <x v="159"/>
    <x v="0"/>
    <x v="2"/>
  </r>
  <r>
    <x v="160"/>
    <d v="2024-10-16T00:00:00"/>
    <x v="0"/>
    <s v="Shirley Rollins"/>
    <x v="1"/>
    <x v="3"/>
    <n v="2"/>
    <n v="138.1"/>
    <x v="3"/>
    <x v="2"/>
    <x v="160"/>
    <n v="13.81"/>
    <x v="160"/>
    <x v="0"/>
    <x v="0"/>
  </r>
  <r>
    <x v="161"/>
    <d v="2025-05-23T00:00:00"/>
    <x v="1"/>
    <s v="Emily Moore"/>
    <x v="1"/>
    <x v="1"/>
    <n v="1"/>
    <n v="286.83999999999997"/>
    <x v="0"/>
    <x v="1"/>
    <x v="161"/>
    <n v="0"/>
    <x v="161"/>
    <x v="1"/>
    <x v="7"/>
  </r>
  <r>
    <x v="162"/>
    <d v="2025-02-09T00:00:00"/>
    <x v="2"/>
    <s v="Kevin Edwards"/>
    <x v="1"/>
    <x v="10"/>
    <n v="7"/>
    <n v="94.75"/>
    <x v="3"/>
    <x v="2"/>
    <x v="162"/>
    <n v="33.162500000000001"/>
    <x v="162"/>
    <x v="1"/>
    <x v="10"/>
  </r>
  <r>
    <x v="163"/>
    <d v="2025-04-16T00:00:00"/>
    <x v="1"/>
    <s v="Jacob Norris"/>
    <x v="1"/>
    <x v="1"/>
    <n v="1"/>
    <n v="429.31"/>
    <x v="2"/>
    <x v="1"/>
    <x v="163"/>
    <n v="42.931000000000004"/>
    <x v="163"/>
    <x v="1"/>
    <x v="9"/>
  </r>
  <r>
    <x v="164"/>
    <d v="2024-10-31T00:00:00"/>
    <x v="1"/>
    <s v="Jennifer Mckenzie"/>
    <x v="1"/>
    <x v="1"/>
    <n v="6"/>
    <n v="338.97"/>
    <x v="1"/>
    <x v="0"/>
    <x v="164"/>
    <n v="305.07300000000004"/>
    <x v="164"/>
    <x v="0"/>
    <x v="0"/>
  </r>
  <r>
    <x v="165"/>
    <d v="2025-03-27T00:00:00"/>
    <x v="1"/>
    <s v="Kimberly Nelson"/>
    <x v="2"/>
    <x v="4"/>
    <n v="9"/>
    <n v="388.22"/>
    <x v="0"/>
    <x v="0"/>
    <x v="165"/>
    <n v="0"/>
    <x v="165"/>
    <x v="1"/>
    <x v="1"/>
  </r>
  <r>
    <x v="166"/>
    <d v="2025-06-26T00:00:00"/>
    <x v="2"/>
    <s v="Gloria Contreras"/>
    <x v="0"/>
    <x v="0"/>
    <n v="6"/>
    <n v="57.64"/>
    <x v="2"/>
    <x v="1"/>
    <x v="166"/>
    <n v="34.584000000000003"/>
    <x v="166"/>
    <x v="1"/>
    <x v="8"/>
  </r>
  <r>
    <x v="167"/>
    <d v="2025-06-17T00:00:00"/>
    <x v="2"/>
    <s v="Tony Boyer"/>
    <x v="2"/>
    <x v="8"/>
    <n v="10"/>
    <n v="356.36"/>
    <x v="3"/>
    <x v="2"/>
    <x v="167"/>
    <n v="178.18000000000004"/>
    <x v="167"/>
    <x v="1"/>
    <x v="8"/>
  </r>
  <r>
    <x v="168"/>
    <d v="2025-07-22T00:00:00"/>
    <x v="1"/>
    <s v="Mark Roberts"/>
    <x v="1"/>
    <x v="1"/>
    <n v="3"/>
    <n v="178.73"/>
    <x v="2"/>
    <x v="0"/>
    <x v="168"/>
    <n v="53.619"/>
    <x v="168"/>
    <x v="1"/>
    <x v="11"/>
  </r>
  <r>
    <x v="169"/>
    <d v="2024-09-20T00:00:00"/>
    <x v="2"/>
    <s v="John Brown"/>
    <x v="1"/>
    <x v="3"/>
    <n v="6"/>
    <n v="39.299999999999997"/>
    <x v="0"/>
    <x v="1"/>
    <x v="169"/>
    <n v="0"/>
    <x v="169"/>
    <x v="0"/>
    <x v="6"/>
  </r>
  <r>
    <x v="170"/>
    <d v="2025-04-21T00:00:00"/>
    <x v="2"/>
    <s v="Daniel Boone"/>
    <x v="1"/>
    <x v="2"/>
    <n v="9"/>
    <n v="264.45"/>
    <x v="2"/>
    <x v="0"/>
    <x v="170"/>
    <n v="238.005"/>
    <x v="170"/>
    <x v="1"/>
    <x v="9"/>
  </r>
  <r>
    <x v="171"/>
    <d v="2024-09-10T00:00:00"/>
    <x v="0"/>
    <s v="William Henderson"/>
    <x v="2"/>
    <x v="7"/>
    <n v="6"/>
    <n v="451.55"/>
    <x v="0"/>
    <x v="0"/>
    <x v="171"/>
    <n v="0"/>
    <x v="171"/>
    <x v="0"/>
    <x v="6"/>
  </r>
  <r>
    <x v="172"/>
    <d v="2024-12-29T00:00:00"/>
    <x v="1"/>
    <s v="Jacqueline Buchanan"/>
    <x v="0"/>
    <x v="0"/>
    <n v="6"/>
    <n v="57.72"/>
    <x v="1"/>
    <x v="2"/>
    <x v="172"/>
    <n v="51.948"/>
    <x v="172"/>
    <x v="0"/>
    <x v="3"/>
  </r>
  <r>
    <x v="173"/>
    <d v="2025-01-25T00:00:00"/>
    <x v="2"/>
    <s v="Anne Patel"/>
    <x v="0"/>
    <x v="9"/>
    <n v="1"/>
    <n v="420.89"/>
    <x v="1"/>
    <x v="1"/>
    <x v="173"/>
    <n v="63.133499999999998"/>
    <x v="173"/>
    <x v="1"/>
    <x v="5"/>
  </r>
  <r>
    <x v="174"/>
    <d v="2025-04-13T00:00:00"/>
    <x v="3"/>
    <s v="James Turner"/>
    <x v="0"/>
    <x v="6"/>
    <n v="6"/>
    <n v="430.29"/>
    <x v="2"/>
    <x v="2"/>
    <x v="174"/>
    <n v="258.17400000000004"/>
    <x v="174"/>
    <x v="1"/>
    <x v="9"/>
  </r>
  <r>
    <x v="175"/>
    <d v="2024-09-18T00:00:00"/>
    <x v="1"/>
    <s v="Virginia Carr"/>
    <x v="2"/>
    <x v="7"/>
    <n v="1"/>
    <n v="485.04"/>
    <x v="1"/>
    <x v="1"/>
    <x v="175"/>
    <n v="72.756"/>
    <x v="175"/>
    <x v="0"/>
    <x v="6"/>
  </r>
  <r>
    <x v="176"/>
    <d v="2025-07-31T00:00:00"/>
    <x v="2"/>
    <s v="Margaret Fisher"/>
    <x v="1"/>
    <x v="2"/>
    <n v="4"/>
    <n v="339.97"/>
    <x v="1"/>
    <x v="1"/>
    <x v="176"/>
    <n v="203.982"/>
    <x v="176"/>
    <x v="1"/>
    <x v="11"/>
  </r>
  <r>
    <x v="177"/>
    <d v="2024-11-22T00:00:00"/>
    <x v="2"/>
    <s v="Justin Nelson"/>
    <x v="2"/>
    <x v="7"/>
    <n v="8"/>
    <n v="468.18"/>
    <x v="1"/>
    <x v="2"/>
    <x v="177"/>
    <n v="561.81600000000003"/>
    <x v="177"/>
    <x v="0"/>
    <x v="2"/>
  </r>
  <r>
    <x v="178"/>
    <d v="2025-01-18T00:00:00"/>
    <x v="2"/>
    <s v="Lauren Henderson"/>
    <x v="0"/>
    <x v="6"/>
    <n v="8"/>
    <n v="315.57"/>
    <x v="1"/>
    <x v="1"/>
    <x v="178"/>
    <n v="378.68399999999997"/>
    <x v="178"/>
    <x v="1"/>
    <x v="5"/>
  </r>
  <r>
    <x v="179"/>
    <d v="2024-11-22T00:00:00"/>
    <x v="0"/>
    <s v="Rachel Bruce"/>
    <x v="1"/>
    <x v="10"/>
    <n v="2"/>
    <n v="153.69"/>
    <x v="0"/>
    <x v="1"/>
    <x v="179"/>
    <n v="0"/>
    <x v="179"/>
    <x v="0"/>
    <x v="2"/>
  </r>
  <r>
    <x v="180"/>
    <d v="2024-08-22T00:00:00"/>
    <x v="1"/>
    <s v="Jason Bradley"/>
    <x v="2"/>
    <x v="7"/>
    <n v="9"/>
    <n v="22.62"/>
    <x v="0"/>
    <x v="0"/>
    <x v="180"/>
    <n v="0"/>
    <x v="180"/>
    <x v="0"/>
    <x v="4"/>
  </r>
  <r>
    <x v="181"/>
    <d v="2025-02-15T00:00:00"/>
    <x v="2"/>
    <s v="Erin Hill"/>
    <x v="0"/>
    <x v="6"/>
    <n v="3"/>
    <n v="274.11"/>
    <x v="2"/>
    <x v="1"/>
    <x v="181"/>
    <n v="82.233000000000004"/>
    <x v="181"/>
    <x v="1"/>
    <x v="10"/>
  </r>
  <r>
    <x v="182"/>
    <d v="2025-04-10T00:00:00"/>
    <x v="3"/>
    <s v="John Strickland"/>
    <x v="0"/>
    <x v="6"/>
    <n v="9"/>
    <n v="246.23"/>
    <x v="2"/>
    <x v="0"/>
    <x v="182"/>
    <n v="221.60699999999997"/>
    <x v="182"/>
    <x v="1"/>
    <x v="9"/>
  </r>
  <r>
    <x v="183"/>
    <d v="2024-10-18T00:00:00"/>
    <x v="2"/>
    <s v="Kristen West"/>
    <x v="1"/>
    <x v="1"/>
    <n v="5"/>
    <n v="264.93"/>
    <x v="0"/>
    <x v="1"/>
    <x v="183"/>
    <n v="0"/>
    <x v="183"/>
    <x v="0"/>
    <x v="0"/>
  </r>
  <r>
    <x v="184"/>
    <d v="2025-07-07T00:00:00"/>
    <x v="0"/>
    <s v="Becky Cunningham"/>
    <x v="1"/>
    <x v="2"/>
    <n v="7"/>
    <n v="346.57"/>
    <x v="0"/>
    <x v="2"/>
    <x v="184"/>
    <n v="0"/>
    <x v="184"/>
    <x v="1"/>
    <x v="11"/>
  </r>
  <r>
    <x v="185"/>
    <d v="2025-07-22T00:00:00"/>
    <x v="0"/>
    <s v="Steven Porter"/>
    <x v="2"/>
    <x v="8"/>
    <n v="9"/>
    <n v="278.2"/>
    <x v="2"/>
    <x v="1"/>
    <x v="185"/>
    <n v="250.38"/>
    <x v="185"/>
    <x v="1"/>
    <x v="11"/>
  </r>
  <r>
    <x v="186"/>
    <d v="2025-01-27T00:00:00"/>
    <x v="2"/>
    <s v="Rachel Bowers"/>
    <x v="2"/>
    <x v="5"/>
    <n v="8"/>
    <n v="118.69"/>
    <x v="2"/>
    <x v="1"/>
    <x v="186"/>
    <n v="94.951999999999998"/>
    <x v="186"/>
    <x v="1"/>
    <x v="5"/>
  </r>
  <r>
    <x v="187"/>
    <d v="2025-04-21T00:00:00"/>
    <x v="3"/>
    <s v="Wayne Montgomery"/>
    <x v="0"/>
    <x v="0"/>
    <n v="4"/>
    <n v="410.32"/>
    <x v="1"/>
    <x v="1"/>
    <x v="187"/>
    <n v="246.19199999999998"/>
    <x v="187"/>
    <x v="1"/>
    <x v="9"/>
  </r>
  <r>
    <x v="188"/>
    <d v="2025-06-18T00:00:00"/>
    <x v="1"/>
    <s v="Robert Sandoval"/>
    <x v="0"/>
    <x v="0"/>
    <n v="7"/>
    <n v="222.4"/>
    <x v="2"/>
    <x v="2"/>
    <x v="188"/>
    <n v="155.68"/>
    <x v="188"/>
    <x v="1"/>
    <x v="8"/>
  </r>
  <r>
    <x v="189"/>
    <d v="2025-05-20T00:00:00"/>
    <x v="1"/>
    <s v="Jonathan Neal"/>
    <x v="2"/>
    <x v="8"/>
    <n v="1"/>
    <n v="319.75"/>
    <x v="2"/>
    <x v="0"/>
    <x v="189"/>
    <n v="31.975000000000001"/>
    <x v="189"/>
    <x v="1"/>
    <x v="7"/>
  </r>
  <r>
    <x v="190"/>
    <d v="2024-12-18T00:00:00"/>
    <x v="1"/>
    <s v="Matthew Harris"/>
    <x v="1"/>
    <x v="10"/>
    <n v="9"/>
    <n v="54.75"/>
    <x v="0"/>
    <x v="0"/>
    <x v="190"/>
    <n v="0"/>
    <x v="190"/>
    <x v="0"/>
    <x v="3"/>
  </r>
  <r>
    <x v="191"/>
    <d v="2024-08-12T00:00:00"/>
    <x v="0"/>
    <s v="Matthew Morris"/>
    <x v="1"/>
    <x v="3"/>
    <n v="10"/>
    <n v="89.78"/>
    <x v="2"/>
    <x v="0"/>
    <x v="191"/>
    <n v="89.78"/>
    <x v="191"/>
    <x v="0"/>
    <x v="4"/>
  </r>
  <r>
    <x v="192"/>
    <d v="2024-08-11T00:00:00"/>
    <x v="1"/>
    <s v="Sally Grant"/>
    <x v="0"/>
    <x v="6"/>
    <n v="5"/>
    <n v="370.3"/>
    <x v="0"/>
    <x v="1"/>
    <x v="192"/>
    <n v="0"/>
    <x v="192"/>
    <x v="0"/>
    <x v="4"/>
  </r>
  <r>
    <x v="193"/>
    <d v="2025-03-05T00:00:00"/>
    <x v="1"/>
    <s v="Joshua Cook"/>
    <x v="1"/>
    <x v="10"/>
    <n v="3"/>
    <n v="479.39"/>
    <x v="3"/>
    <x v="2"/>
    <x v="193"/>
    <n v="71.908500000000004"/>
    <x v="193"/>
    <x v="1"/>
    <x v="1"/>
  </r>
  <r>
    <x v="194"/>
    <d v="2024-11-18T00:00:00"/>
    <x v="1"/>
    <s v="Martha Jimenez"/>
    <x v="1"/>
    <x v="10"/>
    <n v="6"/>
    <n v="447.23"/>
    <x v="2"/>
    <x v="1"/>
    <x v="194"/>
    <n v="268.33800000000002"/>
    <x v="194"/>
    <x v="0"/>
    <x v="2"/>
  </r>
  <r>
    <x v="195"/>
    <d v="2024-09-04T00:00:00"/>
    <x v="2"/>
    <s v="Luke Bell"/>
    <x v="0"/>
    <x v="6"/>
    <n v="1"/>
    <n v="126.62"/>
    <x v="3"/>
    <x v="1"/>
    <x v="195"/>
    <n v="6.3310000000000004"/>
    <x v="195"/>
    <x v="0"/>
    <x v="6"/>
  </r>
  <r>
    <x v="196"/>
    <d v="2025-03-20T00:00:00"/>
    <x v="1"/>
    <s v="Joseph Jackson"/>
    <x v="1"/>
    <x v="1"/>
    <n v="5"/>
    <n v="238.17"/>
    <x v="1"/>
    <x v="0"/>
    <x v="196"/>
    <n v="178.62749999999997"/>
    <x v="196"/>
    <x v="1"/>
    <x v="1"/>
  </r>
  <r>
    <x v="197"/>
    <d v="2025-06-24T00:00:00"/>
    <x v="1"/>
    <s v="Rebecca Lane"/>
    <x v="1"/>
    <x v="10"/>
    <n v="8"/>
    <n v="440.28"/>
    <x v="3"/>
    <x v="1"/>
    <x v="197"/>
    <n v="176.11199999999999"/>
    <x v="197"/>
    <x v="1"/>
    <x v="8"/>
  </r>
  <r>
    <x v="198"/>
    <d v="2024-12-02T00:00:00"/>
    <x v="3"/>
    <s v="Joseph Warren"/>
    <x v="2"/>
    <x v="4"/>
    <n v="4"/>
    <n v="38.64"/>
    <x v="2"/>
    <x v="2"/>
    <x v="198"/>
    <n v="15.456000000000001"/>
    <x v="198"/>
    <x v="0"/>
    <x v="3"/>
  </r>
  <r>
    <x v="199"/>
    <d v="2024-12-17T00:00:00"/>
    <x v="0"/>
    <s v="James Larson"/>
    <x v="0"/>
    <x v="11"/>
    <n v="5"/>
    <n v="240.48"/>
    <x v="0"/>
    <x v="2"/>
    <x v="199"/>
    <n v="0"/>
    <x v="199"/>
    <x v="0"/>
    <x v="3"/>
  </r>
  <r>
    <x v="200"/>
    <d v="2025-01-30T00:00:00"/>
    <x v="0"/>
    <s v="Juan Sanchez"/>
    <x v="0"/>
    <x v="0"/>
    <n v="1"/>
    <n v="345.54"/>
    <x v="1"/>
    <x v="2"/>
    <x v="200"/>
    <n v="51.831000000000003"/>
    <x v="200"/>
    <x v="1"/>
    <x v="5"/>
  </r>
  <r>
    <x v="201"/>
    <d v="2025-05-16T00:00:00"/>
    <x v="1"/>
    <s v="David Trevino"/>
    <x v="1"/>
    <x v="1"/>
    <n v="9"/>
    <n v="106.2"/>
    <x v="2"/>
    <x v="2"/>
    <x v="201"/>
    <n v="95.580000000000013"/>
    <x v="201"/>
    <x v="1"/>
    <x v="7"/>
  </r>
  <r>
    <x v="202"/>
    <d v="2024-10-08T00:00:00"/>
    <x v="0"/>
    <s v="Aaron Harris"/>
    <x v="0"/>
    <x v="6"/>
    <n v="10"/>
    <n v="375.4"/>
    <x v="3"/>
    <x v="1"/>
    <x v="202"/>
    <n v="187.70000000000002"/>
    <x v="202"/>
    <x v="0"/>
    <x v="0"/>
  </r>
  <r>
    <x v="203"/>
    <d v="2025-05-13T00:00:00"/>
    <x v="0"/>
    <s v="Misty Stokes MD"/>
    <x v="2"/>
    <x v="5"/>
    <n v="5"/>
    <n v="11.41"/>
    <x v="0"/>
    <x v="1"/>
    <x v="203"/>
    <n v="0"/>
    <x v="203"/>
    <x v="1"/>
    <x v="7"/>
  </r>
  <r>
    <x v="204"/>
    <d v="2025-02-27T00:00:00"/>
    <x v="0"/>
    <s v="Emily Taylor"/>
    <x v="1"/>
    <x v="10"/>
    <n v="9"/>
    <n v="33.19"/>
    <x v="3"/>
    <x v="2"/>
    <x v="204"/>
    <n v="14.935499999999999"/>
    <x v="204"/>
    <x v="1"/>
    <x v="10"/>
  </r>
  <r>
    <x v="205"/>
    <d v="2025-01-12T00:00:00"/>
    <x v="0"/>
    <s v="Debra Warren"/>
    <x v="0"/>
    <x v="6"/>
    <n v="7"/>
    <n v="376.5"/>
    <x v="2"/>
    <x v="0"/>
    <x v="205"/>
    <n v="263.55"/>
    <x v="205"/>
    <x v="1"/>
    <x v="5"/>
  </r>
  <r>
    <x v="206"/>
    <d v="2025-07-17T00:00:00"/>
    <x v="1"/>
    <s v="Teresa Burch"/>
    <x v="2"/>
    <x v="4"/>
    <n v="6"/>
    <n v="251.18"/>
    <x v="1"/>
    <x v="2"/>
    <x v="206"/>
    <n v="226.06199999999998"/>
    <x v="206"/>
    <x v="1"/>
    <x v="11"/>
  </r>
  <r>
    <x v="207"/>
    <d v="2024-12-21T00:00:00"/>
    <x v="3"/>
    <s v="Jennifer Diaz"/>
    <x v="0"/>
    <x v="9"/>
    <n v="4"/>
    <n v="458.92"/>
    <x v="2"/>
    <x v="1"/>
    <x v="207"/>
    <n v="183.56800000000001"/>
    <x v="207"/>
    <x v="0"/>
    <x v="3"/>
  </r>
  <r>
    <x v="208"/>
    <d v="2024-10-19T00:00:00"/>
    <x v="0"/>
    <s v="Theresa Thompson"/>
    <x v="1"/>
    <x v="1"/>
    <n v="10"/>
    <n v="400.24"/>
    <x v="1"/>
    <x v="2"/>
    <x v="208"/>
    <n v="600.36"/>
    <x v="208"/>
    <x v="0"/>
    <x v="0"/>
  </r>
  <r>
    <x v="209"/>
    <d v="2024-12-11T00:00:00"/>
    <x v="0"/>
    <s v="Kelly Stuart"/>
    <x v="2"/>
    <x v="5"/>
    <n v="9"/>
    <n v="154.41"/>
    <x v="0"/>
    <x v="1"/>
    <x v="209"/>
    <n v="0"/>
    <x v="209"/>
    <x v="0"/>
    <x v="3"/>
  </r>
  <r>
    <x v="210"/>
    <d v="2024-10-31T00:00:00"/>
    <x v="0"/>
    <s v="Kristy Brown"/>
    <x v="1"/>
    <x v="3"/>
    <n v="10"/>
    <n v="464.7"/>
    <x v="3"/>
    <x v="1"/>
    <x v="210"/>
    <n v="232.35000000000002"/>
    <x v="210"/>
    <x v="0"/>
    <x v="0"/>
  </r>
  <r>
    <x v="211"/>
    <d v="2024-12-18T00:00:00"/>
    <x v="0"/>
    <s v="Benjamin Deleon"/>
    <x v="1"/>
    <x v="3"/>
    <n v="4"/>
    <n v="418.15"/>
    <x v="1"/>
    <x v="0"/>
    <x v="211"/>
    <n v="250.89"/>
    <x v="211"/>
    <x v="0"/>
    <x v="3"/>
  </r>
  <r>
    <x v="212"/>
    <d v="2025-04-08T00:00:00"/>
    <x v="2"/>
    <s v="Evan Wright"/>
    <x v="1"/>
    <x v="3"/>
    <n v="9"/>
    <n v="454.93"/>
    <x v="1"/>
    <x v="2"/>
    <x v="212"/>
    <n v="614.15549999999996"/>
    <x v="212"/>
    <x v="1"/>
    <x v="9"/>
  </r>
  <r>
    <x v="213"/>
    <d v="2025-01-13T00:00:00"/>
    <x v="2"/>
    <s v="Tyler Mitchell"/>
    <x v="1"/>
    <x v="1"/>
    <n v="2"/>
    <n v="10.09"/>
    <x v="0"/>
    <x v="1"/>
    <x v="213"/>
    <n v="0"/>
    <x v="213"/>
    <x v="1"/>
    <x v="5"/>
  </r>
  <r>
    <x v="214"/>
    <d v="2025-07-03T00:00:00"/>
    <x v="1"/>
    <s v="Dorothy Anderson"/>
    <x v="1"/>
    <x v="3"/>
    <n v="5"/>
    <n v="56.23"/>
    <x v="0"/>
    <x v="2"/>
    <x v="214"/>
    <n v="0"/>
    <x v="214"/>
    <x v="1"/>
    <x v="11"/>
  </r>
  <r>
    <x v="215"/>
    <d v="2025-06-14T00:00:00"/>
    <x v="3"/>
    <s v="Melissa Drake"/>
    <x v="2"/>
    <x v="5"/>
    <n v="10"/>
    <n v="268.39"/>
    <x v="0"/>
    <x v="2"/>
    <x v="215"/>
    <n v="0"/>
    <x v="215"/>
    <x v="1"/>
    <x v="8"/>
  </r>
  <r>
    <x v="216"/>
    <d v="2025-07-05T00:00:00"/>
    <x v="3"/>
    <s v="Bonnie Thompson"/>
    <x v="0"/>
    <x v="9"/>
    <n v="9"/>
    <n v="460.24"/>
    <x v="3"/>
    <x v="2"/>
    <x v="216"/>
    <n v="207.108"/>
    <x v="216"/>
    <x v="1"/>
    <x v="11"/>
  </r>
  <r>
    <x v="217"/>
    <d v="2025-01-27T00:00:00"/>
    <x v="2"/>
    <s v="Ryan Hart"/>
    <x v="1"/>
    <x v="1"/>
    <n v="3"/>
    <n v="440.93"/>
    <x v="0"/>
    <x v="1"/>
    <x v="217"/>
    <n v="0"/>
    <x v="217"/>
    <x v="1"/>
    <x v="5"/>
  </r>
  <r>
    <x v="218"/>
    <d v="2024-12-22T00:00:00"/>
    <x v="1"/>
    <s v="Daniel Hernandez"/>
    <x v="1"/>
    <x v="1"/>
    <n v="3"/>
    <n v="93.55"/>
    <x v="2"/>
    <x v="1"/>
    <x v="218"/>
    <n v="28.064999999999998"/>
    <x v="218"/>
    <x v="0"/>
    <x v="3"/>
  </r>
  <r>
    <x v="219"/>
    <d v="2025-01-01T00:00:00"/>
    <x v="2"/>
    <s v="Stephanie Contreras"/>
    <x v="0"/>
    <x v="11"/>
    <n v="5"/>
    <n v="62.21"/>
    <x v="2"/>
    <x v="2"/>
    <x v="219"/>
    <n v="31.105000000000004"/>
    <x v="219"/>
    <x v="1"/>
    <x v="5"/>
  </r>
  <r>
    <x v="220"/>
    <d v="2025-01-04T00:00:00"/>
    <x v="1"/>
    <s v="Adam Cruz"/>
    <x v="1"/>
    <x v="10"/>
    <n v="3"/>
    <n v="37.69"/>
    <x v="3"/>
    <x v="0"/>
    <x v="220"/>
    <n v="5.6535000000000002"/>
    <x v="220"/>
    <x v="1"/>
    <x v="5"/>
  </r>
  <r>
    <x v="221"/>
    <d v="2024-09-05T00:00:00"/>
    <x v="2"/>
    <s v="Dylan Mcpherson"/>
    <x v="0"/>
    <x v="11"/>
    <n v="9"/>
    <n v="453.78"/>
    <x v="1"/>
    <x v="1"/>
    <x v="221"/>
    <n v="612.60299999999995"/>
    <x v="221"/>
    <x v="0"/>
    <x v="6"/>
  </r>
  <r>
    <x v="222"/>
    <d v="2025-01-31T00:00:00"/>
    <x v="0"/>
    <s v="Aaron Beck"/>
    <x v="0"/>
    <x v="11"/>
    <n v="3"/>
    <n v="36.659999999999997"/>
    <x v="2"/>
    <x v="1"/>
    <x v="222"/>
    <n v="10.997999999999999"/>
    <x v="222"/>
    <x v="1"/>
    <x v="5"/>
  </r>
  <r>
    <x v="223"/>
    <d v="2025-07-29T00:00:00"/>
    <x v="0"/>
    <s v="Adam Bell"/>
    <x v="0"/>
    <x v="11"/>
    <n v="2"/>
    <n v="264.23"/>
    <x v="0"/>
    <x v="2"/>
    <x v="223"/>
    <n v="0"/>
    <x v="223"/>
    <x v="1"/>
    <x v="11"/>
  </r>
  <r>
    <x v="224"/>
    <d v="2024-09-21T00:00:00"/>
    <x v="0"/>
    <s v="Sheri Sherman"/>
    <x v="2"/>
    <x v="5"/>
    <n v="1"/>
    <n v="121.11"/>
    <x v="2"/>
    <x v="1"/>
    <x v="224"/>
    <n v="12.111000000000001"/>
    <x v="224"/>
    <x v="0"/>
    <x v="6"/>
  </r>
  <r>
    <x v="225"/>
    <d v="2025-07-09T00:00:00"/>
    <x v="2"/>
    <s v="Terry Petty"/>
    <x v="2"/>
    <x v="8"/>
    <n v="4"/>
    <n v="209.82"/>
    <x v="2"/>
    <x v="1"/>
    <x v="225"/>
    <n v="83.927999999999997"/>
    <x v="225"/>
    <x v="1"/>
    <x v="11"/>
  </r>
  <r>
    <x v="226"/>
    <d v="2025-01-30T00:00:00"/>
    <x v="0"/>
    <s v="Barbara Houston"/>
    <x v="1"/>
    <x v="2"/>
    <n v="2"/>
    <n v="159.54"/>
    <x v="1"/>
    <x v="1"/>
    <x v="226"/>
    <n v="47.861999999999995"/>
    <x v="226"/>
    <x v="1"/>
    <x v="5"/>
  </r>
  <r>
    <x v="227"/>
    <d v="2025-02-05T00:00:00"/>
    <x v="2"/>
    <s v="Kenneth Norton"/>
    <x v="0"/>
    <x v="0"/>
    <n v="7"/>
    <n v="260.8"/>
    <x v="3"/>
    <x v="2"/>
    <x v="227"/>
    <n v="91.280000000000015"/>
    <x v="227"/>
    <x v="1"/>
    <x v="10"/>
  </r>
  <r>
    <x v="228"/>
    <d v="2025-04-21T00:00:00"/>
    <x v="0"/>
    <s v="Jacob Williams"/>
    <x v="0"/>
    <x v="9"/>
    <n v="5"/>
    <n v="241.15"/>
    <x v="0"/>
    <x v="2"/>
    <x v="228"/>
    <n v="0"/>
    <x v="228"/>
    <x v="1"/>
    <x v="9"/>
  </r>
  <r>
    <x v="229"/>
    <d v="2025-08-02T00:00:00"/>
    <x v="1"/>
    <s v="Jeremy Ford"/>
    <x v="2"/>
    <x v="7"/>
    <n v="2"/>
    <n v="267.7"/>
    <x v="2"/>
    <x v="1"/>
    <x v="229"/>
    <n v="53.54"/>
    <x v="229"/>
    <x v="1"/>
    <x v="4"/>
  </r>
  <r>
    <x v="230"/>
    <d v="2024-12-24T00:00:00"/>
    <x v="0"/>
    <s v="Kimberly Bass"/>
    <x v="0"/>
    <x v="11"/>
    <n v="8"/>
    <n v="275.72000000000003"/>
    <x v="3"/>
    <x v="0"/>
    <x v="230"/>
    <n v="110.28800000000001"/>
    <x v="230"/>
    <x v="0"/>
    <x v="3"/>
  </r>
  <r>
    <x v="231"/>
    <d v="2024-08-12T00:00:00"/>
    <x v="3"/>
    <s v="Autumn Jackson"/>
    <x v="0"/>
    <x v="11"/>
    <n v="7"/>
    <n v="316.02"/>
    <x v="2"/>
    <x v="2"/>
    <x v="231"/>
    <n v="221.214"/>
    <x v="231"/>
    <x v="0"/>
    <x v="4"/>
  </r>
  <r>
    <x v="232"/>
    <d v="2024-09-25T00:00:00"/>
    <x v="0"/>
    <s v="John Cruz"/>
    <x v="2"/>
    <x v="4"/>
    <n v="4"/>
    <n v="389.07"/>
    <x v="0"/>
    <x v="0"/>
    <x v="232"/>
    <n v="0"/>
    <x v="232"/>
    <x v="0"/>
    <x v="6"/>
  </r>
  <r>
    <x v="233"/>
    <d v="2025-07-20T00:00:00"/>
    <x v="2"/>
    <s v="Timothy Andrews"/>
    <x v="2"/>
    <x v="4"/>
    <n v="3"/>
    <n v="447.69"/>
    <x v="3"/>
    <x v="0"/>
    <x v="233"/>
    <n v="67.153499999999994"/>
    <x v="233"/>
    <x v="1"/>
    <x v="11"/>
  </r>
  <r>
    <x v="234"/>
    <d v="2025-02-17T00:00:00"/>
    <x v="2"/>
    <s v="Norman Cruz"/>
    <x v="2"/>
    <x v="5"/>
    <n v="3"/>
    <n v="111.98"/>
    <x v="2"/>
    <x v="2"/>
    <x v="234"/>
    <n v="33.594000000000001"/>
    <x v="234"/>
    <x v="1"/>
    <x v="10"/>
  </r>
  <r>
    <x v="235"/>
    <d v="2024-09-13T00:00:00"/>
    <x v="3"/>
    <s v="Anthony Stokes"/>
    <x v="2"/>
    <x v="8"/>
    <n v="7"/>
    <n v="131.25"/>
    <x v="0"/>
    <x v="2"/>
    <x v="235"/>
    <n v="0"/>
    <x v="235"/>
    <x v="0"/>
    <x v="6"/>
  </r>
  <r>
    <x v="236"/>
    <d v="2025-03-25T00:00:00"/>
    <x v="0"/>
    <s v="Mr. Colin Miles"/>
    <x v="0"/>
    <x v="9"/>
    <n v="8"/>
    <n v="377.7"/>
    <x v="3"/>
    <x v="1"/>
    <x v="236"/>
    <n v="151.08000000000001"/>
    <x v="236"/>
    <x v="1"/>
    <x v="1"/>
  </r>
  <r>
    <x v="237"/>
    <d v="2024-10-28T00:00:00"/>
    <x v="3"/>
    <s v="Stephen Casey"/>
    <x v="2"/>
    <x v="5"/>
    <n v="4"/>
    <n v="207.94"/>
    <x v="0"/>
    <x v="2"/>
    <x v="237"/>
    <n v="0"/>
    <x v="237"/>
    <x v="0"/>
    <x v="0"/>
  </r>
  <r>
    <x v="238"/>
    <d v="2024-09-09T00:00:00"/>
    <x v="3"/>
    <s v="Adam Schroeder"/>
    <x v="2"/>
    <x v="8"/>
    <n v="6"/>
    <n v="280.88"/>
    <x v="3"/>
    <x v="2"/>
    <x v="238"/>
    <n v="84.26400000000001"/>
    <x v="238"/>
    <x v="0"/>
    <x v="6"/>
  </r>
  <r>
    <x v="239"/>
    <d v="2025-04-19T00:00:00"/>
    <x v="0"/>
    <s v="Felicia Butler"/>
    <x v="1"/>
    <x v="2"/>
    <n v="4"/>
    <n v="257.49"/>
    <x v="2"/>
    <x v="0"/>
    <x v="239"/>
    <n v="102.99600000000001"/>
    <x v="239"/>
    <x v="1"/>
    <x v="9"/>
  </r>
  <r>
    <x v="240"/>
    <d v="2024-08-12T00:00:00"/>
    <x v="2"/>
    <s v="Martha Davis"/>
    <x v="2"/>
    <x v="5"/>
    <n v="9"/>
    <n v="383.09"/>
    <x v="1"/>
    <x v="2"/>
    <x v="240"/>
    <n v="517.17149999999992"/>
    <x v="240"/>
    <x v="0"/>
    <x v="4"/>
  </r>
  <r>
    <x v="241"/>
    <d v="2024-10-18T00:00:00"/>
    <x v="2"/>
    <s v="Denise Harrington"/>
    <x v="0"/>
    <x v="6"/>
    <n v="3"/>
    <n v="265.69"/>
    <x v="0"/>
    <x v="0"/>
    <x v="241"/>
    <n v="0"/>
    <x v="241"/>
    <x v="0"/>
    <x v="0"/>
  </r>
  <r>
    <x v="242"/>
    <d v="2024-09-18T00:00:00"/>
    <x v="1"/>
    <s v="Anthony Vargas"/>
    <x v="0"/>
    <x v="0"/>
    <n v="5"/>
    <n v="482.99"/>
    <x v="2"/>
    <x v="1"/>
    <x v="242"/>
    <n v="241.495"/>
    <x v="242"/>
    <x v="0"/>
    <x v="6"/>
  </r>
  <r>
    <x v="243"/>
    <d v="2024-11-18T00:00:00"/>
    <x v="0"/>
    <s v="Melissa Mann"/>
    <x v="0"/>
    <x v="11"/>
    <n v="3"/>
    <n v="330.43"/>
    <x v="1"/>
    <x v="0"/>
    <x v="243"/>
    <n v="148.6935"/>
    <x v="243"/>
    <x v="0"/>
    <x v="2"/>
  </r>
  <r>
    <x v="244"/>
    <d v="2025-03-10T00:00:00"/>
    <x v="2"/>
    <s v="Mark Cooley"/>
    <x v="2"/>
    <x v="8"/>
    <n v="2"/>
    <n v="187.99"/>
    <x v="0"/>
    <x v="2"/>
    <x v="244"/>
    <n v="0"/>
    <x v="244"/>
    <x v="1"/>
    <x v="1"/>
  </r>
  <r>
    <x v="245"/>
    <d v="2025-01-02T00:00:00"/>
    <x v="1"/>
    <s v="Bobby Nelson"/>
    <x v="1"/>
    <x v="3"/>
    <n v="4"/>
    <n v="303.75"/>
    <x v="1"/>
    <x v="1"/>
    <x v="245"/>
    <n v="182.25"/>
    <x v="245"/>
    <x v="1"/>
    <x v="5"/>
  </r>
  <r>
    <x v="246"/>
    <d v="2025-07-07T00:00:00"/>
    <x v="0"/>
    <s v="Denise Graham"/>
    <x v="0"/>
    <x v="0"/>
    <n v="10"/>
    <n v="306.06"/>
    <x v="2"/>
    <x v="1"/>
    <x v="246"/>
    <n v="306.06"/>
    <x v="246"/>
    <x v="1"/>
    <x v="11"/>
  </r>
  <r>
    <x v="247"/>
    <d v="2024-11-27T00:00:00"/>
    <x v="2"/>
    <s v="Michael Carr"/>
    <x v="2"/>
    <x v="7"/>
    <n v="7"/>
    <n v="246.39"/>
    <x v="0"/>
    <x v="0"/>
    <x v="247"/>
    <n v="0"/>
    <x v="247"/>
    <x v="0"/>
    <x v="2"/>
  </r>
  <r>
    <x v="248"/>
    <d v="2024-10-22T00:00:00"/>
    <x v="1"/>
    <s v="Michael Davis"/>
    <x v="0"/>
    <x v="6"/>
    <n v="3"/>
    <n v="116.07"/>
    <x v="1"/>
    <x v="2"/>
    <x v="248"/>
    <n v="52.231499999999997"/>
    <x v="248"/>
    <x v="0"/>
    <x v="0"/>
  </r>
  <r>
    <x v="249"/>
    <d v="2025-06-01T00:00:00"/>
    <x v="1"/>
    <s v="William Smith"/>
    <x v="0"/>
    <x v="11"/>
    <n v="10"/>
    <n v="283.99"/>
    <x v="3"/>
    <x v="2"/>
    <x v="249"/>
    <n v="141.995"/>
    <x v="249"/>
    <x v="1"/>
    <x v="8"/>
  </r>
  <r>
    <x v="250"/>
    <d v="2025-05-07T00:00:00"/>
    <x v="1"/>
    <s v="Raymond Kennedy"/>
    <x v="0"/>
    <x v="6"/>
    <n v="8"/>
    <n v="151.49"/>
    <x v="0"/>
    <x v="2"/>
    <x v="250"/>
    <n v="0"/>
    <x v="250"/>
    <x v="1"/>
    <x v="7"/>
  </r>
  <r>
    <x v="251"/>
    <d v="2025-06-09T00:00:00"/>
    <x v="2"/>
    <s v="Tiffany Compton"/>
    <x v="1"/>
    <x v="2"/>
    <n v="8"/>
    <n v="131.77000000000001"/>
    <x v="0"/>
    <x v="0"/>
    <x v="251"/>
    <n v="0"/>
    <x v="251"/>
    <x v="1"/>
    <x v="8"/>
  </r>
  <r>
    <x v="252"/>
    <d v="2024-10-28T00:00:00"/>
    <x v="1"/>
    <s v="Sarah Whitaker"/>
    <x v="1"/>
    <x v="2"/>
    <n v="10"/>
    <n v="340.81"/>
    <x v="1"/>
    <x v="0"/>
    <x v="252"/>
    <n v="511.21499999999997"/>
    <x v="252"/>
    <x v="0"/>
    <x v="0"/>
  </r>
  <r>
    <x v="253"/>
    <d v="2025-06-14T00:00:00"/>
    <x v="0"/>
    <s v="Jacob Ellis MD"/>
    <x v="0"/>
    <x v="11"/>
    <n v="3"/>
    <n v="401.98"/>
    <x v="3"/>
    <x v="0"/>
    <x v="253"/>
    <n v="60.297000000000004"/>
    <x v="253"/>
    <x v="1"/>
    <x v="8"/>
  </r>
  <r>
    <x v="254"/>
    <d v="2025-05-13T00:00:00"/>
    <x v="0"/>
    <s v="Kaitlin Griffith"/>
    <x v="2"/>
    <x v="8"/>
    <n v="10"/>
    <n v="366.99"/>
    <x v="2"/>
    <x v="0"/>
    <x v="254"/>
    <n v="366.99"/>
    <x v="254"/>
    <x v="1"/>
    <x v="7"/>
  </r>
  <r>
    <x v="255"/>
    <d v="2025-03-19T00:00:00"/>
    <x v="2"/>
    <s v="Russell Carpenter"/>
    <x v="2"/>
    <x v="4"/>
    <n v="2"/>
    <n v="487.66"/>
    <x v="1"/>
    <x v="1"/>
    <x v="255"/>
    <n v="146.298"/>
    <x v="255"/>
    <x v="1"/>
    <x v="1"/>
  </r>
  <r>
    <x v="256"/>
    <d v="2024-10-29T00:00:00"/>
    <x v="3"/>
    <s v="Kathryn Johnson"/>
    <x v="0"/>
    <x v="6"/>
    <n v="2"/>
    <n v="60.41"/>
    <x v="1"/>
    <x v="0"/>
    <x v="256"/>
    <n v="18.122999999999998"/>
    <x v="256"/>
    <x v="0"/>
    <x v="0"/>
  </r>
  <r>
    <x v="257"/>
    <d v="2025-06-21T00:00:00"/>
    <x v="2"/>
    <s v="Heather Vega"/>
    <x v="0"/>
    <x v="11"/>
    <n v="10"/>
    <n v="105.72"/>
    <x v="1"/>
    <x v="0"/>
    <x v="257"/>
    <n v="158.58000000000001"/>
    <x v="257"/>
    <x v="1"/>
    <x v="8"/>
  </r>
  <r>
    <x v="258"/>
    <d v="2025-07-06T00:00:00"/>
    <x v="3"/>
    <s v="Samuel Miller"/>
    <x v="2"/>
    <x v="4"/>
    <n v="3"/>
    <n v="199.89"/>
    <x v="3"/>
    <x v="2"/>
    <x v="258"/>
    <n v="29.983499999999999"/>
    <x v="258"/>
    <x v="1"/>
    <x v="11"/>
  </r>
  <r>
    <x v="259"/>
    <d v="2025-03-12T00:00:00"/>
    <x v="0"/>
    <s v="Lisa Brown DVM"/>
    <x v="1"/>
    <x v="10"/>
    <n v="8"/>
    <n v="26.2"/>
    <x v="2"/>
    <x v="1"/>
    <x v="259"/>
    <n v="20.96"/>
    <x v="259"/>
    <x v="1"/>
    <x v="1"/>
  </r>
  <r>
    <x v="260"/>
    <d v="2025-06-21T00:00:00"/>
    <x v="3"/>
    <s v="Samantha Carson"/>
    <x v="0"/>
    <x v="11"/>
    <n v="7"/>
    <n v="8.64"/>
    <x v="1"/>
    <x v="0"/>
    <x v="260"/>
    <n v="9.072000000000001"/>
    <x v="260"/>
    <x v="1"/>
    <x v="8"/>
  </r>
  <r>
    <x v="261"/>
    <d v="2024-12-05T00:00:00"/>
    <x v="1"/>
    <s v="Shawna Gibson"/>
    <x v="1"/>
    <x v="10"/>
    <n v="6"/>
    <n v="307.64999999999998"/>
    <x v="1"/>
    <x v="1"/>
    <x v="261"/>
    <n v="276.88499999999999"/>
    <x v="261"/>
    <x v="0"/>
    <x v="3"/>
  </r>
  <r>
    <x v="262"/>
    <d v="2025-01-13T00:00:00"/>
    <x v="1"/>
    <s v="Hannah Carpenter"/>
    <x v="2"/>
    <x v="5"/>
    <n v="9"/>
    <n v="361.55"/>
    <x v="1"/>
    <x v="1"/>
    <x v="262"/>
    <n v="488.09250000000003"/>
    <x v="262"/>
    <x v="1"/>
    <x v="5"/>
  </r>
  <r>
    <x v="263"/>
    <d v="2024-12-08T00:00:00"/>
    <x v="3"/>
    <s v="Matthew Jensen"/>
    <x v="1"/>
    <x v="3"/>
    <n v="8"/>
    <n v="46.41"/>
    <x v="1"/>
    <x v="2"/>
    <x v="263"/>
    <n v="55.691999999999993"/>
    <x v="263"/>
    <x v="0"/>
    <x v="3"/>
  </r>
  <r>
    <x v="264"/>
    <d v="2025-03-02T00:00:00"/>
    <x v="0"/>
    <s v="Cody Griffin"/>
    <x v="2"/>
    <x v="8"/>
    <n v="9"/>
    <n v="357.52"/>
    <x v="0"/>
    <x v="1"/>
    <x v="264"/>
    <n v="0"/>
    <x v="264"/>
    <x v="1"/>
    <x v="1"/>
  </r>
  <r>
    <x v="265"/>
    <d v="2025-03-28T00:00:00"/>
    <x v="0"/>
    <s v="Joshua Williams"/>
    <x v="1"/>
    <x v="2"/>
    <n v="2"/>
    <n v="496.07"/>
    <x v="0"/>
    <x v="0"/>
    <x v="265"/>
    <n v="0"/>
    <x v="265"/>
    <x v="1"/>
    <x v="1"/>
  </r>
  <r>
    <x v="266"/>
    <d v="2025-06-06T00:00:00"/>
    <x v="1"/>
    <s v="Joshua Kirby"/>
    <x v="0"/>
    <x v="6"/>
    <n v="1"/>
    <n v="145.28"/>
    <x v="1"/>
    <x v="0"/>
    <x v="266"/>
    <n v="21.791999999999998"/>
    <x v="266"/>
    <x v="1"/>
    <x v="8"/>
  </r>
  <r>
    <x v="267"/>
    <d v="2025-06-20T00:00:00"/>
    <x v="3"/>
    <s v="David Johnson"/>
    <x v="2"/>
    <x v="7"/>
    <n v="10"/>
    <n v="49.63"/>
    <x v="1"/>
    <x v="2"/>
    <x v="267"/>
    <n v="74.444999999999993"/>
    <x v="267"/>
    <x v="1"/>
    <x v="8"/>
  </r>
  <r>
    <x v="268"/>
    <d v="2024-12-29T00:00:00"/>
    <x v="3"/>
    <s v="Michelle Smith"/>
    <x v="2"/>
    <x v="8"/>
    <n v="4"/>
    <n v="178.28"/>
    <x v="3"/>
    <x v="0"/>
    <x v="268"/>
    <n v="35.655999999999999"/>
    <x v="268"/>
    <x v="0"/>
    <x v="3"/>
  </r>
  <r>
    <x v="269"/>
    <d v="2025-08-03T00:00:00"/>
    <x v="1"/>
    <s v="Laura Johnson"/>
    <x v="1"/>
    <x v="2"/>
    <n v="4"/>
    <n v="438.68"/>
    <x v="0"/>
    <x v="2"/>
    <x v="269"/>
    <n v="0"/>
    <x v="269"/>
    <x v="1"/>
    <x v="4"/>
  </r>
  <r>
    <x v="270"/>
    <d v="2024-10-31T00:00:00"/>
    <x v="3"/>
    <s v="Craig Elliott"/>
    <x v="1"/>
    <x v="10"/>
    <n v="2"/>
    <n v="85.63"/>
    <x v="1"/>
    <x v="1"/>
    <x v="270"/>
    <n v="25.688999999999997"/>
    <x v="270"/>
    <x v="0"/>
    <x v="0"/>
  </r>
  <r>
    <x v="271"/>
    <d v="2025-02-04T00:00:00"/>
    <x v="3"/>
    <s v="Joseph Carter"/>
    <x v="2"/>
    <x v="5"/>
    <n v="6"/>
    <n v="325.08999999999997"/>
    <x v="3"/>
    <x v="1"/>
    <x v="271"/>
    <n v="97.527000000000001"/>
    <x v="271"/>
    <x v="1"/>
    <x v="10"/>
  </r>
  <r>
    <x v="272"/>
    <d v="2025-07-05T00:00:00"/>
    <x v="0"/>
    <s v="James Harris"/>
    <x v="0"/>
    <x v="0"/>
    <n v="8"/>
    <n v="317.35000000000002"/>
    <x v="0"/>
    <x v="0"/>
    <x v="272"/>
    <n v="0"/>
    <x v="272"/>
    <x v="1"/>
    <x v="11"/>
  </r>
  <r>
    <x v="273"/>
    <d v="2025-07-26T00:00:00"/>
    <x v="2"/>
    <s v="Donna Gordon"/>
    <x v="0"/>
    <x v="0"/>
    <n v="5"/>
    <n v="494.35"/>
    <x v="0"/>
    <x v="1"/>
    <x v="273"/>
    <n v="0"/>
    <x v="273"/>
    <x v="1"/>
    <x v="11"/>
  </r>
  <r>
    <x v="274"/>
    <d v="2024-10-27T00:00:00"/>
    <x v="1"/>
    <s v="Madeline Wood"/>
    <x v="0"/>
    <x v="6"/>
    <n v="9"/>
    <n v="445.74"/>
    <x v="0"/>
    <x v="2"/>
    <x v="274"/>
    <n v="0"/>
    <x v="274"/>
    <x v="0"/>
    <x v="0"/>
  </r>
  <r>
    <x v="275"/>
    <d v="2025-07-22T00:00:00"/>
    <x v="2"/>
    <s v="Dana Thompson"/>
    <x v="2"/>
    <x v="5"/>
    <n v="1"/>
    <n v="417.29"/>
    <x v="0"/>
    <x v="0"/>
    <x v="275"/>
    <n v="0"/>
    <x v="275"/>
    <x v="1"/>
    <x v="11"/>
  </r>
  <r>
    <x v="276"/>
    <d v="2024-12-10T00:00:00"/>
    <x v="1"/>
    <s v="Pedro Sandoval DDS"/>
    <x v="2"/>
    <x v="4"/>
    <n v="10"/>
    <n v="188.6"/>
    <x v="0"/>
    <x v="2"/>
    <x v="276"/>
    <n v="0"/>
    <x v="276"/>
    <x v="0"/>
    <x v="3"/>
  </r>
  <r>
    <x v="277"/>
    <d v="2025-07-08T00:00:00"/>
    <x v="3"/>
    <s v="Brian Cook"/>
    <x v="1"/>
    <x v="1"/>
    <n v="7"/>
    <n v="381.34"/>
    <x v="2"/>
    <x v="2"/>
    <x v="277"/>
    <n v="266.93799999999999"/>
    <x v="277"/>
    <x v="1"/>
    <x v="11"/>
  </r>
  <r>
    <x v="278"/>
    <d v="2025-03-20T00:00:00"/>
    <x v="2"/>
    <s v="Shelby Johnson"/>
    <x v="2"/>
    <x v="8"/>
    <n v="8"/>
    <n v="446.05"/>
    <x v="3"/>
    <x v="0"/>
    <x v="278"/>
    <n v="178.42000000000002"/>
    <x v="278"/>
    <x v="1"/>
    <x v="1"/>
  </r>
  <r>
    <x v="279"/>
    <d v="2025-01-17T00:00:00"/>
    <x v="0"/>
    <s v="Matthew Richardson"/>
    <x v="0"/>
    <x v="6"/>
    <n v="3"/>
    <n v="116.09"/>
    <x v="2"/>
    <x v="2"/>
    <x v="279"/>
    <n v="34.826999999999998"/>
    <x v="279"/>
    <x v="1"/>
    <x v="5"/>
  </r>
  <r>
    <x v="280"/>
    <d v="2025-03-05T00:00:00"/>
    <x v="0"/>
    <s v="Tonya Meyer"/>
    <x v="2"/>
    <x v="4"/>
    <n v="1"/>
    <n v="195.14"/>
    <x v="3"/>
    <x v="0"/>
    <x v="280"/>
    <n v="9.7569999999999997"/>
    <x v="280"/>
    <x v="1"/>
    <x v="1"/>
  </r>
  <r>
    <x v="281"/>
    <d v="2024-09-27T00:00:00"/>
    <x v="0"/>
    <s v="Jeremy Dawson"/>
    <x v="1"/>
    <x v="2"/>
    <n v="1"/>
    <n v="482.46"/>
    <x v="0"/>
    <x v="1"/>
    <x v="281"/>
    <n v="0"/>
    <x v="281"/>
    <x v="0"/>
    <x v="6"/>
  </r>
  <r>
    <x v="282"/>
    <d v="2024-12-06T00:00:00"/>
    <x v="2"/>
    <s v="Danielle Wilson"/>
    <x v="0"/>
    <x v="11"/>
    <n v="3"/>
    <n v="322.08999999999997"/>
    <x v="0"/>
    <x v="0"/>
    <x v="282"/>
    <n v="0"/>
    <x v="282"/>
    <x v="0"/>
    <x v="3"/>
  </r>
  <r>
    <x v="283"/>
    <d v="2024-11-14T00:00:00"/>
    <x v="3"/>
    <s v="Wendy Lopez"/>
    <x v="0"/>
    <x v="9"/>
    <n v="9"/>
    <n v="343.88"/>
    <x v="2"/>
    <x v="0"/>
    <x v="283"/>
    <n v="309.49200000000002"/>
    <x v="283"/>
    <x v="0"/>
    <x v="2"/>
  </r>
  <r>
    <x v="284"/>
    <d v="2024-12-08T00:00:00"/>
    <x v="3"/>
    <s v="Andrea Rich"/>
    <x v="1"/>
    <x v="10"/>
    <n v="8"/>
    <n v="208.32"/>
    <x v="1"/>
    <x v="2"/>
    <x v="284"/>
    <n v="249.98399999999998"/>
    <x v="284"/>
    <x v="0"/>
    <x v="3"/>
  </r>
  <r>
    <x v="285"/>
    <d v="2024-12-27T00:00:00"/>
    <x v="1"/>
    <s v="Daniel Gay"/>
    <x v="1"/>
    <x v="2"/>
    <n v="10"/>
    <n v="231.01"/>
    <x v="2"/>
    <x v="2"/>
    <x v="285"/>
    <n v="231.01"/>
    <x v="285"/>
    <x v="0"/>
    <x v="3"/>
  </r>
  <r>
    <x v="286"/>
    <d v="2025-05-05T00:00:00"/>
    <x v="0"/>
    <s v="Patrick Gibbs"/>
    <x v="2"/>
    <x v="4"/>
    <n v="6"/>
    <n v="316.75"/>
    <x v="0"/>
    <x v="1"/>
    <x v="286"/>
    <n v="0"/>
    <x v="286"/>
    <x v="1"/>
    <x v="7"/>
  </r>
  <r>
    <x v="287"/>
    <d v="2024-12-31T00:00:00"/>
    <x v="2"/>
    <s v="Gregory Rosario"/>
    <x v="2"/>
    <x v="5"/>
    <n v="3"/>
    <n v="452.37"/>
    <x v="1"/>
    <x v="1"/>
    <x v="287"/>
    <n v="203.56650000000002"/>
    <x v="287"/>
    <x v="0"/>
    <x v="3"/>
  </r>
  <r>
    <x v="288"/>
    <d v="2024-10-16T00:00:00"/>
    <x v="3"/>
    <s v="Jessica Flowers"/>
    <x v="2"/>
    <x v="8"/>
    <n v="3"/>
    <n v="90.23"/>
    <x v="0"/>
    <x v="1"/>
    <x v="288"/>
    <n v="0"/>
    <x v="288"/>
    <x v="0"/>
    <x v="0"/>
  </r>
  <r>
    <x v="289"/>
    <d v="2025-06-24T00:00:00"/>
    <x v="1"/>
    <s v="Brittany Lyons"/>
    <x v="1"/>
    <x v="10"/>
    <n v="8"/>
    <n v="249.85"/>
    <x v="1"/>
    <x v="1"/>
    <x v="289"/>
    <n v="299.82"/>
    <x v="289"/>
    <x v="1"/>
    <x v="8"/>
  </r>
  <r>
    <x v="290"/>
    <d v="2024-10-06T00:00:00"/>
    <x v="3"/>
    <s v="Penny Douglas"/>
    <x v="1"/>
    <x v="3"/>
    <n v="1"/>
    <n v="290.31"/>
    <x v="2"/>
    <x v="1"/>
    <x v="290"/>
    <n v="29.031000000000002"/>
    <x v="290"/>
    <x v="0"/>
    <x v="0"/>
  </r>
  <r>
    <x v="291"/>
    <d v="2024-12-03T00:00:00"/>
    <x v="3"/>
    <s v="Brenda Martinez"/>
    <x v="2"/>
    <x v="8"/>
    <n v="1"/>
    <n v="115.06"/>
    <x v="0"/>
    <x v="1"/>
    <x v="291"/>
    <n v="0"/>
    <x v="291"/>
    <x v="0"/>
    <x v="3"/>
  </r>
  <r>
    <x v="292"/>
    <d v="2025-03-16T00:00:00"/>
    <x v="3"/>
    <s v="Lisa Williams"/>
    <x v="0"/>
    <x v="0"/>
    <n v="8"/>
    <n v="203.94"/>
    <x v="1"/>
    <x v="1"/>
    <x v="292"/>
    <n v="244.72799999999998"/>
    <x v="292"/>
    <x v="1"/>
    <x v="1"/>
  </r>
  <r>
    <x v="293"/>
    <d v="2025-07-27T00:00:00"/>
    <x v="3"/>
    <s v="Timothy Payne"/>
    <x v="2"/>
    <x v="5"/>
    <n v="9"/>
    <n v="499.71"/>
    <x v="2"/>
    <x v="2"/>
    <x v="293"/>
    <n v="449.73899999999998"/>
    <x v="293"/>
    <x v="1"/>
    <x v="11"/>
  </r>
  <r>
    <x v="294"/>
    <d v="2025-04-13T00:00:00"/>
    <x v="3"/>
    <s v="Eric Yates"/>
    <x v="0"/>
    <x v="0"/>
    <n v="6"/>
    <n v="151.88"/>
    <x v="3"/>
    <x v="1"/>
    <x v="294"/>
    <n v="45.564"/>
    <x v="294"/>
    <x v="1"/>
    <x v="9"/>
  </r>
  <r>
    <x v="295"/>
    <d v="2025-06-04T00:00:00"/>
    <x v="3"/>
    <s v="Corey Smith"/>
    <x v="2"/>
    <x v="8"/>
    <n v="8"/>
    <n v="61.64"/>
    <x v="1"/>
    <x v="0"/>
    <x v="295"/>
    <n v="73.968000000000004"/>
    <x v="295"/>
    <x v="1"/>
    <x v="8"/>
  </r>
  <r>
    <x v="296"/>
    <d v="2024-09-06T00:00:00"/>
    <x v="2"/>
    <s v="Brett Adams"/>
    <x v="1"/>
    <x v="10"/>
    <n v="4"/>
    <n v="494.74"/>
    <x v="1"/>
    <x v="2"/>
    <x v="296"/>
    <n v="296.84399999999999"/>
    <x v="296"/>
    <x v="0"/>
    <x v="6"/>
  </r>
  <r>
    <x v="297"/>
    <d v="2025-02-11T00:00:00"/>
    <x v="1"/>
    <s v="Kenneth Davis"/>
    <x v="1"/>
    <x v="1"/>
    <n v="7"/>
    <n v="448.5"/>
    <x v="1"/>
    <x v="2"/>
    <x v="297"/>
    <n v="470.92499999999995"/>
    <x v="297"/>
    <x v="1"/>
    <x v="10"/>
  </r>
  <r>
    <x v="298"/>
    <d v="2024-08-17T00:00:00"/>
    <x v="2"/>
    <s v="Michael Mcmahon"/>
    <x v="2"/>
    <x v="4"/>
    <n v="1"/>
    <n v="258.57"/>
    <x v="2"/>
    <x v="0"/>
    <x v="298"/>
    <n v="25.856999999999999"/>
    <x v="298"/>
    <x v="0"/>
    <x v="4"/>
  </r>
  <r>
    <x v="299"/>
    <d v="2025-06-01T00:00:00"/>
    <x v="1"/>
    <s v="Alexis Becker"/>
    <x v="0"/>
    <x v="0"/>
    <n v="3"/>
    <n v="416.33"/>
    <x v="3"/>
    <x v="1"/>
    <x v="299"/>
    <n v="62.4495"/>
    <x v="299"/>
    <x v="1"/>
    <x v="8"/>
  </r>
  <r>
    <x v="300"/>
    <d v="2024-10-02T00:00:00"/>
    <x v="3"/>
    <s v="Paul Lee"/>
    <x v="0"/>
    <x v="6"/>
    <n v="8"/>
    <n v="99.24"/>
    <x v="2"/>
    <x v="1"/>
    <x v="300"/>
    <n v="79.391999999999996"/>
    <x v="300"/>
    <x v="0"/>
    <x v="0"/>
  </r>
  <r>
    <x v="301"/>
    <d v="2024-11-01T00:00:00"/>
    <x v="0"/>
    <s v="Julia Aguilar"/>
    <x v="1"/>
    <x v="10"/>
    <n v="2"/>
    <n v="479.6"/>
    <x v="3"/>
    <x v="1"/>
    <x v="301"/>
    <n v="47.960000000000008"/>
    <x v="301"/>
    <x v="0"/>
    <x v="2"/>
  </r>
  <r>
    <x v="302"/>
    <d v="2024-08-08T00:00:00"/>
    <x v="1"/>
    <s v="Shelly Cohen"/>
    <x v="1"/>
    <x v="2"/>
    <n v="10"/>
    <n v="350.73"/>
    <x v="2"/>
    <x v="1"/>
    <x v="302"/>
    <n v="350.73"/>
    <x v="302"/>
    <x v="0"/>
    <x v="4"/>
  </r>
  <r>
    <x v="303"/>
    <d v="2025-07-15T00:00:00"/>
    <x v="2"/>
    <s v="Tiffany Stephenson"/>
    <x v="2"/>
    <x v="4"/>
    <n v="10"/>
    <n v="158.94"/>
    <x v="0"/>
    <x v="0"/>
    <x v="303"/>
    <n v="0"/>
    <x v="303"/>
    <x v="1"/>
    <x v="11"/>
  </r>
  <r>
    <x v="304"/>
    <d v="2024-08-27T00:00:00"/>
    <x v="1"/>
    <s v="Donna Pham"/>
    <x v="0"/>
    <x v="0"/>
    <n v="9"/>
    <n v="497.13"/>
    <x v="1"/>
    <x v="2"/>
    <x v="304"/>
    <n v="671.12549999999999"/>
    <x v="304"/>
    <x v="0"/>
    <x v="4"/>
  </r>
  <r>
    <x v="305"/>
    <d v="2025-08-02T00:00:00"/>
    <x v="3"/>
    <s v="Eric Young"/>
    <x v="1"/>
    <x v="10"/>
    <n v="8"/>
    <n v="222.35"/>
    <x v="0"/>
    <x v="2"/>
    <x v="305"/>
    <n v="0"/>
    <x v="305"/>
    <x v="1"/>
    <x v="4"/>
  </r>
  <r>
    <x v="306"/>
    <d v="2025-05-19T00:00:00"/>
    <x v="0"/>
    <s v="Alexandra Shannon"/>
    <x v="0"/>
    <x v="11"/>
    <n v="3"/>
    <n v="271.11"/>
    <x v="2"/>
    <x v="1"/>
    <x v="306"/>
    <n v="81.333000000000013"/>
    <x v="306"/>
    <x v="1"/>
    <x v="7"/>
  </r>
  <r>
    <x v="307"/>
    <d v="2024-11-18T00:00:00"/>
    <x v="3"/>
    <s v="Russell Lewis"/>
    <x v="0"/>
    <x v="0"/>
    <n v="9"/>
    <n v="432.33"/>
    <x v="3"/>
    <x v="2"/>
    <x v="307"/>
    <n v="194.54849999999999"/>
    <x v="307"/>
    <x v="0"/>
    <x v="2"/>
  </r>
  <r>
    <x v="308"/>
    <d v="2025-02-24T00:00:00"/>
    <x v="1"/>
    <s v="Kayla Hubbard"/>
    <x v="1"/>
    <x v="10"/>
    <n v="7"/>
    <n v="262.97000000000003"/>
    <x v="3"/>
    <x v="1"/>
    <x v="308"/>
    <n v="92.039500000000018"/>
    <x v="308"/>
    <x v="1"/>
    <x v="10"/>
  </r>
  <r>
    <x v="309"/>
    <d v="2025-01-21T00:00:00"/>
    <x v="3"/>
    <s v="Kathleen Meyer"/>
    <x v="1"/>
    <x v="10"/>
    <n v="9"/>
    <n v="117"/>
    <x v="2"/>
    <x v="0"/>
    <x v="309"/>
    <n v="105.30000000000001"/>
    <x v="309"/>
    <x v="1"/>
    <x v="5"/>
  </r>
  <r>
    <x v="310"/>
    <d v="2024-12-23T00:00:00"/>
    <x v="1"/>
    <s v="James Torres"/>
    <x v="0"/>
    <x v="6"/>
    <n v="3"/>
    <n v="176.35"/>
    <x v="1"/>
    <x v="0"/>
    <x v="310"/>
    <n v="79.357499999999987"/>
    <x v="310"/>
    <x v="0"/>
    <x v="3"/>
  </r>
  <r>
    <x v="311"/>
    <d v="2025-05-30T00:00:00"/>
    <x v="2"/>
    <s v="Shari Norris"/>
    <x v="1"/>
    <x v="2"/>
    <n v="7"/>
    <n v="10.39"/>
    <x v="1"/>
    <x v="2"/>
    <x v="311"/>
    <n v="10.9095"/>
    <x v="311"/>
    <x v="1"/>
    <x v="7"/>
  </r>
  <r>
    <x v="312"/>
    <d v="2024-09-22T00:00:00"/>
    <x v="3"/>
    <s v="Elizabeth Flores"/>
    <x v="0"/>
    <x v="11"/>
    <n v="10"/>
    <n v="401.21"/>
    <x v="2"/>
    <x v="2"/>
    <x v="312"/>
    <n v="401.21000000000004"/>
    <x v="312"/>
    <x v="0"/>
    <x v="6"/>
  </r>
  <r>
    <x v="313"/>
    <d v="2025-03-15T00:00:00"/>
    <x v="1"/>
    <s v="Carol Lopez"/>
    <x v="1"/>
    <x v="3"/>
    <n v="6"/>
    <n v="229.52"/>
    <x v="0"/>
    <x v="1"/>
    <x v="313"/>
    <n v="0"/>
    <x v="313"/>
    <x v="1"/>
    <x v="1"/>
  </r>
  <r>
    <x v="314"/>
    <d v="2024-09-29T00:00:00"/>
    <x v="0"/>
    <s v="Tracey Serrano"/>
    <x v="0"/>
    <x v="11"/>
    <n v="8"/>
    <n v="313.39999999999998"/>
    <x v="1"/>
    <x v="1"/>
    <x v="314"/>
    <n v="376.08"/>
    <x v="314"/>
    <x v="0"/>
    <x v="6"/>
  </r>
  <r>
    <x v="315"/>
    <d v="2024-10-15T00:00:00"/>
    <x v="2"/>
    <s v="Tamara Wiley"/>
    <x v="2"/>
    <x v="8"/>
    <n v="4"/>
    <n v="299.39"/>
    <x v="3"/>
    <x v="2"/>
    <x v="315"/>
    <n v="59.878"/>
    <x v="315"/>
    <x v="0"/>
    <x v="0"/>
  </r>
  <r>
    <x v="316"/>
    <d v="2024-12-24T00:00:00"/>
    <x v="0"/>
    <s v="Nicole Schneider"/>
    <x v="0"/>
    <x v="6"/>
    <n v="4"/>
    <n v="365.9"/>
    <x v="1"/>
    <x v="1"/>
    <x v="316"/>
    <n v="219.54"/>
    <x v="316"/>
    <x v="0"/>
    <x v="3"/>
  </r>
  <r>
    <x v="317"/>
    <d v="2025-07-18T00:00:00"/>
    <x v="2"/>
    <s v="Tracy Mullins"/>
    <x v="0"/>
    <x v="11"/>
    <n v="4"/>
    <n v="9.5500000000000007"/>
    <x v="2"/>
    <x v="0"/>
    <x v="317"/>
    <n v="3.8200000000000003"/>
    <x v="317"/>
    <x v="1"/>
    <x v="11"/>
  </r>
  <r>
    <x v="318"/>
    <d v="2024-09-27T00:00:00"/>
    <x v="3"/>
    <s v="Edgar Garcia"/>
    <x v="0"/>
    <x v="11"/>
    <n v="1"/>
    <n v="375.8"/>
    <x v="3"/>
    <x v="2"/>
    <x v="318"/>
    <n v="18.790000000000003"/>
    <x v="318"/>
    <x v="0"/>
    <x v="6"/>
  </r>
  <r>
    <x v="319"/>
    <d v="2024-10-30T00:00:00"/>
    <x v="1"/>
    <s v="Lance Bell"/>
    <x v="2"/>
    <x v="8"/>
    <n v="2"/>
    <n v="466.91"/>
    <x v="2"/>
    <x v="0"/>
    <x v="319"/>
    <n v="93.382000000000005"/>
    <x v="319"/>
    <x v="0"/>
    <x v="0"/>
  </r>
  <r>
    <x v="320"/>
    <d v="2025-07-23T00:00:00"/>
    <x v="3"/>
    <s v="Gina Fisher"/>
    <x v="0"/>
    <x v="6"/>
    <n v="2"/>
    <n v="412.37"/>
    <x v="1"/>
    <x v="1"/>
    <x v="320"/>
    <n v="123.711"/>
    <x v="320"/>
    <x v="1"/>
    <x v="11"/>
  </r>
  <r>
    <x v="321"/>
    <d v="2024-09-06T00:00:00"/>
    <x v="0"/>
    <s v="Bonnie Olson"/>
    <x v="1"/>
    <x v="10"/>
    <n v="6"/>
    <n v="173.73"/>
    <x v="1"/>
    <x v="0"/>
    <x v="321"/>
    <n v="156.35699999999997"/>
    <x v="321"/>
    <x v="0"/>
    <x v="6"/>
  </r>
  <r>
    <x v="322"/>
    <d v="2025-03-26T00:00:00"/>
    <x v="2"/>
    <s v="John Walters"/>
    <x v="2"/>
    <x v="7"/>
    <n v="2"/>
    <n v="110.24"/>
    <x v="2"/>
    <x v="1"/>
    <x v="322"/>
    <n v="22.048000000000002"/>
    <x v="322"/>
    <x v="1"/>
    <x v="1"/>
  </r>
  <r>
    <x v="323"/>
    <d v="2025-02-28T00:00:00"/>
    <x v="2"/>
    <s v="Morgan Wagner"/>
    <x v="1"/>
    <x v="2"/>
    <n v="1"/>
    <n v="489.22"/>
    <x v="2"/>
    <x v="1"/>
    <x v="323"/>
    <n v="48.922000000000004"/>
    <x v="323"/>
    <x v="1"/>
    <x v="10"/>
  </r>
  <r>
    <x v="324"/>
    <d v="2025-06-11T00:00:00"/>
    <x v="1"/>
    <s v="Rhonda Brown"/>
    <x v="0"/>
    <x v="9"/>
    <n v="2"/>
    <n v="380.16"/>
    <x v="3"/>
    <x v="2"/>
    <x v="324"/>
    <n v="38.016000000000005"/>
    <x v="324"/>
    <x v="1"/>
    <x v="8"/>
  </r>
  <r>
    <x v="325"/>
    <d v="2025-07-12T00:00:00"/>
    <x v="1"/>
    <s v="Denise Mason"/>
    <x v="0"/>
    <x v="11"/>
    <n v="5"/>
    <n v="287.55"/>
    <x v="2"/>
    <x v="1"/>
    <x v="325"/>
    <n v="143.77500000000001"/>
    <x v="325"/>
    <x v="1"/>
    <x v="11"/>
  </r>
  <r>
    <x v="326"/>
    <d v="2025-01-19T00:00:00"/>
    <x v="3"/>
    <s v="Amy Garcia"/>
    <x v="2"/>
    <x v="4"/>
    <n v="10"/>
    <n v="312.57"/>
    <x v="0"/>
    <x v="1"/>
    <x v="326"/>
    <n v="0"/>
    <x v="326"/>
    <x v="1"/>
    <x v="5"/>
  </r>
  <r>
    <x v="327"/>
    <d v="2025-05-18T00:00:00"/>
    <x v="3"/>
    <s v="Bridget Grimes"/>
    <x v="1"/>
    <x v="3"/>
    <n v="4"/>
    <n v="390.05"/>
    <x v="1"/>
    <x v="0"/>
    <x v="327"/>
    <n v="234.03"/>
    <x v="327"/>
    <x v="1"/>
    <x v="7"/>
  </r>
  <r>
    <x v="328"/>
    <d v="2025-02-13T00:00:00"/>
    <x v="3"/>
    <s v="Dr. Travis Torres"/>
    <x v="0"/>
    <x v="6"/>
    <n v="10"/>
    <n v="76.040000000000006"/>
    <x v="0"/>
    <x v="1"/>
    <x v="328"/>
    <n v="0"/>
    <x v="328"/>
    <x v="1"/>
    <x v="10"/>
  </r>
  <r>
    <x v="329"/>
    <d v="2024-09-10T00:00:00"/>
    <x v="1"/>
    <s v="Christine Clay"/>
    <x v="0"/>
    <x v="0"/>
    <n v="10"/>
    <n v="460.97"/>
    <x v="2"/>
    <x v="0"/>
    <x v="329"/>
    <n v="460.97000000000008"/>
    <x v="329"/>
    <x v="0"/>
    <x v="6"/>
  </r>
  <r>
    <x v="330"/>
    <d v="2025-07-04T00:00:00"/>
    <x v="2"/>
    <s v="Luis Smith"/>
    <x v="1"/>
    <x v="1"/>
    <n v="3"/>
    <n v="352.25"/>
    <x v="3"/>
    <x v="0"/>
    <x v="330"/>
    <n v="52.837500000000006"/>
    <x v="330"/>
    <x v="1"/>
    <x v="11"/>
  </r>
  <r>
    <x v="331"/>
    <d v="2025-03-27T00:00:00"/>
    <x v="1"/>
    <s v="Rebecca Clark"/>
    <x v="0"/>
    <x v="0"/>
    <n v="3"/>
    <n v="8.14"/>
    <x v="2"/>
    <x v="2"/>
    <x v="331"/>
    <n v="2.4420000000000002"/>
    <x v="331"/>
    <x v="1"/>
    <x v="1"/>
  </r>
  <r>
    <x v="332"/>
    <d v="2025-01-09T00:00:00"/>
    <x v="0"/>
    <s v="Phillip Chen"/>
    <x v="1"/>
    <x v="1"/>
    <n v="4"/>
    <n v="301.52999999999997"/>
    <x v="3"/>
    <x v="2"/>
    <x v="332"/>
    <n v="60.305999999999997"/>
    <x v="332"/>
    <x v="1"/>
    <x v="5"/>
  </r>
  <r>
    <x v="333"/>
    <d v="2025-01-04T00:00:00"/>
    <x v="0"/>
    <s v="Mitchell Palmer DDS"/>
    <x v="0"/>
    <x v="11"/>
    <n v="2"/>
    <n v="332.42"/>
    <x v="0"/>
    <x v="2"/>
    <x v="333"/>
    <n v="0"/>
    <x v="333"/>
    <x v="1"/>
    <x v="5"/>
  </r>
  <r>
    <x v="334"/>
    <d v="2025-03-10T00:00:00"/>
    <x v="2"/>
    <s v="Matthew Brown"/>
    <x v="0"/>
    <x v="9"/>
    <n v="3"/>
    <n v="140.84"/>
    <x v="1"/>
    <x v="0"/>
    <x v="334"/>
    <n v="63.377999999999993"/>
    <x v="334"/>
    <x v="1"/>
    <x v="1"/>
  </r>
  <r>
    <x v="335"/>
    <d v="2025-05-22T00:00:00"/>
    <x v="1"/>
    <s v="Sheila Hayes"/>
    <x v="0"/>
    <x v="6"/>
    <n v="2"/>
    <n v="411.68"/>
    <x v="1"/>
    <x v="0"/>
    <x v="335"/>
    <n v="123.50399999999999"/>
    <x v="335"/>
    <x v="1"/>
    <x v="7"/>
  </r>
  <r>
    <x v="336"/>
    <d v="2025-03-16T00:00:00"/>
    <x v="2"/>
    <s v="Brian Harmon"/>
    <x v="1"/>
    <x v="1"/>
    <n v="3"/>
    <n v="459.85"/>
    <x v="2"/>
    <x v="0"/>
    <x v="336"/>
    <n v="137.95500000000001"/>
    <x v="336"/>
    <x v="1"/>
    <x v="1"/>
  </r>
  <r>
    <x v="337"/>
    <d v="2024-11-18T00:00:00"/>
    <x v="0"/>
    <s v="Elizabeth Turner"/>
    <x v="0"/>
    <x v="0"/>
    <n v="3"/>
    <n v="365.02"/>
    <x v="0"/>
    <x v="2"/>
    <x v="337"/>
    <n v="0"/>
    <x v="337"/>
    <x v="0"/>
    <x v="2"/>
  </r>
  <r>
    <x v="338"/>
    <d v="2025-06-09T00:00:00"/>
    <x v="0"/>
    <s v="Brent Wilson"/>
    <x v="2"/>
    <x v="4"/>
    <n v="1"/>
    <n v="296.39"/>
    <x v="3"/>
    <x v="1"/>
    <x v="338"/>
    <n v="14.8195"/>
    <x v="338"/>
    <x v="1"/>
    <x v="8"/>
  </r>
  <r>
    <x v="339"/>
    <d v="2024-10-22T00:00:00"/>
    <x v="1"/>
    <s v="Ashley Jones"/>
    <x v="0"/>
    <x v="9"/>
    <n v="6"/>
    <n v="100.21"/>
    <x v="3"/>
    <x v="0"/>
    <x v="339"/>
    <n v="30.063000000000002"/>
    <x v="339"/>
    <x v="0"/>
    <x v="0"/>
  </r>
  <r>
    <x v="340"/>
    <d v="2025-04-08T00:00:00"/>
    <x v="1"/>
    <s v="Kathryn Byrd"/>
    <x v="1"/>
    <x v="10"/>
    <n v="4"/>
    <n v="188.45"/>
    <x v="3"/>
    <x v="2"/>
    <x v="340"/>
    <n v="37.69"/>
    <x v="340"/>
    <x v="1"/>
    <x v="9"/>
  </r>
  <r>
    <x v="341"/>
    <d v="2025-04-04T00:00:00"/>
    <x v="0"/>
    <s v="Jesse Powell"/>
    <x v="2"/>
    <x v="5"/>
    <n v="7"/>
    <n v="356.95"/>
    <x v="1"/>
    <x v="2"/>
    <x v="341"/>
    <n v="374.79750000000001"/>
    <x v="341"/>
    <x v="1"/>
    <x v="9"/>
  </r>
  <r>
    <x v="342"/>
    <d v="2025-03-18T00:00:00"/>
    <x v="2"/>
    <s v="Timothy Ford"/>
    <x v="2"/>
    <x v="5"/>
    <n v="7"/>
    <n v="432.78"/>
    <x v="3"/>
    <x v="0"/>
    <x v="342"/>
    <n v="151.47300000000001"/>
    <x v="342"/>
    <x v="1"/>
    <x v="1"/>
  </r>
  <r>
    <x v="343"/>
    <d v="2024-09-19T00:00:00"/>
    <x v="0"/>
    <s v="Julian Cowan"/>
    <x v="1"/>
    <x v="3"/>
    <n v="10"/>
    <n v="392.4"/>
    <x v="2"/>
    <x v="0"/>
    <x v="343"/>
    <n v="392.40000000000003"/>
    <x v="343"/>
    <x v="0"/>
    <x v="6"/>
  </r>
  <r>
    <x v="344"/>
    <d v="2024-10-23T00:00:00"/>
    <x v="2"/>
    <s v="Jennifer Ortiz"/>
    <x v="1"/>
    <x v="1"/>
    <n v="7"/>
    <n v="390.4"/>
    <x v="0"/>
    <x v="1"/>
    <x v="344"/>
    <n v="0"/>
    <x v="344"/>
    <x v="0"/>
    <x v="0"/>
  </r>
  <r>
    <x v="345"/>
    <d v="2024-11-02T00:00:00"/>
    <x v="0"/>
    <s v="Wanda Flowers"/>
    <x v="1"/>
    <x v="10"/>
    <n v="2"/>
    <n v="392"/>
    <x v="3"/>
    <x v="0"/>
    <x v="345"/>
    <n v="39.200000000000003"/>
    <x v="345"/>
    <x v="0"/>
    <x v="2"/>
  </r>
  <r>
    <x v="346"/>
    <d v="2025-01-09T00:00:00"/>
    <x v="0"/>
    <s v="Amy Martinez"/>
    <x v="0"/>
    <x v="9"/>
    <n v="1"/>
    <n v="134.37"/>
    <x v="2"/>
    <x v="0"/>
    <x v="346"/>
    <n v="13.437000000000001"/>
    <x v="346"/>
    <x v="1"/>
    <x v="5"/>
  </r>
  <r>
    <x v="347"/>
    <d v="2025-01-13T00:00:00"/>
    <x v="1"/>
    <s v="James Rojas"/>
    <x v="2"/>
    <x v="4"/>
    <n v="7"/>
    <n v="413.66"/>
    <x v="1"/>
    <x v="2"/>
    <x v="347"/>
    <n v="434.34300000000002"/>
    <x v="347"/>
    <x v="1"/>
    <x v="5"/>
  </r>
  <r>
    <x v="348"/>
    <d v="2024-11-05T00:00:00"/>
    <x v="3"/>
    <s v="Patrick Wells"/>
    <x v="2"/>
    <x v="8"/>
    <n v="3"/>
    <n v="69.11"/>
    <x v="0"/>
    <x v="1"/>
    <x v="348"/>
    <n v="0"/>
    <x v="348"/>
    <x v="0"/>
    <x v="2"/>
  </r>
  <r>
    <x v="349"/>
    <d v="2025-04-12T00:00:00"/>
    <x v="2"/>
    <s v="Jonathan Williamson"/>
    <x v="0"/>
    <x v="0"/>
    <n v="2"/>
    <n v="432.99"/>
    <x v="2"/>
    <x v="1"/>
    <x v="349"/>
    <n v="86.598000000000013"/>
    <x v="349"/>
    <x v="1"/>
    <x v="9"/>
  </r>
  <r>
    <x v="350"/>
    <d v="2025-06-20T00:00:00"/>
    <x v="2"/>
    <s v="Brittany Jenkins"/>
    <x v="1"/>
    <x v="1"/>
    <n v="6"/>
    <n v="471.84"/>
    <x v="3"/>
    <x v="1"/>
    <x v="350"/>
    <n v="141.55199999999999"/>
    <x v="350"/>
    <x v="1"/>
    <x v="8"/>
  </r>
  <r>
    <x v="351"/>
    <d v="2025-05-10T00:00:00"/>
    <x v="3"/>
    <s v="Rodney Carpenter"/>
    <x v="0"/>
    <x v="9"/>
    <n v="9"/>
    <n v="453.89"/>
    <x v="3"/>
    <x v="0"/>
    <x v="351"/>
    <n v="204.25049999999999"/>
    <x v="351"/>
    <x v="1"/>
    <x v="7"/>
  </r>
  <r>
    <x v="352"/>
    <d v="2025-03-04T00:00:00"/>
    <x v="1"/>
    <s v="Ana Wise"/>
    <x v="1"/>
    <x v="10"/>
    <n v="5"/>
    <n v="33.6"/>
    <x v="0"/>
    <x v="2"/>
    <x v="352"/>
    <n v="0"/>
    <x v="352"/>
    <x v="1"/>
    <x v="1"/>
  </r>
  <r>
    <x v="353"/>
    <d v="2025-01-13T00:00:00"/>
    <x v="0"/>
    <s v="Charles Stone"/>
    <x v="2"/>
    <x v="8"/>
    <n v="8"/>
    <n v="442.19"/>
    <x v="3"/>
    <x v="0"/>
    <x v="353"/>
    <n v="176.876"/>
    <x v="353"/>
    <x v="1"/>
    <x v="5"/>
  </r>
  <r>
    <x v="354"/>
    <d v="2025-06-09T00:00:00"/>
    <x v="3"/>
    <s v="Kenneth Nelson"/>
    <x v="2"/>
    <x v="4"/>
    <n v="8"/>
    <n v="56.27"/>
    <x v="2"/>
    <x v="0"/>
    <x v="354"/>
    <n v="45.016000000000005"/>
    <x v="354"/>
    <x v="1"/>
    <x v="8"/>
  </r>
  <r>
    <x v="355"/>
    <d v="2024-12-16T00:00:00"/>
    <x v="0"/>
    <s v="Tammy Sanford"/>
    <x v="1"/>
    <x v="3"/>
    <n v="9"/>
    <n v="313.93"/>
    <x v="0"/>
    <x v="0"/>
    <x v="355"/>
    <n v="0"/>
    <x v="355"/>
    <x v="0"/>
    <x v="3"/>
  </r>
  <r>
    <x v="356"/>
    <d v="2025-07-06T00:00:00"/>
    <x v="1"/>
    <s v="Courtney Wallace"/>
    <x v="0"/>
    <x v="0"/>
    <n v="1"/>
    <n v="52.8"/>
    <x v="2"/>
    <x v="2"/>
    <x v="356"/>
    <n v="5.28"/>
    <x v="356"/>
    <x v="1"/>
    <x v="11"/>
  </r>
  <r>
    <x v="357"/>
    <d v="2024-11-25T00:00:00"/>
    <x v="1"/>
    <s v="Craig Flynn"/>
    <x v="1"/>
    <x v="10"/>
    <n v="9"/>
    <n v="345.73"/>
    <x v="0"/>
    <x v="2"/>
    <x v="357"/>
    <n v="0"/>
    <x v="357"/>
    <x v="0"/>
    <x v="2"/>
  </r>
  <r>
    <x v="358"/>
    <d v="2025-06-21T00:00:00"/>
    <x v="1"/>
    <s v="Monica Bell"/>
    <x v="0"/>
    <x v="11"/>
    <n v="1"/>
    <n v="419.3"/>
    <x v="0"/>
    <x v="0"/>
    <x v="358"/>
    <n v="0"/>
    <x v="358"/>
    <x v="1"/>
    <x v="8"/>
  </r>
  <r>
    <x v="359"/>
    <d v="2025-06-26T00:00:00"/>
    <x v="1"/>
    <s v="Amy Phillips"/>
    <x v="1"/>
    <x v="3"/>
    <n v="6"/>
    <n v="101.55"/>
    <x v="2"/>
    <x v="2"/>
    <x v="359"/>
    <n v="60.93"/>
    <x v="359"/>
    <x v="1"/>
    <x v="8"/>
  </r>
  <r>
    <x v="360"/>
    <d v="2025-02-19T00:00:00"/>
    <x v="1"/>
    <s v="Barbara Morales"/>
    <x v="2"/>
    <x v="4"/>
    <n v="7"/>
    <n v="75.8"/>
    <x v="0"/>
    <x v="1"/>
    <x v="360"/>
    <n v="0"/>
    <x v="360"/>
    <x v="1"/>
    <x v="10"/>
  </r>
  <r>
    <x v="361"/>
    <d v="2024-12-05T00:00:00"/>
    <x v="2"/>
    <s v="Justin Schmidt"/>
    <x v="2"/>
    <x v="4"/>
    <n v="2"/>
    <n v="442.08"/>
    <x v="3"/>
    <x v="2"/>
    <x v="361"/>
    <n v="44.207999999999998"/>
    <x v="361"/>
    <x v="0"/>
    <x v="3"/>
  </r>
  <r>
    <x v="362"/>
    <d v="2025-05-16T00:00:00"/>
    <x v="0"/>
    <s v="Monique Russo"/>
    <x v="2"/>
    <x v="4"/>
    <n v="4"/>
    <n v="186.2"/>
    <x v="1"/>
    <x v="2"/>
    <x v="362"/>
    <n v="111.71999999999998"/>
    <x v="362"/>
    <x v="1"/>
    <x v="7"/>
  </r>
  <r>
    <x v="363"/>
    <d v="2024-09-23T00:00:00"/>
    <x v="1"/>
    <s v="Jennifer Vazquez"/>
    <x v="1"/>
    <x v="2"/>
    <n v="2"/>
    <n v="388.18"/>
    <x v="0"/>
    <x v="2"/>
    <x v="363"/>
    <n v="0"/>
    <x v="363"/>
    <x v="0"/>
    <x v="6"/>
  </r>
  <r>
    <x v="364"/>
    <d v="2024-08-22T00:00:00"/>
    <x v="0"/>
    <s v="Katherine Johnson"/>
    <x v="0"/>
    <x v="0"/>
    <n v="2"/>
    <n v="315.83999999999997"/>
    <x v="2"/>
    <x v="1"/>
    <x v="364"/>
    <n v="63.167999999999999"/>
    <x v="364"/>
    <x v="0"/>
    <x v="4"/>
  </r>
  <r>
    <x v="365"/>
    <d v="2024-12-06T00:00:00"/>
    <x v="2"/>
    <s v="Sarah Hobbs"/>
    <x v="2"/>
    <x v="5"/>
    <n v="4"/>
    <n v="407.96"/>
    <x v="1"/>
    <x v="1"/>
    <x v="365"/>
    <n v="244.77599999999998"/>
    <x v="365"/>
    <x v="0"/>
    <x v="3"/>
  </r>
  <r>
    <x v="366"/>
    <d v="2024-10-30T00:00:00"/>
    <x v="3"/>
    <s v="Kayla Monroe"/>
    <x v="2"/>
    <x v="7"/>
    <n v="5"/>
    <n v="444.48"/>
    <x v="0"/>
    <x v="1"/>
    <x v="366"/>
    <n v="0"/>
    <x v="366"/>
    <x v="0"/>
    <x v="0"/>
  </r>
  <r>
    <x v="367"/>
    <d v="2024-12-31T00:00:00"/>
    <x v="0"/>
    <s v="Dr. Mallory Harris"/>
    <x v="2"/>
    <x v="8"/>
    <n v="5"/>
    <n v="209.52"/>
    <x v="2"/>
    <x v="1"/>
    <x v="367"/>
    <n v="104.76000000000002"/>
    <x v="367"/>
    <x v="0"/>
    <x v="3"/>
  </r>
  <r>
    <x v="368"/>
    <d v="2025-08-04T00:00:00"/>
    <x v="2"/>
    <s v="Lauren Mcgrath"/>
    <x v="2"/>
    <x v="7"/>
    <n v="2"/>
    <n v="452.43"/>
    <x v="3"/>
    <x v="0"/>
    <x v="368"/>
    <n v="45.243000000000002"/>
    <x v="368"/>
    <x v="1"/>
    <x v="4"/>
  </r>
  <r>
    <x v="369"/>
    <d v="2024-12-20T00:00:00"/>
    <x v="2"/>
    <s v="Theresa Jackson"/>
    <x v="0"/>
    <x v="9"/>
    <n v="3"/>
    <n v="230.26"/>
    <x v="3"/>
    <x v="2"/>
    <x v="369"/>
    <n v="34.539000000000001"/>
    <x v="369"/>
    <x v="0"/>
    <x v="3"/>
  </r>
  <r>
    <x v="370"/>
    <d v="2024-09-13T00:00:00"/>
    <x v="3"/>
    <s v="Tracy Davis"/>
    <x v="2"/>
    <x v="4"/>
    <n v="1"/>
    <n v="87.21"/>
    <x v="0"/>
    <x v="0"/>
    <x v="370"/>
    <n v="0"/>
    <x v="370"/>
    <x v="0"/>
    <x v="6"/>
  </r>
  <r>
    <x v="371"/>
    <d v="2024-09-07T00:00:00"/>
    <x v="2"/>
    <s v="Kimberly Collins"/>
    <x v="2"/>
    <x v="5"/>
    <n v="3"/>
    <n v="122.03"/>
    <x v="0"/>
    <x v="1"/>
    <x v="371"/>
    <n v="0"/>
    <x v="371"/>
    <x v="0"/>
    <x v="6"/>
  </r>
  <r>
    <x v="372"/>
    <d v="2025-07-01T00:00:00"/>
    <x v="2"/>
    <s v="David Wolfe"/>
    <x v="0"/>
    <x v="0"/>
    <n v="9"/>
    <n v="86.95"/>
    <x v="1"/>
    <x v="2"/>
    <x v="372"/>
    <n v="117.38250000000001"/>
    <x v="372"/>
    <x v="1"/>
    <x v="11"/>
  </r>
  <r>
    <x v="373"/>
    <d v="2024-11-07T00:00:00"/>
    <x v="0"/>
    <s v="Ian Hart"/>
    <x v="1"/>
    <x v="10"/>
    <n v="2"/>
    <n v="393.83"/>
    <x v="2"/>
    <x v="0"/>
    <x v="373"/>
    <n v="78.766000000000005"/>
    <x v="373"/>
    <x v="0"/>
    <x v="2"/>
  </r>
  <r>
    <x v="374"/>
    <d v="2025-07-26T00:00:00"/>
    <x v="3"/>
    <s v="Leah Harrington"/>
    <x v="2"/>
    <x v="7"/>
    <n v="8"/>
    <n v="74.67"/>
    <x v="2"/>
    <x v="0"/>
    <x v="374"/>
    <n v="59.736000000000004"/>
    <x v="374"/>
    <x v="1"/>
    <x v="11"/>
  </r>
  <r>
    <x v="375"/>
    <d v="2024-08-23T00:00:00"/>
    <x v="0"/>
    <s v="Austin Kennedy"/>
    <x v="2"/>
    <x v="4"/>
    <n v="6"/>
    <n v="287.72000000000003"/>
    <x v="3"/>
    <x v="1"/>
    <x v="375"/>
    <n v="86.316000000000017"/>
    <x v="375"/>
    <x v="0"/>
    <x v="4"/>
  </r>
  <r>
    <x v="376"/>
    <d v="2024-12-23T00:00:00"/>
    <x v="2"/>
    <s v="Rebekah Mason"/>
    <x v="1"/>
    <x v="3"/>
    <n v="6"/>
    <n v="160.53"/>
    <x v="3"/>
    <x v="0"/>
    <x v="376"/>
    <n v="48.159000000000006"/>
    <x v="376"/>
    <x v="0"/>
    <x v="3"/>
  </r>
  <r>
    <x v="377"/>
    <d v="2025-05-18T00:00:00"/>
    <x v="3"/>
    <s v="Mr. Thomas Kaufman"/>
    <x v="1"/>
    <x v="2"/>
    <n v="2"/>
    <n v="291.87"/>
    <x v="1"/>
    <x v="0"/>
    <x v="377"/>
    <n v="87.560999999999993"/>
    <x v="377"/>
    <x v="1"/>
    <x v="7"/>
  </r>
  <r>
    <x v="378"/>
    <d v="2025-02-23T00:00:00"/>
    <x v="1"/>
    <s v="Harry Sutton"/>
    <x v="2"/>
    <x v="5"/>
    <n v="3"/>
    <n v="361.13"/>
    <x v="1"/>
    <x v="0"/>
    <x v="378"/>
    <n v="162.50849999999997"/>
    <x v="378"/>
    <x v="1"/>
    <x v="10"/>
  </r>
  <r>
    <x v="379"/>
    <d v="2025-05-10T00:00:00"/>
    <x v="2"/>
    <s v="John Mckee"/>
    <x v="1"/>
    <x v="3"/>
    <n v="6"/>
    <n v="483.9"/>
    <x v="1"/>
    <x v="2"/>
    <x v="379"/>
    <n v="435.50999999999993"/>
    <x v="379"/>
    <x v="1"/>
    <x v="7"/>
  </r>
  <r>
    <x v="380"/>
    <d v="2024-08-04T00:00:00"/>
    <x v="1"/>
    <s v="James Ortiz"/>
    <x v="2"/>
    <x v="5"/>
    <n v="5"/>
    <n v="141.88999999999999"/>
    <x v="2"/>
    <x v="2"/>
    <x v="380"/>
    <n v="70.944999999999993"/>
    <x v="380"/>
    <x v="0"/>
    <x v="4"/>
  </r>
  <r>
    <x v="381"/>
    <d v="2025-01-16T00:00:00"/>
    <x v="3"/>
    <s v="Jordan Hall"/>
    <x v="2"/>
    <x v="8"/>
    <n v="3"/>
    <n v="448.37"/>
    <x v="2"/>
    <x v="0"/>
    <x v="381"/>
    <n v="134.51100000000002"/>
    <x v="381"/>
    <x v="1"/>
    <x v="5"/>
  </r>
  <r>
    <x v="382"/>
    <d v="2024-12-04T00:00:00"/>
    <x v="0"/>
    <s v="Thomas Hansen"/>
    <x v="0"/>
    <x v="6"/>
    <n v="3"/>
    <n v="385.41"/>
    <x v="2"/>
    <x v="0"/>
    <x v="382"/>
    <n v="115.623"/>
    <x v="382"/>
    <x v="0"/>
    <x v="3"/>
  </r>
  <r>
    <x v="383"/>
    <d v="2025-04-28T00:00:00"/>
    <x v="1"/>
    <s v="Douglas Jennings"/>
    <x v="2"/>
    <x v="5"/>
    <n v="1"/>
    <n v="299.18"/>
    <x v="3"/>
    <x v="1"/>
    <x v="383"/>
    <n v="14.959000000000001"/>
    <x v="383"/>
    <x v="1"/>
    <x v="9"/>
  </r>
  <r>
    <x v="384"/>
    <d v="2025-01-12T00:00:00"/>
    <x v="1"/>
    <s v="Donna Foley MD"/>
    <x v="0"/>
    <x v="6"/>
    <n v="8"/>
    <n v="434.54"/>
    <x v="3"/>
    <x v="0"/>
    <x v="384"/>
    <n v="173.81600000000003"/>
    <x v="384"/>
    <x v="1"/>
    <x v="5"/>
  </r>
  <r>
    <x v="385"/>
    <d v="2025-03-31T00:00:00"/>
    <x v="0"/>
    <s v="Sara Bauer"/>
    <x v="1"/>
    <x v="10"/>
    <n v="6"/>
    <n v="456.59"/>
    <x v="2"/>
    <x v="1"/>
    <x v="385"/>
    <n v="273.95400000000001"/>
    <x v="385"/>
    <x v="1"/>
    <x v="1"/>
  </r>
  <r>
    <x v="386"/>
    <d v="2025-04-11T00:00:00"/>
    <x v="1"/>
    <s v="Emma Martinez"/>
    <x v="1"/>
    <x v="2"/>
    <n v="5"/>
    <n v="12.07"/>
    <x v="2"/>
    <x v="1"/>
    <x v="386"/>
    <n v="6.0350000000000001"/>
    <x v="386"/>
    <x v="1"/>
    <x v="9"/>
  </r>
  <r>
    <x v="387"/>
    <d v="2025-07-15T00:00:00"/>
    <x v="2"/>
    <s v="Anita Delgado"/>
    <x v="0"/>
    <x v="0"/>
    <n v="5"/>
    <n v="495.11"/>
    <x v="2"/>
    <x v="2"/>
    <x v="387"/>
    <n v="247.55500000000004"/>
    <x v="387"/>
    <x v="1"/>
    <x v="11"/>
  </r>
  <r>
    <x v="388"/>
    <d v="2025-07-24T00:00:00"/>
    <x v="0"/>
    <s v="Mark Daniel"/>
    <x v="0"/>
    <x v="0"/>
    <n v="3"/>
    <n v="129.43"/>
    <x v="0"/>
    <x v="0"/>
    <x v="388"/>
    <n v="0"/>
    <x v="388"/>
    <x v="1"/>
    <x v="11"/>
  </r>
  <r>
    <x v="389"/>
    <d v="2025-03-15T00:00:00"/>
    <x v="3"/>
    <s v="Gary Foley"/>
    <x v="1"/>
    <x v="10"/>
    <n v="8"/>
    <n v="222.35"/>
    <x v="0"/>
    <x v="2"/>
    <x v="305"/>
    <n v="0"/>
    <x v="305"/>
    <x v="1"/>
    <x v="1"/>
  </r>
  <r>
    <x v="390"/>
    <d v="2024-11-13T00:00:00"/>
    <x v="3"/>
    <s v="Ryan Hernandez"/>
    <x v="1"/>
    <x v="1"/>
    <n v="4"/>
    <n v="302.23"/>
    <x v="1"/>
    <x v="2"/>
    <x v="389"/>
    <n v="181.33799999999999"/>
    <x v="389"/>
    <x v="0"/>
    <x v="2"/>
  </r>
  <r>
    <x v="391"/>
    <d v="2025-04-01T00:00:00"/>
    <x v="3"/>
    <s v="Rodney Hudson"/>
    <x v="2"/>
    <x v="5"/>
    <n v="8"/>
    <n v="444.32"/>
    <x v="1"/>
    <x v="2"/>
    <x v="390"/>
    <n v="533.18399999999997"/>
    <x v="390"/>
    <x v="1"/>
    <x v="9"/>
  </r>
  <r>
    <x v="392"/>
    <d v="2024-08-20T00:00:00"/>
    <x v="1"/>
    <s v="Samantha Perez"/>
    <x v="2"/>
    <x v="7"/>
    <n v="7"/>
    <n v="143.26"/>
    <x v="3"/>
    <x v="0"/>
    <x v="391"/>
    <n v="50.140999999999998"/>
    <x v="391"/>
    <x v="0"/>
    <x v="4"/>
  </r>
  <r>
    <x v="393"/>
    <d v="2024-09-04T00:00:00"/>
    <x v="1"/>
    <s v="Becky Carson"/>
    <x v="2"/>
    <x v="7"/>
    <n v="9"/>
    <n v="467.95"/>
    <x v="0"/>
    <x v="2"/>
    <x v="392"/>
    <n v="0"/>
    <x v="392"/>
    <x v="0"/>
    <x v="6"/>
  </r>
  <r>
    <x v="394"/>
    <d v="2025-06-04T00:00:00"/>
    <x v="0"/>
    <s v="Sarah Ward"/>
    <x v="1"/>
    <x v="2"/>
    <n v="5"/>
    <n v="252.16"/>
    <x v="3"/>
    <x v="2"/>
    <x v="393"/>
    <n v="63.04"/>
    <x v="393"/>
    <x v="1"/>
    <x v="8"/>
  </r>
  <r>
    <x v="395"/>
    <d v="2025-01-30T00:00:00"/>
    <x v="0"/>
    <s v="Anthony Hendrix"/>
    <x v="0"/>
    <x v="0"/>
    <n v="7"/>
    <n v="260.42"/>
    <x v="3"/>
    <x v="1"/>
    <x v="394"/>
    <n v="91.147000000000006"/>
    <x v="394"/>
    <x v="1"/>
    <x v="5"/>
  </r>
  <r>
    <x v="396"/>
    <d v="2025-01-30T00:00:00"/>
    <x v="2"/>
    <s v="Victor Barber"/>
    <x v="2"/>
    <x v="4"/>
    <n v="7"/>
    <n v="303.91000000000003"/>
    <x v="0"/>
    <x v="1"/>
    <x v="395"/>
    <n v="0"/>
    <x v="395"/>
    <x v="1"/>
    <x v="5"/>
  </r>
  <r>
    <x v="397"/>
    <d v="2025-04-13T00:00:00"/>
    <x v="2"/>
    <s v="Becky Miller"/>
    <x v="2"/>
    <x v="5"/>
    <n v="4"/>
    <n v="262.99"/>
    <x v="3"/>
    <x v="2"/>
    <x v="396"/>
    <n v="52.598000000000006"/>
    <x v="396"/>
    <x v="1"/>
    <x v="9"/>
  </r>
  <r>
    <x v="398"/>
    <d v="2025-05-15T00:00:00"/>
    <x v="0"/>
    <s v="Shawn Horton"/>
    <x v="0"/>
    <x v="9"/>
    <n v="7"/>
    <n v="83.27"/>
    <x v="1"/>
    <x v="1"/>
    <x v="397"/>
    <n v="87.433499999999995"/>
    <x v="397"/>
    <x v="1"/>
    <x v="7"/>
  </r>
  <r>
    <x v="399"/>
    <d v="2025-03-31T00:00:00"/>
    <x v="3"/>
    <s v="Alexis Gilmore"/>
    <x v="2"/>
    <x v="8"/>
    <n v="8"/>
    <n v="351.56"/>
    <x v="1"/>
    <x v="2"/>
    <x v="398"/>
    <n v="421.87200000000001"/>
    <x v="398"/>
    <x v="1"/>
    <x v="1"/>
  </r>
  <r>
    <x v="400"/>
    <d v="2025-01-16T00:00:00"/>
    <x v="0"/>
    <s v="Matthew Riggs"/>
    <x v="2"/>
    <x v="8"/>
    <n v="3"/>
    <n v="46.23"/>
    <x v="3"/>
    <x v="2"/>
    <x v="399"/>
    <n v="6.9344999999999999"/>
    <x v="399"/>
    <x v="1"/>
    <x v="5"/>
  </r>
  <r>
    <x v="401"/>
    <d v="2024-11-17T00:00:00"/>
    <x v="3"/>
    <s v="Courtney Coleman"/>
    <x v="1"/>
    <x v="2"/>
    <n v="4"/>
    <n v="76.040000000000006"/>
    <x v="1"/>
    <x v="2"/>
    <x v="400"/>
    <n v="45.624000000000002"/>
    <x v="400"/>
    <x v="0"/>
    <x v="2"/>
  </r>
  <r>
    <x v="402"/>
    <d v="2024-11-18T00:00:00"/>
    <x v="1"/>
    <s v="Kelsey Woods"/>
    <x v="2"/>
    <x v="7"/>
    <n v="3"/>
    <n v="352.39"/>
    <x v="3"/>
    <x v="0"/>
    <x v="401"/>
    <n v="52.858500000000006"/>
    <x v="401"/>
    <x v="0"/>
    <x v="2"/>
  </r>
  <r>
    <x v="403"/>
    <d v="2025-07-17T00:00:00"/>
    <x v="2"/>
    <s v="Stephanie Swanson"/>
    <x v="2"/>
    <x v="7"/>
    <n v="1"/>
    <n v="235.84"/>
    <x v="0"/>
    <x v="2"/>
    <x v="402"/>
    <n v="0"/>
    <x v="402"/>
    <x v="1"/>
    <x v="11"/>
  </r>
  <r>
    <x v="404"/>
    <d v="2024-08-29T00:00:00"/>
    <x v="0"/>
    <s v="Rebecca Robinson"/>
    <x v="2"/>
    <x v="8"/>
    <n v="1"/>
    <n v="390.22"/>
    <x v="2"/>
    <x v="2"/>
    <x v="403"/>
    <n v="39.022000000000006"/>
    <x v="403"/>
    <x v="0"/>
    <x v="4"/>
  </r>
  <r>
    <x v="405"/>
    <d v="2025-07-16T00:00:00"/>
    <x v="1"/>
    <s v="Hannah Long"/>
    <x v="1"/>
    <x v="2"/>
    <n v="2"/>
    <n v="12.99"/>
    <x v="3"/>
    <x v="2"/>
    <x v="404"/>
    <n v="1.2990000000000002"/>
    <x v="404"/>
    <x v="1"/>
    <x v="11"/>
  </r>
  <r>
    <x v="406"/>
    <d v="2024-11-13T00:00:00"/>
    <x v="3"/>
    <s v="Michelle Pollard"/>
    <x v="1"/>
    <x v="10"/>
    <n v="9"/>
    <n v="90.02"/>
    <x v="2"/>
    <x v="2"/>
    <x v="405"/>
    <n v="81.018000000000001"/>
    <x v="405"/>
    <x v="0"/>
    <x v="2"/>
  </r>
  <r>
    <x v="407"/>
    <d v="2025-01-22T00:00:00"/>
    <x v="0"/>
    <s v="George Morales"/>
    <x v="2"/>
    <x v="5"/>
    <n v="5"/>
    <n v="285"/>
    <x v="0"/>
    <x v="2"/>
    <x v="406"/>
    <n v="0"/>
    <x v="406"/>
    <x v="1"/>
    <x v="5"/>
  </r>
  <r>
    <x v="408"/>
    <d v="2025-03-29T00:00:00"/>
    <x v="3"/>
    <s v="Jason Riley"/>
    <x v="1"/>
    <x v="1"/>
    <n v="3"/>
    <n v="494.75"/>
    <x v="0"/>
    <x v="2"/>
    <x v="407"/>
    <n v="0"/>
    <x v="407"/>
    <x v="1"/>
    <x v="1"/>
  </r>
  <r>
    <x v="409"/>
    <d v="2025-01-04T00:00:00"/>
    <x v="0"/>
    <s v="Richard Fields"/>
    <x v="0"/>
    <x v="11"/>
    <n v="8"/>
    <n v="371.14"/>
    <x v="1"/>
    <x v="0"/>
    <x v="408"/>
    <n v="445.36799999999999"/>
    <x v="408"/>
    <x v="1"/>
    <x v="5"/>
  </r>
  <r>
    <x v="410"/>
    <d v="2025-04-24T00:00:00"/>
    <x v="0"/>
    <s v="Melissa Davies"/>
    <x v="1"/>
    <x v="3"/>
    <n v="9"/>
    <n v="262.87"/>
    <x v="0"/>
    <x v="0"/>
    <x v="409"/>
    <n v="0"/>
    <x v="409"/>
    <x v="1"/>
    <x v="9"/>
  </r>
  <r>
    <x v="411"/>
    <d v="2024-10-06T00:00:00"/>
    <x v="2"/>
    <s v="Danny Kim"/>
    <x v="0"/>
    <x v="9"/>
    <n v="8"/>
    <n v="393.91"/>
    <x v="0"/>
    <x v="2"/>
    <x v="410"/>
    <n v="0"/>
    <x v="410"/>
    <x v="0"/>
    <x v="0"/>
  </r>
  <r>
    <x v="412"/>
    <d v="2025-05-15T00:00:00"/>
    <x v="2"/>
    <s v="Justin Spence"/>
    <x v="2"/>
    <x v="7"/>
    <n v="2"/>
    <n v="177.16"/>
    <x v="3"/>
    <x v="2"/>
    <x v="411"/>
    <n v="17.716000000000001"/>
    <x v="411"/>
    <x v="1"/>
    <x v="7"/>
  </r>
  <r>
    <x v="413"/>
    <d v="2025-02-22T00:00:00"/>
    <x v="1"/>
    <s v="Eric Johnson"/>
    <x v="0"/>
    <x v="6"/>
    <n v="1"/>
    <n v="484.22"/>
    <x v="0"/>
    <x v="0"/>
    <x v="412"/>
    <n v="0"/>
    <x v="412"/>
    <x v="1"/>
    <x v="10"/>
  </r>
  <r>
    <x v="414"/>
    <d v="2025-05-17T00:00:00"/>
    <x v="1"/>
    <s v="Travis Garcia"/>
    <x v="2"/>
    <x v="7"/>
    <n v="1"/>
    <n v="185.03"/>
    <x v="1"/>
    <x v="1"/>
    <x v="413"/>
    <n v="27.7545"/>
    <x v="413"/>
    <x v="1"/>
    <x v="7"/>
  </r>
  <r>
    <x v="415"/>
    <d v="2025-07-02T00:00:00"/>
    <x v="0"/>
    <s v="Felicia Kelly"/>
    <x v="1"/>
    <x v="10"/>
    <n v="4"/>
    <n v="389.77"/>
    <x v="2"/>
    <x v="1"/>
    <x v="414"/>
    <n v="155.90800000000002"/>
    <x v="414"/>
    <x v="1"/>
    <x v="11"/>
  </r>
  <r>
    <x v="416"/>
    <d v="2025-03-15T00:00:00"/>
    <x v="1"/>
    <s v="Ashley French"/>
    <x v="2"/>
    <x v="4"/>
    <n v="6"/>
    <n v="386.8"/>
    <x v="2"/>
    <x v="0"/>
    <x v="415"/>
    <n v="232.08000000000004"/>
    <x v="415"/>
    <x v="1"/>
    <x v="1"/>
  </r>
  <r>
    <x v="417"/>
    <d v="2024-09-19T00:00:00"/>
    <x v="0"/>
    <s v="Antonio Bradley"/>
    <x v="2"/>
    <x v="8"/>
    <n v="10"/>
    <n v="122.57"/>
    <x v="1"/>
    <x v="0"/>
    <x v="416"/>
    <n v="183.85499999999996"/>
    <x v="416"/>
    <x v="0"/>
    <x v="6"/>
  </r>
  <r>
    <x v="418"/>
    <d v="2024-09-15T00:00:00"/>
    <x v="1"/>
    <s v="Ashley Parker"/>
    <x v="2"/>
    <x v="7"/>
    <n v="4"/>
    <n v="188.3"/>
    <x v="0"/>
    <x v="2"/>
    <x v="417"/>
    <n v="0"/>
    <x v="417"/>
    <x v="0"/>
    <x v="6"/>
  </r>
  <r>
    <x v="419"/>
    <d v="2025-03-14T00:00:00"/>
    <x v="3"/>
    <s v="Wendy Stone"/>
    <x v="0"/>
    <x v="6"/>
    <n v="5"/>
    <n v="196.94"/>
    <x v="1"/>
    <x v="1"/>
    <x v="418"/>
    <n v="147.70500000000001"/>
    <x v="418"/>
    <x v="1"/>
    <x v="1"/>
  </r>
  <r>
    <x v="420"/>
    <d v="2025-04-15T00:00:00"/>
    <x v="0"/>
    <s v="Jordan Li"/>
    <x v="1"/>
    <x v="10"/>
    <n v="1"/>
    <n v="19"/>
    <x v="3"/>
    <x v="2"/>
    <x v="419"/>
    <n v="0.95000000000000007"/>
    <x v="419"/>
    <x v="1"/>
    <x v="9"/>
  </r>
  <r>
    <x v="421"/>
    <d v="2024-10-17T00:00:00"/>
    <x v="3"/>
    <s v="Stephanie Collins"/>
    <x v="2"/>
    <x v="4"/>
    <n v="2"/>
    <n v="436.83"/>
    <x v="1"/>
    <x v="1"/>
    <x v="420"/>
    <n v="131.04899999999998"/>
    <x v="420"/>
    <x v="0"/>
    <x v="0"/>
  </r>
  <r>
    <x v="422"/>
    <d v="2024-10-30T00:00:00"/>
    <x v="1"/>
    <s v="Monica Adkins"/>
    <x v="1"/>
    <x v="1"/>
    <n v="7"/>
    <n v="44.56"/>
    <x v="2"/>
    <x v="1"/>
    <x v="421"/>
    <n v="31.192000000000004"/>
    <x v="421"/>
    <x v="0"/>
    <x v="0"/>
  </r>
  <r>
    <x v="423"/>
    <d v="2025-02-17T00:00:00"/>
    <x v="1"/>
    <s v="Daniel Mooney"/>
    <x v="1"/>
    <x v="3"/>
    <n v="6"/>
    <n v="143.47999999999999"/>
    <x v="3"/>
    <x v="1"/>
    <x v="422"/>
    <n v="43.043999999999997"/>
    <x v="422"/>
    <x v="1"/>
    <x v="10"/>
  </r>
  <r>
    <x v="424"/>
    <d v="2025-03-26T00:00:00"/>
    <x v="3"/>
    <s v="Aaron Sims"/>
    <x v="0"/>
    <x v="9"/>
    <n v="8"/>
    <n v="404.22"/>
    <x v="2"/>
    <x v="1"/>
    <x v="423"/>
    <n v="323.37600000000003"/>
    <x v="423"/>
    <x v="1"/>
    <x v="1"/>
  </r>
  <r>
    <x v="425"/>
    <d v="2025-06-10T00:00:00"/>
    <x v="0"/>
    <s v="Tina Mays"/>
    <x v="0"/>
    <x v="6"/>
    <n v="6"/>
    <n v="312.97000000000003"/>
    <x v="0"/>
    <x v="1"/>
    <x v="424"/>
    <n v="0"/>
    <x v="424"/>
    <x v="1"/>
    <x v="8"/>
  </r>
  <r>
    <x v="426"/>
    <d v="2024-09-18T00:00:00"/>
    <x v="3"/>
    <s v="James Brown"/>
    <x v="0"/>
    <x v="11"/>
    <n v="9"/>
    <n v="60.03"/>
    <x v="1"/>
    <x v="0"/>
    <x v="425"/>
    <n v="81.040499999999994"/>
    <x v="425"/>
    <x v="0"/>
    <x v="6"/>
  </r>
  <r>
    <x v="427"/>
    <d v="2024-09-23T00:00:00"/>
    <x v="3"/>
    <s v="Julia Frost"/>
    <x v="2"/>
    <x v="5"/>
    <n v="1"/>
    <n v="43.29"/>
    <x v="0"/>
    <x v="1"/>
    <x v="426"/>
    <n v="0"/>
    <x v="426"/>
    <x v="0"/>
    <x v="6"/>
  </r>
  <r>
    <x v="428"/>
    <d v="2024-12-04T00:00:00"/>
    <x v="1"/>
    <s v="Hannah Crane"/>
    <x v="1"/>
    <x v="1"/>
    <n v="8"/>
    <n v="436.74"/>
    <x v="1"/>
    <x v="0"/>
    <x v="427"/>
    <n v="524.08799999999997"/>
    <x v="427"/>
    <x v="0"/>
    <x v="3"/>
  </r>
  <r>
    <x v="429"/>
    <d v="2025-06-12T00:00:00"/>
    <x v="0"/>
    <s v="Richard Cook"/>
    <x v="1"/>
    <x v="1"/>
    <n v="1"/>
    <n v="164.32"/>
    <x v="2"/>
    <x v="1"/>
    <x v="428"/>
    <n v="16.431999999999999"/>
    <x v="428"/>
    <x v="1"/>
    <x v="8"/>
  </r>
  <r>
    <x v="430"/>
    <d v="2025-03-06T00:00:00"/>
    <x v="1"/>
    <s v="Nathan Todd"/>
    <x v="2"/>
    <x v="5"/>
    <n v="9"/>
    <n v="92.29"/>
    <x v="3"/>
    <x v="0"/>
    <x v="429"/>
    <n v="41.530500000000004"/>
    <x v="429"/>
    <x v="1"/>
    <x v="1"/>
  </r>
  <r>
    <x v="431"/>
    <d v="2024-09-01T00:00:00"/>
    <x v="2"/>
    <s v="Timothy Barnes MD"/>
    <x v="1"/>
    <x v="2"/>
    <n v="2"/>
    <n v="327.92"/>
    <x v="3"/>
    <x v="2"/>
    <x v="430"/>
    <n v="32.792000000000002"/>
    <x v="430"/>
    <x v="0"/>
    <x v="6"/>
  </r>
  <r>
    <x v="432"/>
    <d v="2024-10-21T00:00:00"/>
    <x v="3"/>
    <s v="Krista Curry"/>
    <x v="1"/>
    <x v="1"/>
    <n v="1"/>
    <n v="112.48"/>
    <x v="0"/>
    <x v="1"/>
    <x v="431"/>
    <n v="0"/>
    <x v="431"/>
    <x v="0"/>
    <x v="0"/>
  </r>
  <r>
    <x v="433"/>
    <d v="2024-09-26T00:00:00"/>
    <x v="2"/>
    <s v="Cheryl Fields"/>
    <x v="0"/>
    <x v="6"/>
    <n v="4"/>
    <n v="64.73"/>
    <x v="0"/>
    <x v="2"/>
    <x v="432"/>
    <n v="0"/>
    <x v="432"/>
    <x v="0"/>
    <x v="6"/>
  </r>
  <r>
    <x v="434"/>
    <d v="2025-03-08T00:00:00"/>
    <x v="1"/>
    <s v="George Cummings"/>
    <x v="2"/>
    <x v="8"/>
    <n v="7"/>
    <n v="103.95"/>
    <x v="3"/>
    <x v="1"/>
    <x v="433"/>
    <n v="36.3825"/>
    <x v="433"/>
    <x v="1"/>
    <x v="1"/>
  </r>
  <r>
    <x v="435"/>
    <d v="2025-01-11T00:00:00"/>
    <x v="2"/>
    <s v="Melissa Gray"/>
    <x v="1"/>
    <x v="10"/>
    <n v="3"/>
    <n v="259.58999999999997"/>
    <x v="2"/>
    <x v="1"/>
    <x v="434"/>
    <n v="77.87700000000001"/>
    <x v="434"/>
    <x v="1"/>
    <x v="5"/>
  </r>
  <r>
    <x v="436"/>
    <d v="2024-09-30T00:00:00"/>
    <x v="2"/>
    <s v="Lisa Cooper"/>
    <x v="0"/>
    <x v="9"/>
    <n v="9"/>
    <n v="163.27000000000001"/>
    <x v="2"/>
    <x v="2"/>
    <x v="435"/>
    <n v="146.94300000000001"/>
    <x v="435"/>
    <x v="0"/>
    <x v="6"/>
  </r>
  <r>
    <x v="437"/>
    <d v="2025-01-14T00:00:00"/>
    <x v="1"/>
    <s v="Joshua Estes"/>
    <x v="0"/>
    <x v="11"/>
    <n v="5"/>
    <n v="264.43"/>
    <x v="1"/>
    <x v="0"/>
    <x v="436"/>
    <n v="198.32250000000002"/>
    <x v="436"/>
    <x v="1"/>
    <x v="5"/>
  </r>
  <r>
    <x v="438"/>
    <d v="2025-04-22T00:00:00"/>
    <x v="1"/>
    <s v="Jesse Smith"/>
    <x v="0"/>
    <x v="0"/>
    <n v="10"/>
    <n v="495.81"/>
    <x v="1"/>
    <x v="0"/>
    <x v="437"/>
    <n v="743.71500000000003"/>
    <x v="437"/>
    <x v="1"/>
    <x v="9"/>
  </r>
  <r>
    <x v="439"/>
    <d v="2024-11-12T00:00:00"/>
    <x v="1"/>
    <s v="Jennifer Mendez"/>
    <x v="0"/>
    <x v="9"/>
    <n v="4"/>
    <n v="424.71"/>
    <x v="1"/>
    <x v="1"/>
    <x v="438"/>
    <n v="254.82599999999996"/>
    <x v="438"/>
    <x v="0"/>
    <x v="2"/>
  </r>
  <r>
    <x v="440"/>
    <d v="2025-05-03T00:00:00"/>
    <x v="2"/>
    <s v="Lisa Walker"/>
    <x v="0"/>
    <x v="0"/>
    <n v="4"/>
    <n v="115.77"/>
    <x v="0"/>
    <x v="2"/>
    <x v="439"/>
    <n v="0"/>
    <x v="439"/>
    <x v="1"/>
    <x v="7"/>
  </r>
  <r>
    <x v="441"/>
    <d v="2025-03-09T00:00:00"/>
    <x v="0"/>
    <s v="Dillon Obrien"/>
    <x v="2"/>
    <x v="7"/>
    <n v="1"/>
    <n v="259.68"/>
    <x v="0"/>
    <x v="0"/>
    <x v="440"/>
    <n v="0"/>
    <x v="440"/>
    <x v="1"/>
    <x v="1"/>
  </r>
  <r>
    <x v="442"/>
    <d v="2024-11-10T00:00:00"/>
    <x v="2"/>
    <s v="Keith Yates"/>
    <x v="0"/>
    <x v="9"/>
    <n v="7"/>
    <n v="482.15"/>
    <x v="3"/>
    <x v="0"/>
    <x v="441"/>
    <n v="168.7525"/>
    <x v="441"/>
    <x v="0"/>
    <x v="2"/>
  </r>
  <r>
    <x v="443"/>
    <d v="2025-01-24T00:00:00"/>
    <x v="2"/>
    <s v="Dustin Hopkins"/>
    <x v="2"/>
    <x v="8"/>
    <n v="3"/>
    <n v="307.76"/>
    <x v="0"/>
    <x v="0"/>
    <x v="442"/>
    <n v="0"/>
    <x v="442"/>
    <x v="1"/>
    <x v="5"/>
  </r>
  <r>
    <x v="444"/>
    <d v="2025-03-30T00:00:00"/>
    <x v="3"/>
    <s v="Robert Fritz"/>
    <x v="2"/>
    <x v="7"/>
    <n v="8"/>
    <n v="451.07"/>
    <x v="3"/>
    <x v="2"/>
    <x v="443"/>
    <n v="180.428"/>
    <x v="443"/>
    <x v="1"/>
    <x v="1"/>
  </r>
  <r>
    <x v="445"/>
    <d v="2024-08-14T00:00:00"/>
    <x v="1"/>
    <s v="Amy Silva"/>
    <x v="2"/>
    <x v="5"/>
    <n v="4"/>
    <n v="183.74"/>
    <x v="0"/>
    <x v="1"/>
    <x v="444"/>
    <n v="0"/>
    <x v="444"/>
    <x v="0"/>
    <x v="4"/>
  </r>
  <r>
    <x v="446"/>
    <d v="2025-03-02T00:00:00"/>
    <x v="2"/>
    <s v="Kenneth Wright"/>
    <x v="0"/>
    <x v="6"/>
    <n v="6"/>
    <n v="19.649999999999999"/>
    <x v="1"/>
    <x v="1"/>
    <x v="445"/>
    <n v="17.684999999999999"/>
    <x v="445"/>
    <x v="1"/>
    <x v="1"/>
  </r>
  <r>
    <x v="447"/>
    <d v="2025-07-03T00:00:00"/>
    <x v="1"/>
    <s v="Katie Burke"/>
    <x v="2"/>
    <x v="5"/>
    <n v="8"/>
    <n v="290.16000000000003"/>
    <x v="0"/>
    <x v="1"/>
    <x v="446"/>
    <n v="0"/>
    <x v="446"/>
    <x v="1"/>
    <x v="11"/>
  </r>
  <r>
    <x v="448"/>
    <d v="2024-10-01T00:00:00"/>
    <x v="3"/>
    <s v="Melvin Mcintyre"/>
    <x v="2"/>
    <x v="5"/>
    <n v="9"/>
    <n v="82.6"/>
    <x v="1"/>
    <x v="0"/>
    <x v="447"/>
    <n v="111.50999999999999"/>
    <x v="447"/>
    <x v="0"/>
    <x v="0"/>
  </r>
  <r>
    <x v="449"/>
    <d v="2024-10-17T00:00:00"/>
    <x v="1"/>
    <s v="Caleb Price"/>
    <x v="2"/>
    <x v="7"/>
    <n v="1"/>
    <n v="16.170000000000002"/>
    <x v="3"/>
    <x v="0"/>
    <x v="448"/>
    <n v="0.80850000000000011"/>
    <x v="448"/>
    <x v="0"/>
    <x v="0"/>
  </r>
  <r>
    <x v="450"/>
    <d v="2024-12-10T00:00:00"/>
    <x v="3"/>
    <s v="Kelli Roy"/>
    <x v="2"/>
    <x v="5"/>
    <n v="9"/>
    <n v="355.35"/>
    <x v="0"/>
    <x v="0"/>
    <x v="449"/>
    <n v="0"/>
    <x v="449"/>
    <x v="0"/>
    <x v="3"/>
  </r>
  <r>
    <x v="451"/>
    <d v="2024-10-17T00:00:00"/>
    <x v="3"/>
    <s v="Andrea Morris"/>
    <x v="1"/>
    <x v="2"/>
    <n v="2"/>
    <n v="255.02"/>
    <x v="1"/>
    <x v="1"/>
    <x v="450"/>
    <n v="76.506"/>
    <x v="450"/>
    <x v="0"/>
    <x v="0"/>
  </r>
  <r>
    <x v="452"/>
    <d v="2025-07-02T00:00:00"/>
    <x v="0"/>
    <s v="Jason Joseph"/>
    <x v="2"/>
    <x v="8"/>
    <n v="5"/>
    <n v="400.27"/>
    <x v="3"/>
    <x v="0"/>
    <x v="451"/>
    <n v="100.0675"/>
    <x v="451"/>
    <x v="1"/>
    <x v="11"/>
  </r>
  <r>
    <x v="453"/>
    <d v="2025-01-21T00:00:00"/>
    <x v="3"/>
    <s v="Jack Hill"/>
    <x v="0"/>
    <x v="6"/>
    <n v="1"/>
    <n v="63.76"/>
    <x v="2"/>
    <x v="2"/>
    <x v="452"/>
    <n v="6.3760000000000003"/>
    <x v="452"/>
    <x v="1"/>
    <x v="5"/>
  </r>
  <r>
    <x v="454"/>
    <d v="2025-01-01T00:00:00"/>
    <x v="2"/>
    <s v="Robert Brady"/>
    <x v="1"/>
    <x v="10"/>
    <n v="3"/>
    <n v="304.44"/>
    <x v="3"/>
    <x v="2"/>
    <x v="453"/>
    <n v="45.665999999999997"/>
    <x v="453"/>
    <x v="1"/>
    <x v="5"/>
  </r>
  <r>
    <x v="455"/>
    <d v="2025-07-02T00:00:00"/>
    <x v="0"/>
    <s v="Ms. Angelica Hunter MD"/>
    <x v="2"/>
    <x v="7"/>
    <n v="7"/>
    <n v="412.81"/>
    <x v="1"/>
    <x v="2"/>
    <x v="454"/>
    <n v="433.45049999999998"/>
    <x v="454"/>
    <x v="1"/>
    <x v="11"/>
  </r>
  <r>
    <x v="456"/>
    <d v="2025-07-20T00:00:00"/>
    <x v="1"/>
    <s v="Shawn Martinez"/>
    <x v="0"/>
    <x v="0"/>
    <n v="3"/>
    <n v="370.5"/>
    <x v="0"/>
    <x v="0"/>
    <x v="455"/>
    <n v="0"/>
    <x v="455"/>
    <x v="1"/>
    <x v="11"/>
  </r>
  <r>
    <x v="457"/>
    <d v="2024-08-27T00:00:00"/>
    <x v="0"/>
    <s v="Daniel Rodriguez"/>
    <x v="2"/>
    <x v="5"/>
    <n v="2"/>
    <n v="260.79000000000002"/>
    <x v="3"/>
    <x v="0"/>
    <x v="456"/>
    <n v="26.079000000000004"/>
    <x v="456"/>
    <x v="0"/>
    <x v="4"/>
  </r>
  <r>
    <x v="458"/>
    <d v="2024-11-03T00:00:00"/>
    <x v="1"/>
    <s v="Crystal Gordon"/>
    <x v="2"/>
    <x v="5"/>
    <n v="3"/>
    <n v="268.61"/>
    <x v="2"/>
    <x v="0"/>
    <x v="457"/>
    <n v="80.583000000000013"/>
    <x v="457"/>
    <x v="0"/>
    <x v="2"/>
  </r>
  <r>
    <x v="459"/>
    <d v="2024-10-07T00:00:00"/>
    <x v="3"/>
    <s v="Renee Fischer"/>
    <x v="2"/>
    <x v="4"/>
    <n v="9"/>
    <n v="52.95"/>
    <x v="2"/>
    <x v="1"/>
    <x v="458"/>
    <n v="47.655000000000001"/>
    <x v="458"/>
    <x v="0"/>
    <x v="0"/>
  </r>
  <r>
    <x v="460"/>
    <d v="2024-09-07T00:00:00"/>
    <x v="3"/>
    <s v="Erin Johnson"/>
    <x v="2"/>
    <x v="8"/>
    <n v="3"/>
    <n v="26.89"/>
    <x v="0"/>
    <x v="1"/>
    <x v="459"/>
    <n v="0"/>
    <x v="459"/>
    <x v="0"/>
    <x v="6"/>
  </r>
  <r>
    <x v="461"/>
    <d v="2024-10-04T00:00:00"/>
    <x v="3"/>
    <s v="Lorraine Lawrence"/>
    <x v="0"/>
    <x v="9"/>
    <n v="7"/>
    <n v="288.43"/>
    <x v="0"/>
    <x v="1"/>
    <x v="460"/>
    <n v="0"/>
    <x v="460"/>
    <x v="0"/>
    <x v="0"/>
  </r>
  <r>
    <x v="462"/>
    <d v="2025-05-06T00:00:00"/>
    <x v="1"/>
    <s v="Dale Williams"/>
    <x v="0"/>
    <x v="11"/>
    <n v="1"/>
    <n v="393.64"/>
    <x v="3"/>
    <x v="1"/>
    <x v="461"/>
    <n v="19.682000000000002"/>
    <x v="461"/>
    <x v="1"/>
    <x v="7"/>
  </r>
  <r>
    <x v="463"/>
    <d v="2025-04-01T00:00:00"/>
    <x v="2"/>
    <s v="Bruce Smith"/>
    <x v="0"/>
    <x v="9"/>
    <n v="1"/>
    <n v="110.31"/>
    <x v="2"/>
    <x v="1"/>
    <x v="462"/>
    <n v="11.031000000000001"/>
    <x v="462"/>
    <x v="1"/>
    <x v="9"/>
  </r>
  <r>
    <x v="464"/>
    <d v="2024-10-16T00:00:00"/>
    <x v="3"/>
    <s v="Eric Hodge"/>
    <x v="1"/>
    <x v="3"/>
    <n v="2"/>
    <n v="273.88"/>
    <x v="0"/>
    <x v="1"/>
    <x v="463"/>
    <n v="0"/>
    <x v="463"/>
    <x v="0"/>
    <x v="0"/>
  </r>
  <r>
    <x v="465"/>
    <d v="2025-04-13T00:00:00"/>
    <x v="3"/>
    <s v="Nicholas Rodgers"/>
    <x v="1"/>
    <x v="2"/>
    <n v="4"/>
    <n v="352.19"/>
    <x v="0"/>
    <x v="2"/>
    <x v="464"/>
    <n v="0"/>
    <x v="464"/>
    <x v="1"/>
    <x v="9"/>
  </r>
  <r>
    <x v="466"/>
    <d v="2024-11-11T00:00:00"/>
    <x v="0"/>
    <s v="Mr. Peter Mayer"/>
    <x v="1"/>
    <x v="1"/>
    <n v="7"/>
    <n v="314.72000000000003"/>
    <x v="0"/>
    <x v="0"/>
    <x v="465"/>
    <n v="0"/>
    <x v="465"/>
    <x v="0"/>
    <x v="2"/>
  </r>
  <r>
    <x v="467"/>
    <d v="2025-04-03T00:00:00"/>
    <x v="1"/>
    <s v="Shelley Freeman"/>
    <x v="2"/>
    <x v="4"/>
    <n v="4"/>
    <n v="93.13"/>
    <x v="0"/>
    <x v="2"/>
    <x v="466"/>
    <n v="0"/>
    <x v="466"/>
    <x v="1"/>
    <x v="9"/>
  </r>
  <r>
    <x v="468"/>
    <d v="2025-01-31T00:00:00"/>
    <x v="0"/>
    <s v="Stephen Poole"/>
    <x v="1"/>
    <x v="3"/>
    <n v="5"/>
    <n v="278.39999999999998"/>
    <x v="3"/>
    <x v="1"/>
    <x v="467"/>
    <n v="69.600000000000009"/>
    <x v="467"/>
    <x v="1"/>
    <x v="5"/>
  </r>
  <r>
    <x v="469"/>
    <d v="2025-01-02T00:00:00"/>
    <x v="2"/>
    <s v="Elizabeth Crane"/>
    <x v="2"/>
    <x v="4"/>
    <n v="3"/>
    <n v="305.13"/>
    <x v="0"/>
    <x v="2"/>
    <x v="468"/>
    <n v="0"/>
    <x v="468"/>
    <x v="1"/>
    <x v="5"/>
  </r>
  <r>
    <x v="470"/>
    <d v="2025-01-23T00:00:00"/>
    <x v="2"/>
    <s v="Nancy Carson"/>
    <x v="0"/>
    <x v="0"/>
    <n v="9"/>
    <n v="9.3699999999999992"/>
    <x v="2"/>
    <x v="2"/>
    <x v="469"/>
    <n v="8.4329999999999998"/>
    <x v="469"/>
    <x v="1"/>
    <x v="5"/>
  </r>
  <r>
    <x v="471"/>
    <d v="2024-11-01T00:00:00"/>
    <x v="3"/>
    <s v="Kaylee Wright"/>
    <x v="1"/>
    <x v="10"/>
    <n v="6"/>
    <n v="467.04"/>
    <x v="2"/>
    <x v="0"/>
    <x v="470"/>
    <n v="280.22400000000005"/>
    <x v="470"/>
    <x v="0"/>
    <x v="2"/>
  </r>
  <r>
    <x v="472"/>
    <d v="2024-12-20T00:00:00"/>
    <x v="0"/>
    <s v="Erik Crawford"/>
    <x v="1"/>
    <x v="3"/>
    <n v="6"/>
    <n v="348.9"/>
    <x v="2"/>
    <x v="1"/>
    <x v="471"/>
    <n v="209.33999999999997"/>
    <x v="471"/>
    <x v="0"/>
    <x v="3"/>
  </r>
  <r>
    <x v="473"/>
    <d v="2024-08-19T00:00:00"/>
    <x v="0"/>
    <s v="Kelly Cole"/>
    <x v="2"/>
    <x v="7"/>
    <n v="4"/>
    <n v="275.38"/>
    <x v="1"/>
    <x v="0"/>
    <x v="472"/>
    <n v="165.22799999999998"/>
    <x v="472"/>
    <x v="0"/>
    <x v="4"/>
  </r>
  <r>
    <x v="474"/>
    <d v="2024-08-07T00:00:00"/>
    <x v="1"/>
    <s v="Nichole Nelson"/>
    <x v="2"/>
    <x v="8"/>
    <n v="5"/>
    <n v="333.24"/>
    <x v="1"/>
    <x v="0"/>
    <x v="473"/>
    <n v="249.93"/>
    <x v="473"/>
    <x v="0"/>
    <x v="4"/>
  </r>
  <r>
    <x v="475"/>
    <d v="2025-07-14T00:00:00"/>
    <x v="3"/>
    <s v="Vanessa Barrett"/>
    <x v="1"/>
    <x v="1"/>
    <n v="8"/>
    <n v="39.42"/>
    <x v="1"/>
    <x v="0"/>
    <x v="474"/>
    <n v="47.304000000000002"/>
    <x v="474"/>
    <x v="1"/>
    <x v="11"/>
  </r>
  <r>
    <x v="476"/>
    <d v="2024-10-09T00:00:00"/>
    <x v="0"/>
    <s v="Travis Adams"/>
    <x v="2"/>
    <x v="8"/>
    <n v="4"/>
    <n v="295.92"/>
    <x v="2"/>
    <x v="2"/>
    <x v="475"/>
    <n v="118.36800000000001"/>
    <x v="475"/>
    <x v="0"/>
    <x v="0"/>
  </r>
  <r>
    <x v="477"/>
    <d v="2024-10-20T00:00:00"/>
    <x v="3"/>
    <s v="James Stephens"/>
    <x v="0"/>
    <x v="11"/>
    <n v="7"/>
    <n v="156.66"/>
    <x v="1"/>
    <x v="2"/>
    <x v="476"/>
    <n v="164.49299999999997"/>
    <x v="476"/>
    <x v="0"/>
    <x v="0"/>
  </r>
  <r>
    <x v="478"/>
    <d v="2024-11-17T00:00:00"/>
    <x v="1"/>
    <s v="Gary Evans"/>
    <x v="0"/>
    <x v="9"/>
    <n v="2"/>
    <n v="78.5"/>
    <x v="3"/>
    <x v="2"/>
    <x v="477"/>
    <n v="7.8500000000000005"/>
    <x v="477"/>
    <x v="0"/>
    <x v="2"/>
  </r>
  <r>
    <x v="479"/>
    <d v="2024-12-14T00:00:00"/>
    <x v="0"/>
    <s v="Cathy Schmidt"/>
    <x v="2"/>
    <x v="4"/>
    <n v="7"/>
    <n v="33.08"/>
    <x v="0"/>
    <x v="2"/>
    <x v="478"/>
    <n v="0"/>
    <x v="478"/>
    <x v="0"/>
    <x v="3"/>
  </r>
  <r>
    <x v="480"/>
    <d v="2024-09-09T00:00:00"/>
    <x v="1"/>
    <s v="Whitney Cooper"/>
    <x v="0"/>
    <x v="0"/>
    <n v="4"/>
    <n v="239.93"/>
    <x v="3"/>
    <x v="0"/>
    <x v="479"/>
    <n v="47.986000000000004"/>
    <x v="479"/>
    <x v="0"/>
    <x v="6"/>
  </r>
  <r>
    <x v="481"/>
    <d v="2024-10-11T00:00:00"/>
    <x v="3"/>
    <s v="Angelica Jones"/>
    <x v="1"/>
    <x v="1"/>
    <n v="9"/>
    <n v="19.78"/>
    <x v="2"/>
    <x v="1"/>
    <x v="480"/>
    <n v="17.802000000000003"/>
    <x v="480"/>
    <x v="0"/>
    <x v="0"/>
  </r>
  <r>
    <x v="482"/>
    <d v="2024-08-12T00:00:00"/>
    <x v="2"/>
    <s v="Catherine Long"/>
    <x v="0"/>
    <x v="0"/>
    <n v="1"/>
    <n v="295.22000000000003"/>
    <x v="0"/>
    <x v="0"/>
    <x v="481"/>
    <n v="0"/>
    <x v="481"/>
    <x v="0"/>
    <x v="4"/>
  </r>
  <r>
    <x v="483"/>
    <d v="2024-09-22T00:00:00"/>
    <x v="1"/>
    <s v="Kyle Jordan"/>
    <x v="0"/>
    <x v="9"/>
    <n v="2"/>
    <n v="126.93"/>
    <x v="3"/>
    <x v="1"/>
    <x v="482"/>
    <n v="12.693000000000001"/>
    <x v="482"/>
    <x v="0"/>
    <x v="6"/>
  </r>
  <r>
    <x v="484"/>
    <d v="2025-07-15T00:00:00"/>
    <x v="3"/>
    <s v="Jessica Reese"/>
    <x v="0"/>
    <x v="11"/>
    <n v="7"/>
    <n v="470.18"/>
    <x v="1"/>
    <x v="1"/>
    <x v="483"/>
    <n v="493.68900000000002"/>
    <x v="483"/>
    <x v="1"/>
    <x v="11"/>
  </r>
  <r>
    <x v="485"/>
    <d v="2025-07-28T00:00:00"/>
    <x v="3"/>
    <s v="Kelsey Ross"/>
    <x v="2"/>
    <x v="5"/>
    <n v="3"/>
    <n v="315.67"/>
    <x v="3"/>
    <x v="1"/>
    <x v="484"/>
    <n v="47.350500000000004"/>
    <x v="484"/>
    <x v="1"/>
    <x v="11"/>
  </r>
  <r>
    <x v="486"/>
    <d v="2025-03-08T00:00:00"/>
    <x v="2"/>
    <s v="Kim Montgomery"/>
    <x v="0"/>
    <x v="9"/>
    <n v="8"/>
    <n v="377.96"/>
    <x v="3"/>
    <x v="2"/>
    <x v="485"/>
    <n v="151.184"/>
    <x v="485"/>
    <x v="1"/>
    <x v="1"/>
  </r>
  <r>
    <x v="487"/>
    <d v="2025-04-30T00:00:00"/>
    <x v="2"/>
    <s v="Carrie Reyes"/>
    <x v="1"/>
    <x v="10"/>
    <n v="4"/>
    <n v="14.96"/>
    <x v="2"/>
    <x v="0"/>
    <x v="486"/>
    <n v="5.9840000000000009"/>
    <x v="486"/>
    <x v="1"/>
    <x v="9"/>
  </r>
  <r>
    <x v="488"/>
    <d v="2024-08-25T00:00:00"/>
    <x v="2"/>
    <s v="Dr. Brittney Ryan"/>
    <x v="2"/>
    <x v="4"/>
    <n v="9"/>
    <n v="300.98"/>
    <x v="1"/>
    <x v="0"/>
    <x v="487"/>
    <n v="406.32300000000004"/>
    <x v="487"/>
    <x v="0"/>
    <x v="4"/>
  </r>
  <r>
    <x v="489"/>
    <d v="2024-08-19T00:00:00"/>
    <x v="2"/>
    <s v="Jennifer Stewart"/>
    <x v="1"/>
    <x v="10"/>
    <n v="2"/>
    <n v="203.59"/>
    <x v="1"/>
    <x v="2"/>
    <x v="488"/>
    <n v="61.076999999999998"/>
    <x v="488"/>
    <x v="0"/>
    <x v="4"/>
  </r>
  <r>
    <x v="490"/>
    <d v="2025-05-04T00:00:00"/>
    <x v="1"/>
    <s v="Andres Cherry"/>
    <x v="1"/>
    <x v="3"/>
    <n v="10"/>
    <n v="433.36"/>
    <x v="1"/>
    <x v="0"/>
    <x v="489"/>
    <n v="650.04000000000008"/>
    <x v="489"/>
    <x v="1"/>
    <x v="7"/>
  </r>
  <r>
    <x v="491"/>
    <d v="2024-12-23T00:00:00"/>
    <x v="3"/>
    <s v="Derek Gonzalez"/>
    <x v="1"/>
    <x v="10"/>
    <n v="6"/>
    <n v="216.91"/>
    <x v="2"/>
    <x v="2"/>
    <x v="490"/>
    <n v="130.14600000000002"/>
    <x v="490"/>
    <x v="0"/>
    <x v="3"/>
  </r>
  <r>
    <x v="492"/>
    <d v="2025-03-31T00:00:00"/>
    <x v="2"/>
    <s v="Anthony Hunt"/>
    <x v="1"/>
    <x v="10"/>
    <n v="6"/>
    <n v="401.69"/>
    <x v="0"/>
    <x v="2"/>
    <x v="491"/>
    <n v="0"/>
    <x v="491"/>
    <x v="1"/>
    <x v="1"/>
  </r>
  <r>
    <x v="493"/>
    <d v="2025-02-10T00:00:00"/>
    <x v="1"/>
    <s v="Adam Stuart"/>
    <x v="0"/>
    <x v="6"/>
    <n v="5"/>
    <n v="434.24"/>
    <x v="3"/>
    <x v="1"/>
    <x v="492"/>
    <n v="108.56"/>
    <x v="492"/>
    <x v="1"/>
    <x v="10"/>
  </r>
  <r>
    <x v="494"/>
    <d v="2024-12-15T00:00:00"/>
    <x v="3"/>
    <s v="Jodi Burton"/>
    <x v="0"/>
    <x v="9"/>
    <n v="2"/>
    <n v="493.35"/>
    <x v="1"/>
    <x v="0"/>
    <x v="493"/>
    <n v="148.005"/>
    <x v="493"/>
    <x v="0"/>
    <x v="3"/>
  </r>
  <r>
    <x v="495"/>
    <d v="2025-05-23T00:00:00"/>
    <x v="2"/>
    <s v="Chad Martin"/>
    <x v="2"/>
    <x v="5"/>
    <n v="10"/>
    <n v="58.4"/>
    <x v="2"/>
    <x v="0"/>
    <x v="494"/>
    <n v="58.400000000000006"/>
    <x v="494"/>
    <x v="1"/>
    <x v="7"/>
  </r>
  <r>
    <x v="496"/>
    <d v="2024-09-03T00:00:00"/>
    <x v="3"/>
    <s v="Wendy Hurley"/>
    <x v="2"/>
    <x v="8"/>
    <n v="9"/>
    <n v="51.26"/>
    <x v="1"/>
    <x v="2"/>
    <x v="495"/>
    <n v="69.200999999999993"/>
    <x v="495"/>
    <x v="0"/>
    <x v="6"/>
  </r>
  <r>
    <x v="497"/>
    <d v="2024-12-19T00:00:00"/>
    <x v="0"/>
    <s v="Sharon Reyes"/>
    <x v="0"/>
    <x v="9"/>
    <n v="6"/>
    <n v="446.83"/>
    <x v="3"/>
    <x v="2"/>
    <x v="496"/>
    <n v="134.04900000000001"/>
    <x v="496"/>
    <x v="0"/>
    <x v="3"/>
  </r>
  <r>
    <x v="498"/>
    <d v="2025-03-28T00:00:00"/>
    <x v="1"/>
    <s v="Alicia Brown"/>
    <x v="2"/>
    <x v="4"/>
    <n v="4"/>
    <n v="233.8"/>
    <x v="2"/>
    <x v="0"/>
    <x v="497"/>
    <n v="93.52000000000001"/>
    <x v="497"/>
    <x v="1"/>
    <x v="1"/>
  </r>
  <r>
    <x v="499"/>
    <d v="2024-08-22T00:00:00"/>
    <x v="2"/>
    <s v="Lee Miller"/>
    <x v="0"/>
    <x v="0"/>
    <n v="6"/>
    <n v="318.5"/>
    <x v="3"/>
    <x v="2"/>
    <x v="498"/>
    <n v="95.550000000000011"/>
    <x v="498"/>
    <x v="0"/>
    <x v="4"/>
  </r>
  <r>
    <x v="500"/>
    <d v="2024-09-28T00:00:00"/>
    <x v="1"/>
    <s v="Dominic George"/>
    <x v="2"/>
    <x v="7"/>
    <n v="10"/>
    <n v="62.62"/>
    <x v="0"/>
    <x v="0"/>
    <x v="499"/>
    <n v="0"/>
    <x v="499"/>
    <x v="0"/>
    <x v="6"/>
  </r>
  <r>
    <x v="501"/>
    <d v="2025-05-19T00:00:00"/>
    <x v="1"/>
    <s v="Holly Humphrey"/>
    <x v="1"/>
    <x v="2"/>
    <n v="3"/>
    <n v="80.680000000000007"/>
    <x v="0"/>
    <x v="2"/>
    <x v="500"/>
    <n v="0"/>
    <x v="500"/>
    <x v="1"/>
    <x v="7"/>
  </r>
  <r>
    <x v="502"/>
    <d v="2025-04-06T00:00:00"/>
    <x v="2"/>
    <s v="Larry Roman"/>
    <x v="0"/>
    <x v="11"/>
    <n v="9"/>
    <n v="337.03"/>
    <x v="1"/>
    <x v="0"/>
    <x v="501"/>
    <n v="454.99049999999994"/>
    <x v="501"/>
    <x v="1"/>
    <x v="9"/>
  </r>
  <r>
    <x v="503"/>
    <d v="2024-08-06T00:00:00"/>
    <x v="3"/>
    <s v="Stephanie Weber"/>
    <x v="0"/>
    <x v="9"/>
    <n v="1"/>
    <n v="82.13"/>
    <x v="0"/>
    <x v="2"/>
    <x v="502"/>
    <n v="0"/>
    <x v="502"/>
    <x v="0"/>
    <x v="4"/>
  </r>
  <r>
    <x v="504"/>
    <d v="2024-08-28T00:00:00"/>
    <x v="3"/>
    <s v="Denise Ward"/>
    <x v="1"/>
    <x v="3"/>
    <n v="1"/>
    <n v="143.94999999999999"/>
    <x v="3"/>
    <x v="2"/>
    <x v="503"/>
    <n v="7.1974999999999998"/>
    <x v="503"/>
    <x v="0"/>
    <x v="4"/>
  </r>
  <r>
    <x v="505"/>
    <d v="2025-03-14T00:00:00"/>
    <x v="1"/>
    <s v="Michelle Nguyen"/>
    <x v="1"/>
    <x v="10"/>
    <n v="5"/>
    <n v="434.97"/>
    <x v="0"/>
    <x v="1"/>
    <x v="504"/>
    <n v="0"/>
    <x v="504"/>
    <x v="1"/>
    <x v="1"/>
  </r>
  <r>
    <x v="506"/>
    <d v="2025-01-09T00:00:00"/>
    <x v="3"/>
    <s v="Samantha Powers"/>
    <x v="1"/>
    <x v="10"/>
    <n v="5"/>
    <n v="80.58"/>
    <x v="2"/>
    <x v="1"/>
    <x v="505"/>
    <n v="40.29"/>
    <x v="505"/>
    <x v="1"/>
    <x v="5"/>
  </r>
  <r>
    <x v="507"/>
    <d v="2025-01-26T00:00:00"/>
    <x v="3"/>
    <s v="Adam Lopez"/>
    <x v="2"/>
    <x v="8"/>
    <n v="8"/>
    <n v="230.18"/>
    <x v="1"/>
    <x v="2"/>
    <x v="506"/>
    <n v="276.21600000000001"/>
    <x v="506"/>
    <x v="1"/>
    <x v="5"/>
  </r>
  <r>
    <x v="508"/>
    <d v="2025-05-24T00:00:00"/>
    <x v="3"/>
    <s v="Zachary Hall"/>
    <x v="2"/>
    <x v="4"/>
    <n v="3"/>
    <n v="280.70999999999998"/>
    <x v="3"/>
    <x v="2"/>
    <x v="507"/>
    <n v="42.106499999999997"/>
    <x v="507"/>
    <x v="1"/>
    <x v="7"/>
  </r>
  <r>
    <x v="509"/>
    <d v="2024-12-09T00:00:00"/>
    <x v="0"/>
    <s v="Melissa Oliver"/>
    <x v="0"/>
    <x v="0"/>
    <n v="3"/>
    <n v="349.43"/>
    <x v="2"/>
    <x v="0"/>
    <x v="508"/>
    <n v="104.82900000000001"/>
    <x v="508"/>
    <x v="0"/>
    <x v="3"/>
  </r>
  <r>
    <x v="510"/>
    <d v="2025-03-13T00:00:00"/>
    <x v="0"/>
    <s v="John Luna"/>
    <x v="2"/>
    <x v="7"/>
    <n v="10"/>
    <n v="348.36"/>
    <x v="1"/>
    <x v="1"/>
    <x v="509"/>
    <n v="522.54000000000008"/>
    <x v="509"/>
    <x v="1"/>
    <x v="1"/>
  </r>
  <r>
    <x v="511"/>
    <d v="2025-07-19T00:00:00"/>
    <x v="1"/>
    <s v="Mark Lee"/>
    <x v="0"/>
    <x v="11"/>
    <n v="6"/>
    <n v="293.70999999999998"/>
    <x v="3"/>
    <x v="2"/>
    <x v="510"/>
    <n v="88.113"/>
    <x v="510"/>
    <x v="1"/>
    <x v="11"/>
  </r>
  <r>
    <x v="512"/>
    <d v="2025-01-19T00:00:00"/>
    <x v="0"/>
    <s v="Robert Hood"/>
    <x v="0"/>
    <x v="6"/>
    <n v="8"/>
    <n v="352.52"/>
    <x v="1"/>
    <x v="2"/>
    <x v="511"/>
    <n v="423.02399999999994"/>
    <x v="511"/>
    <x v="1"/>
    <x v="5"/>
  </r>
  <r>
    <x v="513"/>
    <d v="2025-05-06T00:00:00"/>
    <x v="3"/>
    <s v="Dominique Park"/>
    <x v="1"/>
    <x v="2"/>
    <n v="5"/>
    <n v="427.75"/>
    <x v="0"/>
    <x v="0"/>
    <x v="512"/>
    <n v="0"/>
    <x v="512"/>
    <x v="1"/>
    <x v="7"/>
  </r>
  <r>
    <x v="514"/>
    <d v="2025-05-04T00:00:00"/>
    <x v="3"/>
    <s v="Carmen Andrews"/>
    <x v="2"/>
    <x v="8"/>
    <n v="4"/>
    <n v="335.63"/>
    <x v="2"/>
    <x v="1"/>
    <x v="513"/>
    <n v="134.25200000000001"/>
    <x v="513"/>
    <x v="1"/>
    <x v="7"/>
  </r>
  <r>
    <x v="515"/>
    <d v="2025-03-02T00:00:00"/>
    <x v="0"/>
    <s v="Stephen Huber"/>
    <x v="1"/>
    <x v="10"/>
    <n v="5"/>
    <n v="326.72000000000003"/>
    <x v="0"/>
    <x v="1"/>
    <x v="514"/>
    <n v="0"/>
    <x v="514"/>
    <x v="1"/>
    <x v="1"/>
  </r>
  <r>
    <x v="516"/>
    <d v="2025-01-13T00:00:00"/>
    <x v="3"/>
    <s v="William Nelson"/>
    <x v="1"/>
    <x v="2"/>
    <n v="1"/>
    <n v="264.24"/>
    <x v="2"/>
    <x v="2"/>
    <x v="515"/>
    <n v="26.424000000000003"/>
    <x v="515"/>
    <x v="1"/>
    <x v="5"/>
  </r>
  <r>
    <x v="517"/>
    <d v="2025-01-18T00:00:00"/>
    <x v="0"/>
    <s v="Jonathan Kelly"/>
    <x v="2"/>
    <x v="4"/>
    <n v="8"/>
    <n v="429.52"/>
    <x v="0"/>
    <x v="2"/>
    <x v="516"/>
    <n v="0"/>
    <x v="516"/>
    <x v="1"/>
    <x v="5"/>
  </r>
  <r>
    <x v="518"/>
    <d v="2025-05-04T00:00:00"/>
    <x v="2"/>
    <s v="George Brown"/>
    <x v="0"/>
    <x v="6"/>
    <n v="5"/>
    <n v="471.3"/>
    <x v="1"/>
    <x v="0"/>
    <x v="517"/>
    <n v="353.47499999999997"/>
    <x v="517"/>
    <x v="1"/>
    <x v="7"/>
  </r>
  <r>
    <x v="519"/>
    <d v="2025-04-29T00:00:00"/>
    <x v="3"/>
    <s v="Brian Bruce"/>
    <x v="2"/>
    <x v="4"/>
    <n v="5"/>
    <n v="50.74"/>
    <x v="1"/>
    <x v="2"/>
    <x v="518"/>
    <n v="38.055"/>
    <x v="518"/>
    <x v="1"/>
    <x v="9"/>
  </r>
  <r>
    <x v="520"/>
    <d v="2025-05-06T00:00:00"/>
    <x v="0"/>
    <s v="Troy Powell"/>
    <x v="1"/>
    <x v="3"/>
    <n v="2"/>
    <n v="494.42"/>
    <x v="2"/>
    <x v="1"/>
    <x v="519"/>
    <n v="98.884000000000015"/>
    <x v="519"/>
    <x v="1"/>
    <x v="7"/>
  </r>
  <r>
    <x v="521"/>
    <d v="2025-03-10T00:00:00"/>
    <x v="0"/>
    <s v="Donna Jackson"/>
    <x v="2"/>
    <x v="7"/>
    <n v="9"/>
    <n v="205.88"/>
    <x v="2"/>
    <x v="0"/>
    <x v="520"/>
    <n v="185.29200000000003"/>
    <x v="520"/>
    <x v="1"/>
    <x v="1"/>
  </r>
  <r>
    <x v="522"/>
    <d v="2025-02-21T00:00:00"/>
    <x v="3"/>
    <s v="Melvin Taylor"/>
    <x v="2"/>
    <x v="8"/>
    <n v="2"/>
    <n v="212.46"/>
    <x v="2"/>
    <x v="1"/>
    <x v="521"/>
    <n v="42.492000000000004"/>
    <x v="521"/>
    <x v="1"/>
    <x v="10"/>
  </r>
  <r>
    <x v="523"/>
    <d v="2024-10-22T00:00:00"/>
    <x v="3"/>
    <s v="Jessica Cruz"/>
    <x v="1"/>
    <x v="1"/>
    <n v="10"/>
    <n v="449.11"/>
    <x v="2"/>
    <x v="2"/>
    <x v="522"/>
    <n v="449.11000000000007"/>
    <x v="522"/>
    <x v="0"/>
    <x v="0"/>
  </r>
  <r>
    <x v="524"/>
    <d v="2025-06-04T00:00:00"/>
    <x v="2"/>
    <s v="Alexandra Thomas"/>
    <x v="2"/>
    <x v="4"/>
    <n v="2"/>
    <n v="65.09"/>
    <x v="0"/>
    <x v="0"/>
    <x v="523"/>
    <n v="0"/>
    <x v="523"/>
    <x v="1"/>
    <x v="8"/>
  </r>
  <r>
    <x v="525"/>
    <d v="2024-10-17T00:00:00"/>
    <x v="3"/>
    <s v="Daniel Rodriguez"/>
    <x v="2"/>
    <x v="4"/>
    <n v="2"/>
    <n v="385.63"/>
    <x v="3"/>
    <x v="0"/>
    <x v="524"/>
    <n v="38.563000000000002"/>
    <x v="524"/>
    <x v="0"/>
    <x v="0"/>
  </r>
  <r>
    <x v="526"/>
    <d v="2024-09-12T00:00:00"/>
    <x v="1"/>
    <s v="William Hines"/>
    <x v="2"/>
    <x v="5"/>
    <n v="7"/>
    <n v="11.49"/>
    <x v="2"/>
    <x v="1"/>
    <x v="525"/>
    <n v="8.043000000000001"/>
    <x v="525"/>
    <x v="0"/>
    <x v="6"/>
  </r>
  <r>
    <x v="527"/>
    <d v="2024-10-17T00:00:00"/>
    <x v="3"/>
    <s v="Thomas Holland"/>
    <x v="0"/>
    <x v="9"/>
    <n v="3"/>
    <n v="482.64"/>
    <x v="3"/>
    <x v="1"/>
    <x v="526"/>
    <n v="72.396000000000001"/>
    <x v="526"/>
    <x v="0"/>
    <x v="0"/>
  </r>
  <r>
    <x v="528"/>
    <d v="2025-06-22T00:00:00"/>
    <x v="2"/>
    <s v="Barbara Orozco"/>
    <x v="2"/>
    <x v="7"/>
    <n v="9"/>
    <n v="440.85"/>
    <x v="0"/>
    <x v="0"/>
    <x v="527"/>
    <n v="0"/>
    <x v="527"/>
    <x v="1"/>
    <x v="8"/>
  </r>
  <r>
    <x v="529"/>
    <d v="2024-12-25T00:00:00"/>
    <x v="2"/>
    <s v="Hector Rodriguez"/>
    <x v="0"/>
    <x v="6"/>
    <n v="9"/>
    <n v="169.15"/>
    <x v="3"/>
    <x v="2"/>
    <x v="528"/>
    <n v="76.117500000000007"/>
    <x v="528"/>
    <x v="0"/>
    <x v="3"/>
  </r>
  <r>
    <x v="530"/>
    <d v="2025-04-15T00:00:00"/>
    <x v="3"/>
    <s v="Michele Smith"/>
    <x v="2"/>
    <x v="5"/>
    <n v="3"/>
    <n v="225.22"/>
    <x v="2"/>
    <x v="2"/>
    <x v="529"/>
    <n v="67.566000000000003"/>
    <x v="529"/>
    <x v="1"/>
    <x v="9"/>
  </r>
  <r>
    <x v="531"/>
    <d v="2025-01-22T00:00:00"/>
    <x v="0"/>
    <s v="Jay Marshall"/>
    <x v="2"/>
    <x v="5"/>
    <n v="10"/>
    <n v="361.8"/>
    <x v="3"/>
    <x v="0"/>
    <x v="530"/>
    <n v="180.9"/>
    <x v="530"/>
    <x v="1"/>
    <x v="5"/>
  </r>
  <r>
    <x v="532"/>
    <d v="2024-09-23T00:00:00"/>
    <x v="1"/>
    <s v="Cynthia Smith"/>
    <x v="0"/>
    <x v="0"/>
    <n v="5"/>
    <n v="480.57"/>
    <x v="2"/>
    <x v="1"/>
    <x v="531"/>
    <n v="240.285"/>
    <x v="531"/>
    <x v="0"/>
    <x v="6"/>
  </r>
  <r>
    <x v="533"/>
    <d v="2025-03-19T00:00:00"/>
    <x v="0"/>
    <s v="David Mathews"/>
    <x v="2"/>
    <x v="4"/>
    <n v="5"/>
    <n v="349.62"/>
    <x v="3"/>
    <x v="2"/>
    <x v="532"/>
    <n v="87.405000000000001"/>
    <x v="532"/>
    <x v="1"/>
    <x v="1"/>
  </r>
  <r>
    <x v="534"/>
    <d v="2024-12-08T00:00:00"/>
    <x v="3"/>
    <s v="Stanley Smith"/>
    <x v="2"/>
    <x v="8"/>
    <n v="6"/>
    <n v="395.78"/>
    <x v="0"/>
    <x v="0"/>
    <x v="533"/>
    <n v="0"/>
    <x v="533"/>
    <x v="0"/>
    <x v="3"/>
  </r>
  <r>
    <x v="535"/>
    <d v="2025-05-15T00:00:00"/>
    <x v="0"/>
    <s v="Pamela Morris"/>
    <x v="1"/>
    <x v="3"/>
    <n v="9"/>
    <n v="18.71"/>
    <x v="1"/>
    <x v="1"/>
    <x v="534"/>
    <n v="25.258500000000002"/>
    <x v="534"/>
    <x v="1"/>
    <x v="7"/>
  </r>
  <r>
    <x v="536"/>
    <d v="2024-11-30T00:00:00"/>
    <x v="2"/>
    <s v="Dr. Cory Hanna"/>
    <x v="1"/>
    <x v="1"/>
    <n v="9"/>
    <n v="234.11"/>
    <x v="2"/>
    <x v="1"/>
    <x v="535"/>
    <n v="210.69900000000004"/>
    <x v="535"/>
    <x v="0"/>
    <x v="2"/>
  </r>
  <r>
    <x v="537"/>
    <d v="2025-03-19T00:00:00"/>
    <x v="2"/>
    <s v="Jessica Espinoza"/>
    <x v="2"/>
    <x v="4"/>
    <n v="2"/>
    <n v="315.7"/>
    <x v="3"/>
    <x v="1"/>
    <x v="536"/>
    <n v="31.57"/>
    <x v="536"/>
    <x v="1"/>
    <x v="1"/>
  </r>
  <r>
    <x v="538"/>
    <d v="2025-07-20T00:00:00"/>
    <x v="2"/>
    <s v="Christine Brooks"/>
    <x v="2"/>
    <x v="8"/>
    <n v="1"/>
    <n v="42.81"/>
    <x v="1"/>
    <x v="2"/>
    <x v="537"/>
    <n v="6.4215"/>
    <x v="537"/>
    <x v="1"/>
    <x v="11"/>
  </r>
  <r>
    <x v="539"/>
    <d v="2025-02-21T00:00:00"/>
    <x v="0"/>
    <s v="George Page"/>
    <x v="1"/>
    <x v="3"/>
    <n v="8"/>
    <n v="160.08000000000001"/>
    <x v="1"/>
    <x v="2"/>
    <x v="538"/>
    <n v="192.096"/>
    <x v="538"/>
    <x v="1"/>
    <x v="10"/>
  </r>
  <r>
    <x v="540"/>
    <d v="2025-07-22T00:00:00"/>
    <x v="0"/>
    <s v="Jamie Lindsey"/>
    <x v="0"/>
    <x v="6"/>
    <n v="6"/>
    <n v="447.68"/>
    <x v="1"/>
    <x v="2"/>
    <x v="539"/>
    <n v="402.91199999999998"/>
    <x v="539"/>
    <x v="1"/>
    <x v="11"/>
  </r>
  <r>
    <x v="541"/>
    <d v="2025-05-12T00:00:00"/>
    <x v="3"/>
    <s v="Margaret Richards"/>
    <x v="2"/>
    <x v="7"/>
    <n v="3"/>
    <n v="301.17"/>
    <x v="3"/>
    <x v="0"/>
    <x v="540"/>
    <n v="45.1755"/>
    <x v="540"/>
    <x v="1"/>
    <x v="7"/>
  </r>
  <r>
    <x v="542"/>
    <d v="2025-02-23T00:00:00"/>
    <x v="3"/>
    <s v="James Robertson"/>
    <x v="2"/>
    <x v="4"/>
    <n v="6"/>
    <n v="251.79"/>
    <x v="2"/>
    <x v="2"/>
    <x v="541"/>
    <n v="151.07400000000001"/>
    <x v="541"/>
    <x v="1"/>
    <x v="10"/>
  </r>
  <r>
    <x v="543"/>
    <d v="2024-10-20T00:00:00"/>
    <x v="2"/>
    <s v="Kenneth Green"/>
    <x v="1"/>
    <x v="2"/>
    <n v="7"/>
    <n v="160.53"/>
    <x v="1"/>
    <x v="0"/>
    <x v="542"/>
    <n v="168.5565"/>
    <x v="542"/>
    <x v="0"/>
    <x v="0"/>
  </r>
  <r>
    <x v="544"/>
    <d v="2024-12-29T00:00:00"/>
    <x v="2"/>
    <s v="Joel Silva"/>
    <x v="1"/>
    <x v="2"/>
    <n v="6"/>
    <n v="222.66"/>
    <x v="3"/>
    <x v="0"/>
    <x v="543"/>
    <n v="66.798000000000002"/>
    <x v="543"/>
    <x v="0"/>
    <x v="3"/>
  </r>
  <r>
    <x v="545"/>
    <d v="2025-04-29T00:00:00"/>
    <x v="0"/>
    <s v="Jennifer Fernandez"/>
    <x v="0"/>
    <x v="0"/>
    <n v="8"/>
    <n v="436.88"/>
    <x v="3"/>
    <x v="2"/>
    <x v="544"/>
    <n v="174.75200000000001"/>
    <x v="544"/>
    <x v="1"/>
    <x v="9"/>
  </r>
  <r>
    <x v="546"/>
    <d v="2024-12-01T00:00:00"/>
    <x v="1"/>
    <s v="Jeffery Wagner"/>
    <x v="0"/>
    <x v="6"/>
    <n v="4"/>
    <n v="89.67"/>
    <x v="1"/>
    <x v="2"/>
    <x v="545"/>
    <n v="53.802"/>
    <x v="545"/>
    <x v="0"/>
    <x v="3"/>
  </r>
  <r>
    <x v="547"/>
    <d v="2024-12-11T00:00:00"/>
    <x v="2"/>
    <s v="Sharon Wilcox"/>
    <x v="0"/>
    <x v="0"/>
    <n v="3"/>
    <n v="403.71"/>
    <x v="3"/>
    <x v="1"/>
    <x v="546"/>
    <n v="60.5565"/>
    <x v="546"/>
    <x v="0"/>
    <x v="3"/>
  </r>
  <r>
    <x v="548"/>
    <d v="2024-12-14T00:00:00"/>
    <x v="1"/>
    <s v="Kevin Austin"/>
    <x v="2"/>
    <x v="4"/>
    <n v="2"/>
    <n v="429.16"/>
    <x v="0"/>
    <x v="1"/>
    <x v="547"/>
    <n v="0"/>
    <x v="547"/>
    <x v="0"/>
    <x v="3"/>
  </r>
  <r>
    <x v="549"/>
    <d v="2025-02-24T00:00:00"/>
    <x v="2"/>
    <s v="Pamela Smith"/>
    <x v="1"/>
    <x v="10"/>
    <n v="1"/>
    <n v="17.47"/>
    <x v="3"/>
    <x v="1"/>
    <x v="548"/>
    <n v="0.87349999999999994"/>
    <x v="548"/>
    <x v="1"/>
    <x v="10"/>
  </r>
  <r>
    <x v="550"/>
    <d v="2025-04-21T00:00:00"/>
    <x v="3"/>
    <s v="Ronald Pacheco"/>
    <x v="2"/>
    <x v="4"/>
    <n v="2"/>
    <n v="389.7"/>
    <x v="1"/>
    <x v="2"/>
    <x v="549"/>
    <n v="116.91"/>
    <x v="549"/>
    <x v="1"/>
    <x v="9"/>
  </r>
  <r>
    <x v="551"/>
    <d v="2025-04-15T00:00:00"/>
    <x v="3"/>
    <s v="Lisa Hudson"/>
    <x v="0"/>
    <x v="0"/>
    <n v="4"/>
    <n v="312.11"/>
    <x v="2"/>
    <x v="1"/>
    <x v="550"/>
    <n v="124.84400000000001"/>
    <x v="550"/>
    <x v="1"/>
    <x v="9"/>
  </r>
  <r>
    <x v="552"/>
    <d v="2024-08-15T00:00:00"/>
    <x v="0"/>
    <s v="Susan Howard"/>
    <x v="0"/>
    <x v="6"/>
    <n v="7"/>
    <n v="438.13"/>
    <x v="0"/>
    <x v="1"/>
    <x v="551"/>
    <n v="0"/>
    <x v="551"/>
    <x v="0"/>
    <x v="4"/>
  </r>
  <r>
    <x v="553"/>
    <d v="2024-11-02T00:00:00"/>
    <x v="0"/>
    <s v="Mary Smith"/>
    <x v="0"/>
    <x v="9"/>
    <n v="7"/>
    <n v="92.11"/>
    <x v="2"/>
    <x v="1"/>
    <x v="552"/>
    <n v="64.477000000000004"/>
    <x v="552"/>
    <x v="0"/>
    <x v="2"/>
  </r>
  <r>
    <x v="554"/>
    <d v="2025-01-10T00:00:00"/>
    <x v="0"/>
    <s v="Jesse Clark"/>
    <x v="1"/>
    <x v="10"/>
    <n v="1"/>
    <n v="371.55"/>
    <x v="0"/>
    <x v="2"/>
    <x v="553"/>
    <n v="0"/>
    <x v="553"/>
    <x v="1"/>
    <x v="5"/>
  </r>
  <r>
    <x v="555"/>
    <d v="2025-03-09T00:00:00"/>
    <x v="0"/>
    <s v="Robert Phillips"/>
    <x v="2"/>
    <x v="8"/>
    <n v="10"/>
    <n v="485.17"/>
    <x v="0"/>
    <x v="1"/>
    <x v="554"/>
    <n v="0"/>
    <x v="554"/>
    <x v="1"/>
    <x v="1"/>
  </r>
  <r>
    <x v="556"/>
    <d v="2025-05-29T00:00:00"/>
    <x v="2"/>
    <s v="Samuel Bell"/>
    <x v="1"/>
    <x v="10"/>
    <n v="8"/>
    <n v="377.05"/>
    <x v="1"/>
    <x v="1"/>
    <x v="555"/>
    <n v="452.46"/>
    <x v="555"/>
    <x v="1"/>
    <x v="7"/>
  </r>
  <r>
    <x v="557"/>
    <d v="2025-02-20T00:00:00"/>
    <x v="2"/>
    <s v="Lori Young MD"/>
    <x v="0"/>
    <x v="11"/>
    <n v="6"/>
    <n v="22.88"/>
    <x v="3"/>
    <x v="2"/>
    <x v="556"/>
    <n v="6.8640000000000008"/>
    <x v="556"/>
    <x v="1"/>
    <x v="10"/>
  </r>
  <r>
    <x v="558"/>
    <d v="2025-03-15T00:00:00"/>
    <x v="2"/>
    <s v="Paul Horne Jr."/>
    <x v="0"/>
    <x v="0"/>
    <n v="1"/>
    <n v="173.99"/>
    <x v="3"/>
    <x v="2"/>
    <x v="557"/>
    <n v="8.6995000000000005"/>
    <x v="557"/>
    <x v="1"/>
    <x v="1"/>
  </r>
  <r>
    <x v="559"/>
    <d v="2024-11-27T00:00:00"/>
    <x v="0"/>
    <s v="Robert Gilbert"/>
    <x v="0"/>
    <x v="9"/>
    <n v="5"/>
    <n v="255.37"/>
    <x v="3"/>
    <x v="1"/>
    <x v="558"/>
    <n v="63.842500000000001"/>
    <x v="558"/>
    <x v="0"/>
    <x v="2"/>
  </r>
  <r>
    <x v="560"/>
    <d v="2025-07-18T00:00:00"/>
    <x v="2"/>
    <s v="Mark Wagner"/>
    <x v="0"/>
    <x v="9"/>
    <n v="6"/>
    <n v="466"/>
    <x v="1"/>
    <x v="2"/>
    <x v="559"/>
    <n v="419.4"/>
    <x v="559"/>
    <x v="1"/>
    <x v="11"/>
  </r>
  <r>
    <x v="561"/>
    <d v="2024-09-02T00:00:00"/>
    <x v="3"/>
    <s v="Patrick Williams"/>
    <x v="1"/>
    <x v="1"/>
    <n v="4"/>
    <n v="136.57"/>
    <x v="3"/>
    <x v="0"/>
    <x v="560"/>
    <n v="27.314"/>
    <x v="560"/>
    <x v="0"/>
    <x v="6"/>
  </r>
  <r>
    <x v="562"/>
    <d v="2024-12-22T00:00:00"/>
    <x v="0"/>
    <s v="Richard Myers"/>
    <x v="1"/>
    <x v="10"/>
    <n v="5"/>
    <n v="136.59"/>
    <x v="2"/>
    <x v="1"/>
    <x v="561"/>
    <n v="68.295000000000002"/>
    <x v="561"/>
    <x v="0"/>
    <x v="3"/>
  </r>
  <r>
    <x v="563"/>
    <d v="2025-01-10T00:00:00"/>
    <x v="1"/>
    <s v="Natalie Morales"/>
    <x v="0"/>
    <x v="11"/>
    <n v="2"/>
    <n v="370.84"/>
    <x v="1"/>
    <x v="2"/>
    <x v="562"/>
    <n v="111.252"/>
    <x v="562"/>
    <x v="1"/>
    <x v="5"/>
  </r>
  <r>
    <x v="564"/>
    <d v="2025-05-28T00:00:00"/>
    <x v="0"/>
    <s v="Karen Herman"/>
    <x v="1"/>
    <x v="10"/>
    <n v="5"/>
    <n v="182.97"/>
    <x v="2"/>
    <x v="1"/>
    <x v="563"/>
    <n v="91.485000000000014"/>
    <x v="563"/>
    <x v="1"/>
    <x v="7"/>
  </r>
  <r>
    <x v="565"/>
    <d v="2025-03-13T00:00:00"/>
    <x v="3"/>
    <s v="Jacqueline Miller"/>
    <x v="0"/>
    <x v="0"/>
    <n v="7"/>
    <n v="108.79"/>
    <x v="0"/>
    <x v="1"/>
    <x v="564"/>
    <n v="0"/>
    <x v="564"/>
    <x v="1"/>
    <x v="1"/>
  </r>
  <r>
    <x v="566"/>
    <d v="2024-08-07T00:00:00"/>
    <x v="3"/>
    <s v="Zachary Allen"/>
    <x v="2"/>
    <x v="5"/>
    <n v="4"/>
    <n v="297.29000000000002"/>
    <x v="3"/>
    <x v="0"/>
    <x v="565"/>
    <n v="59.458000000000006"/>
    <x v="565"/>
    <x v="0"/>
    <x v="4"/>
  </r>
  <r>
    <x v="567"/>
    <d v="2024-08-24T00:00:00"/>
    <x v="1"/>
    <s v="Benjamin Campbell"/>
    <x v="1"/>
    <x v="2"/>
    <n v="8"/>
    <n v="238.42"/>
    <x v="3"/>
    <x v="2"/>
    <x v="566"/>
    <n v="95.367999999999995"/>
    <x v="566"/>
    <x v="0"/>
    <x v="4"/>
  </r>
  <r>
    <x v="568"/>
    <d v="2025-01-05T00:00:00"/>
    <x v="3"/>
    <s v="Jennifer Brown"/>
    <x v="2"/>
    <x v="5"/>
    <n v="9"/>
    <n v="313.95"/>
    <x v="2"/>
    <x v="0"/>
    <x v="567"/>
    <n v="282.55500000000001"/>
    <x v="567"/>
    <x v="1"/>
    <x v="5"/>
  </r>
  <r>
    <x v="569"/>
    <d v="2025-06-07T00:00:00"/>
    <x v="3"/>
    <s v="Stephen Herrera"/>
    <x v="1"/>
    <x v="2"/>
    <n v="10"/>
    <n v="77.52"/>
    <x v="2"/>
    <x v="1"/>
    <x v="568"/>
    <n v="77.52"/>
    <x v="568"/>
    <x v="1"/>
    <x v="8"/>
  </r>
  <r>
    <x v="570"/>
    <d v="2024-09-26T00:00:00"/>
    <x v="1"/>
    <s v="Melissa Williams"/>
    <x v="0"/>
    <x v="6"/>
    <n v="9"/>
    <n v="392.77"/>
    <x v="3"/>
    <x v="1"/>
    <x v="569"/>
    <n v="176.7465"/>
    <x v="569"/>
    <x v="0"/>
    <x v="6"/>
  </r>
  <r>
    <x v="571"/>
    <d v="2025-03-05T00:00:00"/>
    <x v="2"/>
    <s v="Donna Lee"/>
    <x v="1"/>
    <x v="3"/>
    <n v="3"/>
    <n v="416.49"/>
    <x v="1"/>
    <x v="1"/>
    <x v="570"/>
    <n v="187.4205"/>
    <x v="570"/>
    <x v="1"/>
    <x v="1"/>
  </r>
  <r>
    <x v="572"/>
    <d v="2025-01-15T00:00:00"/>
    <x v="1"/>
    <s v="Spencer Barr"/>
    <x v="1"/>
    <x v="1"/>
    <n v="6"/>
    <n v="327.85"/>
    <x v="3"/>
    <x v="1"/>
    <x v="571"/>
    <n v="98.355000000000018"/>
    <x v="571"/>
    <x v="1"/>
    <x v="5"/>
  </r>
  <r>
    <x v="573"/>
    <d v="2024-11-23T00:00:00"/>
    <x v="0"/>
    <s v="Daniel Cole"/>
    <x v="1"/>
    <x v="3"/>
    <n v="8"/>
    <n v="83.27"/>
    <x v="1"/>
    <x v="0"/>
    <x v="572"/>
    <n v="99.923999999999992"/>
    <x v="572"/>
    <x v="0"/>
    <x v="2"/>
  </r>
  <r>
    <x v="574"/>
    <d v="2024-10-25T00:00:00"/>
    <x v="1"/>
    <s v="Eddie Randall"/>
    <x v="2"/>
    <x v="8"/>
    <n v="1"/>
    <n v="454.41"/>
    <x v="2"/>
    <x v="2"/>
    <x v="573"/>
    <n v="45.441000000000003"/>
    <x v="573"/>
    <x v="0"/>
    <x v="0"/>
  </r>
  <r>
    <x v="575"/>
    <d v="2025-07-04T00:00:00"/>
    <x v="0"/>
    <s v="Dawn Hill"/>
    <x v="2"/>
    <x v="5"/>
    <n v="6"/>
    <n v="332.93"/>
    <x v="1"/>
    <x v="2"/>
    <x v="574"/>
    <n v="299.637"/>
    <x v="574"/>
    <x v="1"/>
    <x v="11"/>
  </r>
  <r>
    <x v="576"/>
    <d v="2025-01-04T00:00:00"/>
    <x v="0"/>
    <s v="Charles Swanson"/>
    <x v="1"/>
    <x v="10"/>
    <n v="7"/>
    <n v="430.54"/>
    <x v="1"/>
    <x v="2"/>
    <x v="575"/>
    <n v="452.06700000000001"/>
    <x v="575"/>
    <x v="1"/>
    <x v="5"/>
  </r>
  <r>
    <x v="577"/>
    <d v="2025-04-09T00:00:00"/>
    <x v="1"/>
    <s v="Roger Patterson"/>
    <x v="2"/>
    <x v="8"/>
    <n v="4"/>
    <n v="69.260000000000005"/>
    <x v="1"/>
    <x v="1"/>
    <x v="576"/>
    <n v="41.556000000000004"/>
    <x v="576"/>
    <x v="1"/>
    <x v="9"/>
  </r>
  <r>
    <x v="578"/>
    <d v="2025-03-31T00:00:00"/>
    <x v="3"/>
    <s v="George Nelson"/>
    <x v="2"/>
    <x v="4"/>
    <n v="8"/>
    <n v="498.29"/>
    <x v="3"/>
    <x v="1"/>
    <x v="577"/>
    <n v="199.31600000000003"/>
    <x v="577"/>
    <x v="1"/>
    <x v="1"/>
  </r>
  <r>
    <x v="579"/>
    <d v="2025-07-11T00:00:00"/>
    <x v="0"/>
    <s v="Nathan Rice"/>
    <x v="1"/>
    <x v="2"/>
    <n v="3"/>
    <n v="290.83999999999997"/>
    <x v="0"/>
    <x v="0"/>
    <x v="578"/>
    <n v="0"/>
    <x v="578"/>
    <x v="1"/>
    <x v="11"/>
  </r>
  <r>
    <x v="580"/>
    <d v="2024-11-05T00:00:00"/>
    <x v="1"/>
    <s v="Kimberly Wagner"/>
    <x v="2"/>
    <x v="7"/>
    <n v="5"/>
    <n v="426.52"/>
    <x v="0"/>
    <x v="2"/>
    <x v="579"/>
    <n v="0"/>
    <x v="579"/>
    <x v="0"/>
    <x v="2"/>
  </r>
  <r>
    <x v="581"/>
    <d v="2025-04-24T00:00:00"/>
    <x v="3"/>
    <s v="Caitlyn Chen"/>
    <x v="0"/>
    <x v="6"/>
    <n v="1"/>
    <n v="455.84"/>
    <x v="0"/>
    <x v="2"/>
    <x v="580"/>
    <n v="0"/>
    <x v="580"/>
    <x v="1"/>
    <x v="9"/>
  </r>
  <r>
    <x v="582"/>
    <d v="2025-04-20T00:00:00"/>
    <x v="2"/>
    <s v="Jessica Berger"/>
    <x v="0"/>
    <x v="0"/>
    <n v="1"/>
    <n v="110.18"/>
    <x v="1"/>
    <x v="1"/>
    <x v="581"/>
    <n v="16.527000000000001"/>
    <x v="581"/>
    <x v="1"/>
    <x v="9"/>
  </r>
  <r>
    <x v="583"/>
    <d v="2025-04-25T00:00:00"/>
    <x v="1"/>
    <s v="William Sanford"/>
    <x v="1"/>
    <x v="1"/>
    <n v="5"/>
    <n v="425.2"/>
    <x v="3"/>
    <x v="1"/>
    <x v="582"/>
    <n v="106.30000000000001"/>
    <x v="582"/>
    <x v="1"/>
    <x v="9"/>
  </r>
  <r>
    <x v="584"/>
    <d v="2024-10-21T00:00:00"/>
    <x v="3"/>
    <s v="Stephanie Reynolds"/>
    <x v="1"/>
    <x v="10"/>
    <n v="10"/>
    <n v="349.43"/>
    <x v="3"/>
    <x v="0"/>
    <x v="583"/>
    <n v="174.71500000000003"/>
    <x v="583"/>
    <x v="0"/>
    <x v="0"/>
  </r>
  <r>
    <x v="585"/>
    <d v="2024-11-11T00:00:00"/>
    <x v="1"/>
    <s v="Brandy Cabrera"/>
    <x v="0"/>
    <x v="11"/>
    <n v="7"/>
    <n v="435.71"/>
    <x v="1"/>
    <x v="0"/>
    <x v="584"/>
    <n v="457.49549999999994"/>
    <x v="584"/>
    <x v="0"/>
    <x v="2"/>
  </r>
  <r>
    <x v="586"/>
    <d v="2025-02-15T00:00:00"/>
    <x v="1"/>
    <s v="Connor Roach"/>
    <x v="1"/>
    <x v="10"/>
    <n v="10"/>
    <n v="105.24"/>
    <x v="1"/>
    <x v="2"/>
    <x v="585"/>
    <n v="157.85999999999999"/>
    <x v="585"/>
    <x v="1"/>
    <x v="10"/>
  </r>
  <r>
    <x v="587"/>
    <d v="2025-07-10T00:00:00"/>
    <x v="0"/>
    <s v="Derrick Rangel"/>
    <x v="1"/>
    <x v="10"/>
    <n v="3"/>
    <n v="112.63"/>
    <x v="1"/>
    <x v="2"/>
    <x v="586"/>
    <n v="50.683499999999995"/>
    <x v="586"/>
    <x v="1"/>
    <x v="11"/>
  </r>
  <r>
    <x v="588"/>
    <d v="2025-06-30T00:00:00"/>
    <x v="2"/>
    <s v="Richard Curtis"/>
    <x v="2"/>
    <x v="8"/>
    <n v="1"/>
    <n v="439.93"/>
    <x v="2"/>
    <x v="2"/>
    <x v="587"/>
    <n v="43.993000000000002"/>
    <x v="587"/>
    <x v="1"/>
    <x v="8"/>
  </r>
  <r>
    <x v="589"/>
    <d v="2024-11-30T00:00:00"/>
    <x v="1"/>
    <s v="Catherine Madden"/>
    <x v="1"/>
    <x v="3"/>
    <n v="9"/>
    <n v="142.22"/>
    <x v="2"/>
    <x v="1"/>
    <x v="588"/>
    <n v="127.998"/>
    <x v="588"/>
    <x v="0"/>
    <x v="2"/>
  </r>
  <r>
    <x v="590"/>
    <d v="2025-07-04T00:00:00"/>
    <x v="1"/>
    <s v="Matthew Cain"/>
    <x v="0"/>
    <x v="0"/>
    <n v="4"/>
    <n v="246.02"/>
    <x v="0"/>
    <x v="1"/>
    <x v="589"/>
    <n v="0"/>
    <x v="589"/>
    <x v="1"/>
    <x v="11"/>
  </r>
  <r>
    <x v="591"/>
    <d v="2025-06-13T00:00:00"/>
    <x v="0"/>
    <s v="Courtney House"/>
    <x v="2"/>
    <x v="4"/>
    <n v="6"/>
    <n v="428.72"/>
    <x v="1"/>
    <x v="2"/>
    <x v="590"/>
    <n v="385.84800000000001"/>
    <x v="590"/>
    <x v="1"/>
    <x v="8"/>
  </r>
  <r>
    <x v="592"/>
    <d v="2024-10-25T00:00:00"/>
    <x v="1"/>
    <s v="Rebekah Lewis"/>
    <x v="0"/>
    <x v="6"/>
    <n v="7"/>
    <n v="331.94"/>
    <x v="0"/>
    <x v="1"/>
    <x v="591"/>
    <n v="0"/>
    <x v="591"/>
    <x v="0"/>
    <x v="0"/>
  </r>
  <r>
    <x v="593"/>
    <d v="2024-11-26T00:00:00"/>
    <x v="2"/>
    <s v="Nicole Jacobs"/>
    <x v="1"/>
    <x v="3"/>
    <n v="1"/>
    <n v="232.88"/>
    <x v="1"/>
    <x v="1"/>
    <x v="592"/>
    <n v="34.931999999999995"/>
    <x v="592"/>
    <x v="0"/>
    <x v="2"/>
  </r>
  <r>
    <x v="594"/>
    <d v="2024-11-02T00:00:00"/>
    <x v="0"/>
    <s v="Kimberly Gutierrez"/>
    <x v="1"/>
    <x v="1"/>
    <n v="1"/>
    <n v="206.51"/>
    <x v="2"/>
    <x v="2"/>
    <x v="593"/>
    <n v="20.651"/>
    <x v="593"/>
    <x v="0"/>
    <x v="2"/>
  </r>
  <r>
    <x v="595"/>
    <d v="2025-01-08T00:00:00"/>
    <x v="1"/>
    <s v="Kaitlyn Olson"/>
    <x v="1"/>
    <x v="2"/>
    <n v="5"/>
    <n v="299.44"/>
    <x v="1"/>
    <x v="2"/>
    <x v="594"/>
    <n v="224.58"/>
    <x v="594"/>
    <x v="1"/>
    <x v="5"/>
  </r>
  <r>
    <x v="596"/>
    <d v="2025-06-05T00:00:00"/>
    <x v="3"/>
    <s v="Carla Rogers"/>
    <x v="1"/>
    <x v="1"/>
    <n v="10"/>
    <n v="327.33"/>
    <x v="3"/>
    <x v="1"/>
    <x v="595"/>
    <n v="163.66499999999999"/>
    <x v="595"/>
    <x v="1"/>
    <x v="8"/>
  </r>
  <r>
    <x v="597"/>
    <d v="2024-08-31T00:00:00"/>
    <x v="3"/>
    <s v="Amanda Ellison"/>
    <x v="1"/>
    <x v="3"/>
    <n v="3"/>
    <n v="474.22"/>
    <x v="2"/>
    <x v="0"/>
    <x v="596"/>
    <n v="142.26600000000002"/>
    <x v="596"/>
    <x v="0"/>
    <x v="4"/>
  </r>
  <r>
    <x v="598"/>
    <d v="2025-02-16T00:00:00"/>
    <x v="2"/>
    <s v="Kari Pearson"/>
    <x v="1"/>
    <x v="1"/>
    <n v="9"/>
    <n v="272.05"/>
    <x v="2"/>
    <x v="1"/>
    <x v="597"/>
    <n v="244.84500000000003"/>
    <x v="597"/>
    <x v="1"/>
    <x v="10"/>
  </r>
  <r>
    <x v="599"/>
    <d v="2024-11-03T00:00:00"/>
    <x v="1"/>
    <s v="Laura Blackburn"/>
    <x v="1"/>
    <x v="1"/>
    <n v="7"/>
    <n v="415.28"/>
    <x v="3"/>
    <x v="2"/>
    <x v="598"/>
    <n v="145.34800000000001"/>
    <x v="598"/>
    <x v="0"/>
    <x v="2"/>
  </r>
  <r>
    <x v="600"/>
    <d v="2024-09-16T00:00:00"/>
    <x v="2"/>
    <s v="Jose Williams"/>
    <x v="1"/>
    <x v="2"/>
    <n v="8"/>
    <n v="15.69"/>
    <x v="3"/>
    <x v="0"/>
    <x v="599"/>
    <n v="6.2759999999999998"/>
    <x v="599"/>
    <x v="0"/>
    <x v="6"/>
  </r>
  <r>
    <x v="601"/>
    <d v="2024-09-09T00:00:00"/>
    <x v="3"/>
    <s v="Timothy Gutierrez DDS"/>
    <x v="0"/>
    <x v="11"/>
    <n v="3"/>
    <n v="29.63"/>
    <x v="1"/>
    <x v="1"/>
    <x v="600"/>
    <n v="13.333499999999999"/>
    <x v="600"/>
    <x v="0"/>
    <x v="6"/>
  </r>
  <r>
    <x v="602"/>
    <d v="2024-08-18T00:00:00"/>
    <x v="3"/>
    <s v="Rachel Vance"/>
    <x v="2"/>
    <x v="7"/>
    <n v="2"/>
    <n v="49.02"/>
    <x v="1"/>
    <x v="1"/>
    <x v="601"/>
    <n v="14.706"/>
    <x v="601"/>
    <x v="0"/>
    <x v="4"/>
  </r>
  <r>
    <x v="603"/>
    <d v="2025-05-31T00:00:00"/>
    <x v="3"/>
    <s v="Jennifer Ortiz DDS"/>
    <x v="0"/>
    <x v="9"/>
    <n v="9"/>
    <n v="35.93"/>
    <x v="3"/>
    <x v="1"/>
    <x v="602"/>
    <n v="16.168500000000002"/>
    <x v="602"/>
    <x v="1"/>
    <x v="7"/>
  </r>
  <r>
    <x v="604"/>
    <d v="2024-12-19T00:00:00"/>
    <x v="0"/>
    <s v="Rebecca Petersen"/>
    <x v="1"/>
    <x v="1"/>
    <n v="2"/>
    <n v="175.8"/>
    <x v="3"/>
    <x v="2"/>
    <x v="603"/>
    <n v="17.580000000000002"/>
    <x v="603"/>
    <x v="0"/>
    <x v="3"/>
  </r>
  <r>
    <x v="605"/>
    <d v="2025-05-12T00:00:00"/>
    <x v="2"/>
    <s v="Monique Mccall"/>
    <x v="1"/>
    <x v="3"/>
    <n v="9"/>
    <n v="222.11"/>
    <x v="0"/>
    <x v="1"/>
    <x v="604"/>
    <n v="0"/>
    <x v="604"/>
    <x v="1"/>
    <x v="7"/>
  </r>
  <r>
    <x v="606"/>
    <d v="2024-11-05T00:00:00"/>
    <x v="1"/>
    <s v="Madison Brennan"/>
    <x v="2"/>
    <x v="5"/>
    <n v="5"/>
    <n v="257.02"/>
    <x v="0"/>
    <x v="2"/>
    <x v="605"/>
    <n v="0"/>
    <x v="605"/>
    <x v="0"/>
    <x v="2"/>
  </r>
  <r>
    <x v="607"/>
    <d v="2025-06-17T00:00:00"/>
    <x v="0"/>
    <s v="Steven Miles"/>
    <x v="2"/>
    <x v="8"/>
    <n v="8"/>
    <n v="165.43"/>
    <x v="3"/>
    <x v="1"/>
    <x v="606"/>
    <n v="66.172000000000011"/>
    <x v="606"/>
    <x v="1"/>
    <x v="8"/>
  </r>
  <r>
    <x v="608"/>
    <d v="2025-04-04T00:00:00"/>
    <x v="1"/>
    <s v="Richard Morris"/>
    <x v="0"/>
    <x v="9"/>
    <n v="5"/>
    <n v="60.75"/>
    <x v="2"/>
    <x v="1"/>
    <x v="607"/>
    <n v="30.375"/>
    <x v="607"/>
    <x v="1"/>
    <x v="9"/>
  </r>
  <r>
    <x v="609"/>
    <d v="2024-12-06T00:00:00"/>
    <x v="2"/>
    <s v="Michael Cook"/>
    <x v="2"/>
    <x v="8"/>
    <n v="2"/>
    <n v="218.84"/>
    <x v="1"/>
    <x v="0"/>
    <x v="608"/>
    <n v="65.652000000000001"/>
    <x v="608"/>
    <x v="0"/>
    <x v="3"/>
  </r>
  <r>
    <x v="610"/>
    <d v="2025-01-05T00:00:00"/>
    <x v="1"/>
    <s v="Charles Wilcox"/>
    <x v="0"/>
    <x v="11"/>
    <n v="4"/>
    <n v="232.54"/>
    <x v="3"/>
    <x v="2"/>
    <x v="609"/>
    <n v="46.508000000000003"/>
    <x v="609"/>
    <x v="1"/>
    <x v="5"/>
  </r>
  <r>
    <x v="611"/>
    <d v="2025-07-22T00:00:00"/>
    <x v="2"/>
    <s v="Raymond Cox"/>
    <x v="0"/>
    <x v="0"/>
    <n v="3"/>
    <n v="466.14"/>
    <x v="2"/>
    <x v="2"/>
    <x v="610"/>
    <n v="139.84200000000001"/>
    <x v="610"/>
    <x v="1"/>
    <x v="11"/>
  </r>
  <r>
    <x v="612"/>
    <d v="2025-02-12T00:00:00"/>
    <x v="0"/>
    <s v="Sarah Blackburn"/>
    <x v="0"/>
    <x v="9"/>
    <n v="3"/>
    <n v="314.05"/>
    <x v="0"/>
    <x v="1"/>
    <x v="611"/>
    <n v="0"/>
    <x v="611"/>
    <x v="1"/>
    <x v="10"/>
  </r>
  <r>
    <x v="613"/>
    <d v="2025-02-12T00:00:00"/>
    <x v="2"/>
    <s v="Megan Herrera"/>
    <x v="1"/>
    <x v="1"/>
    <n v="5"/>
    <n v="302.45"/>
    <x v="3"/>
    <x v="2"/>
    <x v="612"/>
    <n v="75.612499999999997"/>
    <x v="612"/>
    <x v="1"/>
    <x v="10"/>
  </r>
  <r>
    <x v="614"/>
    <d v="2024-09-24T00:00:00"/>
    <x v="2"/>
    <s v="Margaret Spence"/>
    <x v="0"/>
    <x v="9"/>
    <n v="1"/>
    <n v="490.7"/>
    <x v="1"/>
    <x v="1"/>
    <x v="613"/>
    <n v="73.60499999999999"/>
    <x v="613"/>
    <x v="0"/>
    <x v="6"/>
  </r>
  <r>
    <x v="615"/>
    <d v="2025-04-08T00:00:00"/>
    <x v="2"/>
    <s v="Scott Hendricks"/>
    <x v="2"/>
    <x v="5"/>
    <n v="8"/>
    <n v="236.87"/>
    <x v="3"/>
    <x v="1"/>
    <x v="614"/>
    <n v="94.748000000000005"/>
    <x v="614"/>
    <x v="1"/>
    <x v="9"/>
  </r>
  <r>
    <x v="616"/>
    <d v="2025-06-04T00:00:00"/>
    <x v="2"/>
    <s v="Amanda Pruitt"/>
    <x v="0"/>
    <x v="0"/>
    <n v="1"/>
    <n v="228.58"/>
    <x v="0"/>
    <x v="1"/>
    <x v="615"/>
    <n v="0"/>
    <x v="615"/>
    <x v="1"/>
    <x v="8"/>
  </r>
  <r>
    <x v="617"/>
    <d v="2024-12-31T00:00:00"/>
    <x v="3"/>
    <s v="Sharon Cooke"/>
    <x v="1"/>
    <x v="2"/>
    <n v="7"/>
    <n v="458.4"/>
    <x v="0"/>
    <x v="2"/>
    <x v="616"/>
    <n v="0"/>
    <x v="616"/>
    <x v="0"/>
    <x v="3"/>
  </r>
  <r>
    <x v="618"/>
    <d v="2025-06-06T00:00:00"/>
    <x v="1"/>
    <s v="Carrie Sanford"/>
    <x v="2"/>
    <x v="5"/>
    <n v="5"/>
    <n v="114.26"/>
    <x v="3"/>
    <x v="1"/>
    <x v="617"/>
    <n v="28.565000000000005"/>
    <x v="617"/>
    <x v="1"/>
    <x v="8"/>
  </r>
  <r>
    <x v="619"/>
    <d v="2025-04-11T00:00:00"/>
    <x v="0"/>
    <s v="Courtney Mann"/>
    <x v="2"/>
    <x v="4"/>
    <n v="2"/>
    <n v="284.63"/>
    <x v="2"/>
    <x v="1"/>
    <x v="618"/>
    <n v="56.926000000000002"/>
    <x v="618"/>
    <x v="1"/>
    <x v="9"/>
  </r>
  <r>
    <x v="620"/>
    <d v="2024-08-12T00:00:00"/>
    <x v="3"/>
    <s v="Aaron Jensen"/>
    <x v="1"/>
    <x v="3"/>
    <n v="4"/>
    <n v="81.510000000000005"/>
    <x v="3"/>
    <x v="2"/>
    <x v="619"/>
    <n v="16.302000000000003"/>
    <x v="619"/>
    <x v="0"/>
    <x v="4"/>
  </r>
  <r>
    <x v="621"/>
    <d v="2024-12-04T00:00:00"/>
    <x v="2"/>
    <s v="Nathan Rogers"/>
    <x v="2"/>
    <x v="7"/>
    <n v="2"/>
    <n v="310.85000000000002"/>
    <x v="1"/>
    <x v="1"/>
    <x v="620"/>
    <n v="93.25500000000001"/>
    <x v="620"/>
    <x v="0"/>
    <x v="3"/>
  </r>
  <r>
    <x v="622"/>
    <d v="2025-06-16T00:00:00"/>
    <x v="2"/>
    <s v="Christina Smith"/>
    <x v="0"/>
    <x v="11"/>
    <n v="9"/>
    <n v="57.77"/>
    <x v="2"/>
    <x v="0"/>
    <x v="621"/>
    <n v="51.993000000000009"/>
    <x v="621"/>
    <x v="1"/>
    <x v="8"/>
  </r>
  <r>
    <x v="623"/>
    <d v="2024-11-30T00:00:00"/>
    <x v="1"/>
    <s v="Catherine Washington"/>
    <x v="1"/>
    <x v="1"/>
    <n v="10"/>
    <n v="337.21"/>
    <x v="1"/>
    <x v="2"/>
    <x v="622"/>
    <n v="505.81499999999994"/>
    <x v="622"/>
    <x v="0"/>
    <x v="2"/>
  </r>
  <r>
    <x v="624"/>
    <d v="2025-01-06T00:00:00"/>
    <x v="3"/>
    <s v="Raymond Adams"/>
    <x v="2"/>
    <x v="4"/>
    <n v="9"/>
    <n v="490.7"/>
    <x v="0"/>
    <x v="1"/>
    <x v="623"/>
    <n v="0"/>
    <x v="623"/>
    <x v="1"/>
    <x v="5"/>
  </r>
  <r>
    <x v="625"/>
    <d v="2024-12-02T00:00:00"/>
    <x v="3"/>
    <s v="Ms. Diane May MD"/>
    <x v="1"/>
    <x v="3"/>
    <n v="4"/>
    <n v="122.04"/>
    <x v="1"/>
    <x v="0"/>
    <x v="624"/>
    <n v="73.224000000000004"/>
    <x v="624"/>
    <x v="0"/>
    <x v="3"/>
  </r>
  <r>
    <x v="626"/>
    <d v="2025-04-17T00:00:00"/>
    <x v="3"/>
    <s v="Charles Chase"/>
    <x v="1"/>
    <x v="1"/>
    <n v="7"/>
    <n v="196.25"/>
    <x v="2"/>
    <x v="0"/>
    <x v="625"/>
    <n v="137.375"/>
    <x v="625"/>
    <x v="1"/>
    <x v="9"/>
  </r>
  <r>
    <x v="627"/>
    <d v="2024-12-24T00:00:00"/>
    <x v="2"/>
    <s v="Donald Morgan"/>
    <x v="2"/>
    <x v="5"/>
    <n v="10"/>
    <n v="401.54"/>
    <x v="0"/>
    <x v="2"/>
    <x v="626"/>
    <n v="0"/>
    <x v="626"/>
    <x v="0"/>
    <x v="3"/>
  </r>
  <r>
    <x v="628"/>
    <d v="2025-02-18T00:00:00"/>
    <x v="2"/>
    <s v="Abigail Woods"/>
    <x v="1"/>
    <x v="3"/>
    <n v="1"/>
    <n v="452.1"/>
    <x v="1"/>
    <x v="0"/>
    <x v="627"/>
    <n v="67.814999999999998"/>
    <x v="627"/>
    <x v="1"/>
    <x v="10"/>
  </r>
  <r>
    <x v="629"/>
    <d v="2024-08-06T00:00:00"/>
    <x v="3"/>
    <s v="Derek Stephens"/>
    <x v="1"/>
    <x v="2"/>
    <n v="4"/>
    <n v="404.65"/>
    <x v="1"/>
    <x v="1"/>
    <x v="628"/>
    <n v="242.78999999999996"/>
    <x v="628"/>
    <x v="0"/>
    <x v="4"/>
  </r>
  <r>
    <x v="630"/>
    <d v="2024-10-31T00:00:00"/>
    <x v="3"/>
    <s v="Thomas Torres"/>
    <x v="2"/>
    <x v="7"/>
    <n v="6"/>
    <n v="421.97"/>
    <x v="2"/>
    <x v="0"/>
    <x v="629"/>
    <n v="253.18200000000002"/>
    <x v="629"/>
    <x v="0"/>
    <x v="0"/>
  </r>
  <r>
    <x v="631"/>
    <d v="2024-12-05T00:00:00"/>
    <x v="3"/>
    <s v="Frances Leonard"/>
    <x v="2"/>
    <x v="4"/>
    <n v="1"/>
    <n v="217.25"/>
    <x v="3"/>
    <x v="0"/>
    <x v="630"/>
    <n v="10.862500000000001"/>
    <x v="630"/>
    <x v="0"/>
    <x v="3"/>
  </r>
  <r>
    <x v="632"/>
    <d v="2024-11-16T00:00:00"/>
    <x v="3"/>
    <s v="Misty Sanders"/>
    <x v="2"/>
    <x v="8"/>
    <n v="9"/>
    <n v="386.21"/>
    <x v="3"/>
    <x v="1"/>
    <x v="631"/>
    <n v="173.7945"/>
    <x v="631"/>
    <x v="0"/>
    <x v="2"/>
  </r>
  <r>
    <x v="633"/>
    <d v="2025-03-11T00:00:00"/>
    <x v="0"/>
    <s v="Andrea Powell"/>
    <x v="2"/>
    <x v="8"/>
    <n v="8"/>
    <n v="170.55"/>
    <x v="3"/>
    <x v="1"/>
    <x v="632"/>
    <n v="68.220000000000013"/>
    <x v="632"/>
    <x v="1"/>
    <x v="1"/>
  </r>
  <r>
    <x v="634"/>
    <d v="2025-05-15T00:00:00"/>
    <x v="3"/>
    <s v="Jacqueline Brown"/>
    <x v="0"/>
    <x v="9"/>
    <n v="5"/>
    <n v="80.63"/>
    <x v="1"/>
    <x v="2"/>
    <x v="633"/>
    <n v="60.472499999999997"/>
    <x v="633"/>
    <x v="1"/>
    <x v="7"/>
  </r>
  <r>
    <x v="635"/>
    <d v="2024-08-31T00:00:00"/>
    <x v="1"/>
    <s v="Mr. Austin Miller"/>
    <x v="2"/>
    <x v="7"/>
    <n v="6"/>
    <n v="332.1"/>
    <x v="3"/>
    <x v="1"/>
    <x v="634"/>
    <n v="99.63000000000001"/>
    <x v="634"/>
    <x v="0"/>
    <x v="4"/>
  </r>
  <r>
    <x v="636"/>
    <d v="2024-08-05T00:00:00"/>
    <x v="3"/>
    <s v="Christian Wilson"/>
    <x v="1"/>
    <x v="2"/>
    <n v="5"/>
    <n v="194.89"/>
    <x v="2"/>
    <x v="0"/>
    <x v="635"/>
    <n v="97.444999999999993"/>
    <x v="635"/>
    <x v="0"/>
    <x v="4"/>
  </r>
  <r>
    <x v="637"/>
    <d v="2024-08-07T00:00:00"/>
    <x v="0"/>
    <s v="Donna Nichols"/>
    <x v="0"/>
    <x v="9"/>
    <n v="5"/>
    <n v="314.20999999999998"/>
    <x v="3"/>
    <x v="0"/>
    <x v="636"/>
    <n v="78.552500000000009"/>
    <x v="636"/>
    <x v="0"/>
    <x v="4"/>
  </r>
  <r>
    <x v="638"/>
    <d v="2024-08-04T00:00:00"/>
    <x v="2"/>
    <s v="Tricia Bell"/>
    <x v="0"/>
    <x v="9"/>
    <n v="2"/>
    <n v="432.89"/>
    <x v="1"/>
    <x v="1"/>
    <x v="637"/>
    <n v="129.86699999999999"/>
    <x v="637"/>
    <x v="0"/>
    <x v="4"/>
  </r>
  <r>
    <x v="639"/>
    <d v="2025-04-07T00:00:00"/>
    <x v="3"/>
    <s v="Jennifer Moore"/>
    <x v="2"/>
    <x v="8"/>
    <n v="8"/>
    <n v="417.21"/>
    <x v="1"/>
    <x v="2"/>
    <x v="638"/>
    <n v="500.65199999999993"/>
    <x v="638"/>
    <x v="1"/>
    <x v="9"/>
  </r>
  <r>
    <x v="640"/>
    <d v="2024-10-20T00:00:00"/>
    <x v="1"/>
    <s v="Jaime Galloway"/>
    <x v="1"/>
    <x v="3"/>
    <n v="8"/>
    <n v="268.04000000000002"/>
    <x v="1"/>
    <x v="0"/>
    <x v="639"/>
    <n v="321.64800000000002"/>
    <x v="639"/>
    <x v="0"/>
    <x v="0"/>
  </r>
  <r>
    <x v="641"/>
    <d v="2025-02-02T00:00:00"/>
    <x v="3"/>
    <s v="Whitney Patterson"/>
    <x v="1"/>
    <x v="10"/>
    <n v="5"/>
    <n v="29.88"/>
    <x v="0"/>
    <x v="2"/>
    <x v="640"/>
    <n v="0"/>
    <x v="640"/>
    <x v="1"/>
    <x v="10"/>
  </r>
  <r>
    <x v="642"/>
    <d v="2024-09-20T00:00:00"/>
    <x v="3"/>
    <s v="Joshua Thompson"/>
    <x v="1"/>
    <x v="2"/>
    <n v="10"/>
    <n v="349.21"/>
    <x v="3"/>
    <x v="2"/>
    <x v="641"/>
    <n v="174.60500000000002"/>
    <x v="641"/>
    <x v="0"/>
    <x v="6"/>
  </r>
  <r>
    <x v="643"/>
    <d v="2025-07-04T00:00:00"/>
    <x v="0"/>
    <s v="Dylan Yang"/>
    <x v="0"/>
    <x v="6"/>
    <n v="10"/>
    <n v="25.05"/>
    <x v="0"/>
    <x v="1"/>
    <x v="642"/>
    <n v="0"/>
    <x v="642"/>
    <x v="1"/>
    <x v="11"/>
  </r>
  <r>
    <x v="644"/>
    <d v="2025-01-19T00:00:00"/>
    <x v="2"/>
    <s v="Juan Roberson"/>
    <x v="2"/>
    <x v="4"/>
    <n v="9"/>
    <n v="167.58"/>
    <x v="2"/>
    <x v="2"/>
    <x v="643"/>
    <n v="150.822"/>
    <x v="643"/>
    <x v="1"/>
    <x v="5"/>
  </r>
  <r>
    <x v="645"/>
    <d v="2024-12-09T00:00:00"/>
    <x v="3"/>
    <s v="James Johnston"/>
    <x v="1"/>
    <x v="10"/>
    <n v="6"/>
    <n v="6.5"/>
    <x v="3"/>
    <x v="2"/>
    <x v="644"/>
    <n v="1.9500000000000002"/>
    <x v="644"/>
    <x v="0"/>
    <x v="3"/>
  </r>
  <r>
    <x v="646"/>
    <d v="2025-07-23T00:00:00"/>
    <x v="3"/>
    <s v="Danielle Bray"/>
    <x v="0"/>
    <x v="0"/>
    <n v="1"/>
    <n v="235.47"/>
    <x v="0"/>
    <x v="2"/>
    <x v="645"/>
    <n v="0"/>
    <x v="645"/>
    <x v="1"/>
    <x v="11"/>
  </r>
  <r>
    <x v="647"/>
    <d v="2025-02-09T00:00:00"/>
    <x v="3"/>
    <s v="Diane Scott"/>
    <x v="1"/>
    <x v="1"/>
    <n v="9"/>
    <n v="80.959999999999994"/>
    <x v="0"/>
    <x v="1"/>
    <x v="646"/>
    <n v="0"/>
    <x v="646"/>
    <x v="1"/>
    <x v="10"/>
  </r>
  <r>
    <x v="648"/>
    <d v="2024-12-09T00:00:00"/>
    <x v="3"/>
    <s v="Terry Scott"/>
    <x v="0"/>
    <x v="0"/>
    <n v="4"/>
    <n v="217.01"/>
    <x v="1"/>
    <x v="0"/>
    <x v="647"/>
    <n v="130.20599999999999"/>
    <x v="647"/>
    <x v="0"/>
    <x v="3"/>
  </r>
  <r>
    <x v="649"/>
    <d v="2025-03-05T00:00:00"/>
    <x v="0"/>
    <s v="Allison Brown"/>
    <x v="0"/>
    <x v="9"/>
    <n v="5"/>
    <n v="273.83999999999997"/>
    <x v="3"/>
    <x v="2"/>
    <x v="648"/>
    <n v="68.459999999999994"/>
    <x v="648"/>
    <x v="1"/>
    <x v="1"/>
  </r>
  <r>
    <x v="650"/>
    <d v="2024-08-22T00:00:00"/>
    <x v="2"/>
    <s v="James Lang"/>
    <x v="0"/>
    <x v="11"/>
    <n v="1"/>
    <n v="11.78"/>
    <x v="0"/>
    <x v="2"/>
    <x v="649"/>
    <n v="0"/>
    <x v="649"/>
    <x v="0"/>
    <x v="4"/>
  </r>
  <r>
    <x v="651"/>
    <d v="2025-02-10T00:00:00"/>
    <x v="3"/>
    <s v="Brett Pena"/>
    <x v="2"/>
    <x v="8"/>
    <n v="6"/>
    <n v="171.73"/>
    <x v="0"/>
    <x v="1"/>
    <x v="650"/>
    <n v="0"/>
    <x v="650"/>
    <x v="1"/>
    <x v="10"/>
  </r>
  <r>
    <x v="652"/>
    <d v="2024-11-24T00:00:00"/>
    <x v="2"/>
    <s v="Raymond Wilkins"/>
    <x v="1"/>
    <x v="10"/>
    <n v="10"/>
    <n v="146.97"/>
    <x v="3"/>
    <x v="1"/>
    <x v="651"/>
    <n v="73.484999999999999"/>
    <x v="651"/>
    <x v="0"/>
    <x v="2"/>
  </r>
  <r>
    <x v="653"/>
    <d v="2025-01-22T00:00:00"/>
    <x v="3"/>
    <s v="Dr. Lisa Anderson DDS"/>
    <x v="0"/>
    <x v="0"/>
    <n v="8"/>
    <n v="327.29000000000002"/>
    <x v="1"/>
    <x v="2"/>
    <x v="652"/>
    <n v="392.74799999999999"/>
    <x v="652"/>
    <x v="1"/>
    <x v="5"/>
  </r>
  <r>
    <x v="654"/>
    <d v="2024-10-19T00:00:00"/>
    <x v="3"/>
    <s v="Travis Wilson"/>
    <x v="2"/>
    <x v="7"/>
    <n v="1"/>
    <n v="26.94"/>
    <x v="3"/>
    <x v="1"/>
    <x v="653"/>
    <n v="1.3470000000000002"/>
    <x v="653"/>
    <x v="0"/>
    <x v="0"/>
  </r>
  <r>
    <x v="655"/>
    <d v="2024-09-22T00:00:00"/>
    <x v="2"/>
    <s v="Stephanie Simon"/>
    <x v="0"/>
    <x v="9"/>
    <n v="10"/>
    <n v="277.17"/>
    <x v="2"/>
    <x v="0"/>
    <x v="654"/>
    <n v="277.17"/>
    <x v="654"/>
    <x v="0"/>
    <x v="6"/>
  </r>
  <r>
    <x v="656"/>
    <d v="2024-09-06T00:00:00"/>
    <x v="2"/>
    <s v="Victor Ingram"/>
    <x v="2"/>
    <x v="7"/>
    <n v="2"/>
    <n v="114.78"/>
    <x v="1"/>
    <x v="0"/>
    <x v="655"/>
    <n v="34.433999999999997"/>
    <x v="655"/>
    <x v="0"/>
    <x v="6"/>
  </r>
  <r>
    <x v="657"/>
    <d v="2025-06-27T00:00:00"/>
    <x v="3"/>
    <s v="Lori Rogers"/>
    <x v="1"/>
    <x v="1"/>
    <n v="2"/>
    <n v="394.91"/>
    <x v="0"/>
    <x v="1"/>
    <x v="656"/>
    <n v="0"/>
    <x v="656"/>
    <x v="1"/>
    <x v="8"/>
  </r>
  <r>
    <x v="658"/>
    <d v="2025-08-03T00:00:00"/>
    <x v="3"/>
    <s v="Luis Henderson"/>
    <x v="2"/>
    <x v="5"/>
    <n v="5"/>
    <n v="192.43"/>
    <x v="0"/>
    <x v="0"/>
    <x v="657"/>
    <n v="0"/>
    <x v="657"/>
    <x v="1"/>
    <x v="4"/>
  </r>
  <r>
    <x v="659"/>
    <d v="2025-06-29T00:00:00"/>
    <x v="3"/>
    <s v="Jerry Allen"/>
    <x v="2"/>
    <x v="8"/>
    <n v="9"/>
    <n v="338.51"/>
    <x v="0"/>
    <x v="0"/>
    <x v="658"/>
    <n v="0"/>
    <x v="658"/>
    <x v="1"/>
    <x v="8"/>
  </r>
  <r>
    <x v="660"/>
    <d v="2025-07-05T00:00:00"/>
    <x v="0"/>
    <s v="Jeremiah Perez"/>
    <x v="0"/>
    <x v="6"/>
    <n v="2"/>
    <n v="354.67"/>
    <x v="0"/>
    <x v="1"/>
    <x v="659"/>
    <n v="0"/>
    <x v="659"/>
    <x v="1"/>
    <x v="11"/>
  </r>
  <r>
    <x v="661"/>
    <d v="2024-12-28T00:00:00"/>
    <x v="0"/>
    <s v="Andrew Johnson"/>
    <x v="1"/>
    <x v="1"/>
    <n v="2"/>
    <n v="45.56"/>
    <x v="0"/>
    <x v="1"/>
    <x v="660"/>
    <n v="0"/>
    <x v="660"/>
    <x v="0"/>
    <x v="3"/>
  </r>
  <r>
    <x v="662"/>
    <d v="2024-09-27T00:00:00"/>
    <x v="2"/>
    <s v="Crystal Kelly"/>
    <x v="1"/>
    <x v="1"/>
    <n v="8"/>
    <n v="268.81"/>
    <x v="3"/>
    <x v="0"/>
    <x v="661"/>
    <n v="107.524"/>
    <x v="661"/>
    <x v="0"/>
    <x v="6"/>
  </r>
  <r>
    <x v="663"/>
    <d v="2025-07-01T00:00:00"/>
    <x v="0"/>
    <s v="Jason Edwards"/>
    <x v="2"/>
    <x v="8"/>
    <n v="8"/>
    <n v="108.19"/>
    <x v="1"/>
    <x v="2"/>
    <x v="662"/>
    <n v="129.828"/>
    <x v="662"/>
    <x v="1"/>
    <x v="11"/>
  </r>
  <r>
    <x v="664"/>
    <d v="2025-06-28T00:00:00"/>
    <x v="1"/>
    <s v="John Anderson"/>
    <x v="2"/>
    <x v="4"/>
    <n v="8"/>
    <n v="184.27"/>
    <x v="0"/>
    <x v="1"/>
    <x v="663"/>
    <n v="0"/>
    <x v="663"/>
    <x v="1"/>
    <x v="8"/>
  </r>
  <r>
    <x v="665"/>
    <d v="2025-01-14T00:00:00"/>
    <x v="2"/>
    <s v="Trevor Murphy"/>
    <x v="0"/>
    <x v="0"/>
    <n v="10"/>
    <n v="282.16000000000003"/>
    <x v="0"/>
    <x v="1"/>
    <x v="664"/>
    <n v="0"/>
    <x v="664"/>
    <x v="1"/>
    <x v="5"/>
  </r>
  <r>
    <x v="666"/>
    <d v="2025-07-12T00:00:00"/>
    <x v="3"/>
    <s v="Mark Carter"/>
    <x v="1"/>
    <x v="1"/>
    <n v="5"/>
    <n v="185.62"/>
    <x v="1"/>
    <x v="1"/>
    <x v="665"/>
    <n v="139.215"/>
    <x v="665"/>
    <x v="1"/>
    <x v="11"/>
  </r>
  <r>
    <x v="667"/>
    <d v="2025-06-20T00:00:00"/>
    <x v="0"/>
    <s v="Michael Goodman"/>
    <x v="2"/>
    <x v="4"/>
    <n v="1"/>
    <n v="419.4"/>
    <x v="3"/>
    <x v="2"/>
    <x v="666"/>
    <n v="20.97"/>
    <x v="666"/>
    <x v="1"/>
    <x v="8"/>
  </r>
  <r>
    <x v="668"/>
    <d v="2025-07-30T00:00:00"/>
    <x v="3"/>
    <s v="Brian Acevedo"/>
    <x v="1"/>
    <x v="10"/>
    <n v="3"/>
    <n v="62.83"/>
    <x v="1"/>
    <x v="1"/>
    <x v="667"/>
    <n v="28.273500000000002"/>
    <x v="667"/>
    <x v="1"/>
    <x v="11"/>
  </r>
  <r>
    <x v="669"/>
    <d v="2025-07-01T00:00:00"/>
    <x v="0"/>
    <s v="Kristin Wright"/>
    <x v="2"/>
    <x v="8"/>
    <n v="6"/>
    <n v="100.07"/>
    <x v="3"/>
    <x v="1"/>
    <x v="668"/>
    <n v="30.021000000000001"/>
    <x v="668"/>
    <x v="1"/>
    <x v="11"/>
  </r>
  <r>
    <x v="670"/>
    <d v="2025-05-14T00:00:00"/>
    <x v="2"/>
    <s v="Brian Willis"/>
    <x v="2"/>
    <x v="8"/>
    <n v="3"/>
    <n v="447.52"/>
    <x v="0"/>
    <x v="2"/>
    <x v="669"/>
    <n v="0"/>
    <x v="669"/>
    <x v="1"/>
    <x v="7"/>
  </r>
  <r>
    <x v="671"/>
    <d v="2024-12-05T00:00:00"/>
    <x v="1"/>
    <s v="Spencer Bell"/>
    <x v="2"/>
    <x v="7"/>
    <n v="10"/>
    <n v="151.24"/>
    <x v="3"/>
    <x v="2"/>
    <x v="670"/>
    <n v="75.62"/>
    <x v="670"/>
    <x v="0"/>
    <x v="3"/>
  </r>
  <r>
    <x v="672"/>
    <d v="2024-11-25T00:00:00"/>
    <x v="0"/>
    <s v="Douglas Harris"/>
    <x v="0"/>
    <x v="11"/>
    <n v="1"/>
    <n v="23.69"/>
    <x v="2"/>
    <x v="1"/>
    <x v="671"/>
    <n v="2.3690000000000002"/>
    <x v="671"/>
    <x v="0"/>
    <x v="2"/>
  </r>
  <r>
    <x v="673"/>
    <d v="2024-12-23T00:00:00"/>
    <x v="1"/>
    <s v="Leonard Cook"/>
    <x v="2"/>
    <x v="5"/>
    <n v="3"/>
    <n v="373.14"/>
    <x v="3"/>
    <x v="2"/>
    <x v="672"/>
    <n v="55.971000000000004"/>
    <x v="672"/>
    <x v="0"/>
    <x v="3"/>
  </r>
  <r>
    <x v="674"/>
    <d v="2024-12-18T00:00:00"/>
    <x v="0"/>
    <s v="Michael Carroll"/>
    <x v="0"/>
    <x v="0"/>
    <n v="4"/>
    <n v="370.05"/>
    <x v="1"/>
    <x v="0"/>
    <x v="673"/>
    <n v="222.03"/>
    <x v="673"/>
    <x v="0"/>
    <x v="3"/>
  </r>
  <r>
    <x v="675"/>
    <d v="2025-04-15T00:00:00"/>
    <x v="3"/>
    <s v="Daniel Soto"/>
    <x v="1"/>
    <x v="2"/>
    <n v="3"/>
    <n v="268.07"/>
    <x v="2"/>
    <x v="1"/>
    <x v="674"/>
    <n v="80.421000000000006"/>
    <x v="674"/>
    <x v="1"/>
    <x v="9"/>
  </r>
  <r>
    <x v="676"/>
    <d v="2024-12-07T00:00:00"/>
    <x v="2"/>
    <s v="Kara Morse"/>
    <x v="1"/>
    <x v="10"/>
    <n v="1"/>
    <n v="452.47"/>
    <x v="0"/>
    <x v="0"/>
    <x v="675"/>
    <n v="0"/>
    <x v="675"/>
    <x v="0"/>
    <x v="3"/>
  </r>
  <r>
    <x v="677"/>
    <d v="2025-05-07T00:00:00"/>
    <x v="3"/>
    <s v="Jessica Morgan"/>
    <x v="0"/>
    <x v="6"/>
    <n v="4"/>
    <n v="12.98"/>
    <x v="1"/>
    <x v="1"/>
    <x v="676"/>
    <n v="7.7880000000000003"/>
    <x v="676"/>
    <x v="1"/>
    <x v="7"/>
  </r>
  <r>
    <x v="678"/>
    <d v="2025-03-03T00:00:00"/>
    <x v="2"/>
    <s v="Heidi Powell"/>
    <x v="2"/>
    <x v="5"/>
    <n v="3"/>
    <n v="127.87"/>
    <x v="1"/>
    <x v="1"/>
    <x v="677"/>
    <n v="57.541499999999999"/>
    <x v="677"/>
    <x v="1"/>
    <x v="1"/>
  </r>
  <r>
    <x v="679"/>
    <d v="2025-07-05T00:00:00"/>
    <x v="0"/>
    <s v="Jason Hill"/>
    <x v="1"/>
    <x v="3"/>
    <n v="9"/>
    <n v="309.54000000000002"/>
    <x v="2"/>
    <x v="1"/>
    <x v="678"/>
    <n v="278.58600000000001"/>
    <x v="678"/>
    <x v="1"/>
    <x v="11"/>
  </r>
  <r>
    <x v="680"/>
    <d v="2025-03-14T00:00:00"/>
    <x v="1"/>
    <s v="Scott Hanson"/>
    <x v="0"/>
    <x v="9"/>
    <n v="5"/>
    <n v="449.68"/>
    <x v="0"/>
    <x v="0"/>
    <x v="679"/>
    <n v="0"/>
    <x v="679"/>
    <x v="1"/>
    <x v="1"/>
  </r>
  <r>
    <x v="681"/>
    <d v="2025-07-23T00:00:00"/>
    <x v="3"/>
    <s v="Brenda Houston"/>
    <x v="2"/>
    <x v="5"/>
    <n v="3"/>
    <n v="273.45999999999998"/>
    <x v="0"/>
    <x v="2"/>
    <x v="680"/>
    <n v="0"/>
    <x v="680"/>
    <x v="1"/>
    <x v="11"/>
  </r>
  <r>
    <x v="682"/>
    <d v="2025-04-14T00:00:00"/>
    <x v="2"/>
    <s v="Michelle Cantu"/>
    <x v="0"/>
    <x v="9"/>
    <n v="4"/>
    <n v="281.89"/>
    <x v="0"/>
    <x v="2"/>
    <x v="681"/>
    <n v="0"/>
    <x v="681"/>
    <x v="1"/>
    <x v="9"/>
  </r>
  <r>
    <x v="683"/>
    <d v="2024-08-28T00:00:00"/>
    <x v="0"/>
    <s v="Cory Johnson"/>
    <x v="0"/>
    <x v="11"/>
    <n v="2"/>
    <n v="272.14999999999998"/>
    <x v="3"/>
    <x v="1"/>
    <x v="682"/>
    <n v="27.215"/>
    <x v="682"/>
    <x v="0"/>
    <x v="4"/>
  </r>
  <r>
    <x v="684"/>
    <d v="2024-11-05T00:00:00"/>
    <x v="1"/>
    <s v="Mr. Michael Davis"/>
    <x v="2"/>
    <x v="5"/>
    <n v="10"/>
    <n v="420.18"/>
    <x v="2"/>
    <x v="0"/>
    <x v="683"/>
    <n v="420.18000000000006"/>
    <x v="683"/>
    <x v="0"/>
    <x v="2"/>
  </r>
  <r>
    <x v="685"/>
    <d v="2025-03-29T00:00:00"/>
    <x v="1"/>
    <s v="Robin Robinson"/>
    <x v="1"/>
    <x v="3"/>
    <n v="1"/>
    <n v="359.73"/>
    <x v="3"/>
    <x v="2"/>
    <x v="684"/>
    <n v="17.986500000000003"/>
    <x v="684"/>
    <x v="1"/>
    <x v="1"/>
  </r>
  <r>
    <x v="686"/>
    <d v="2025-07-06T00:00:00"/>
    <x v="2"/>
    <s v="Eduardo Daniels"/>
    <x v="0"/>
    <x v="9"/>
    <n v="5"/>
    <n v="360.98"/>
    <x v="0"/>
    <x v="1"/>
    <x v="685"/>
    <n v="0"/>
    <x v="685"/>
    <x v="1"/>
    <x v="11"/>
  </r>
  <r>
    <x v="687"/>
    <d v="2025-07-20T00:00:00"/>
    <x v="2"/>
    <s v="Sierra Lucas"/>
    <x v="0"/>
    <x v="9"/>
    <n v="7"/>
    <n v="217.54"/>
    <x v="0"/>
    <x v="0"/>
    <x v="686"/>
    <n v="0"/>
    <x v="686"/>
    <x v="1"/>
    <x v="11"/>
  </r>
  <r>
    <x v="688"/>
    <d v="2025-04-18T00:00:00"/>
    <x v="0"/>
    <s v="Rachel Johnson"/>
    <x v="2"/>
    <x v="5"/>
    <n v="10"/>
    <n v="354.33"/>
    <x v="1"/>
    <x v="2"/>
    <x v="687"/>
    <n v="531.49499999999989"/>
    <x v="687"/>
    <x v="1"/>
    <x v="9"/>
  </r>
  <r>
    <x v="689"/>
    <d v="2024-10-26T00:00:00"/>
    <x v="3"/>
    <s v="Yolanda Johnson"/>
    <x v="1"/>
    <x v="10"/>
    <n v="3"/>
    <n v="157.09"/>
    <x v="1"/>
    <x v="2"/>
    <x v="688"/>
    <n v="70.6905"/>
    <x v="688"/>
    <x v="0"/>
    <x v="0"/>
  </r>
  <r>
    <x v="690"/>
    <d v="2025-04-13T00:00:00"/>
    <x v="0"/>
    <s v="Mary Williams"/>
    <x v="2"/>
    <x v="4"/>
    <n v="3"/>
    <n v="85.77"/>
    <x v="0"/>
    <x v="2"/>
    <x v="689"/>
    <n v="0"/>
    <x v="689"/>
    <x v="1"/>
    <x v="9"/>
  </r>
  <r>
    <x v="691"/>
    <d v="2025-02-06T00:00:00"/>
    <x v="3"/>
    <s v="Donna Scott"/>
    <x v="2"/>
    <x v="5"/>
    <n v="6"/>
    <n v="115.8"/>
    <x v="1"/>
    <x v="0"/>
    <x v="690"/>
    <n v="104.21999999999998"/>
    <x v="690"/>
    <x v="1"/>
    <x v="10"/>
  </r>
  <r>
    <x v="692"/>
    <d v="2025-06-18T00:00:00"/>
    <x v="1"/>
    <s v="Pedro Wilcox"/>
    <x v="1"/>
    <x v="1"/>
    <n v="4"/>
    <n v="115.6"/>
    <x v="1"/>
    <x v="2"/>
    <x v="691"/>
    <n v="69.36"/>
    <x v="691"/>
    <x v="1"/>
    <x v="8"/>
  </r>
  <r>
    <x v="693"/>
    <d v="2024-09-18T00:00:00"/>
    <x v="2"/>
    <s v="Alyssa Oneill"/>
    <x v="0"/>
    <x v="11"/>
    <n v="10"/>
    <n v="324.73"/>
    <x v="1"/>
    <x v="1"/>
    <x v="692"/>
    <n v="487.09500000000003"/>
    <x v="692"/>
    <x v="0"/>
    <x v="6"/>
  </r>
  <r>
    <x v="694"/>
    <d v="2025-05-07T00:00:00"/>
    <x v="1"/>
    <s v="Daniel Little"/>
    <x v="2"/>
    <x v="4"/>
    <n v="1"/>
    <n v="33.56"/>
    <x v="2"/>
    <x v="0"/>
    <x v="693"/>
    <n v="3.3560000000000003"/>
    <x v="693"/>
    <x v="1"/>
    <x v="7"/>
  </r>
  <r>
    <x v="695"/>
    <d v="2025-06-06T00:00:00"/>
    <x v="2"/>
    <s v="Jack Palmer"/>
    <x v="0"/>
    <x v="0"/>
    <n v="3"/>
    <n v="129.65"/>
    <x v="3"/>
    <x v="2"/>
    <x v="694"/>
    <n v="19.447500000000005"/>
    <x v="694"/>
    <x v="1"/>
    <x v="8"/>
  </r>
  <r>
    <x v="696"/>
    <d v="2025-02-03T00:00:00"/>
    <x v="1"/>
    <s v="Barbara Ingram"/>
    <x v="2"/>
    <x v="8"/>
    <n v="4"/>
    <n v="205.23"/>
    <x v="3"/>
    <x v="1"/>
    <x v="695"/>
    <n v="41.045999999999999"/>
    <x v="695"/>
    <x v="1"/>
    <x v="10"/>
  </r>
  <r>
    <x v="697"/>
    <d v="2025-05-15T00:00:00"/>
    <x v="2"/>
    <s v="Christopher Garcia"/>
    <x v="2"/>
    <x v="7"/>
    <n v="7"/>
    <n v="325.52999999999997"/>
    <x v="2"/>
    <x v="2"/>
    <x v="696"/>
    <n v="227.87100000000001"/>
    <x v="696"/>
    <x v="1"/>
    <x v="7"/>
  </r>
  <r>
    <x v="698"/>
    <d v="2025-03-07T00:00:00"/>
    <x v="0"/>
    <s v="Michael Thomas"/>
    <x v="2"/>
    <x v="7"/>
    <n v="4"/>
    <n v="336.3"/>
    <x v="0"/>
    <x v="0"/>
    <x v="697"/>
    <n v="0"/>
    <x v="697"/>
    <x v="1"/>
    <x v="1"/>
  </r>
  <r>
    <x v="699"/>
    <d v="2024-11-09T00:00:00"/>
    <x v="3"/>
    <s v="Patricia Mcintyre"/>
    <x v="0"/>
    <x v="9"/>
    <n v="3"/>
    <n v="238.53"/>
    <x v="0"/>
    <x v="1"/>
    <x v="698"/>
    <n v="0"/>
    <x v="698"/>
    <x v="0"/>
    <x v="2"/>
  </r>
  <r>
    <x v="700"/>
    <d v="2025-06-20T00:00:00"/>
    <x v="3"/>
    <s v="Michelle Cross"/>
    <x v="0"/>
    <x v="6"/>
    <n v="10"/>
    <n v="225.07"/>
    <x v="3"/>
    <x v="0"/>
    <x v="699"/>
    <n v="112.535"/>
    <x v="699"/>
    <x v="1"/>
    <x v="8"/>
  </r>
  <r>
    <x v="701"/>
    <d v="2025-04-18T00:00:00"/>
    <x v="2"/>
    <s v="Caleb Obrien"/>
    <x v="0"/>
    <x v="6"/>
    <n v="7"/>
    <n v="48.92"/>
    <x v="2"/>
    <x v="0"/>
    <x v="700"/>
    <n v="34.244"/>
    <x v="700"/>
    <x v="1"/>
    <x v="9"/>
  </r>
  <r>
    <x v="702"/>
    <d v="2024-09-26T00:00:00"/>
    <x v="1"/>
    <s v="Brian Reid"/>
    <x v="0"/>
    <x v="0"/>
    <n v="6"/>
    <n v="469.58"/>
    <x v="3"/>
    <x v="1"/>
    <x v="701"/>
    <n v="140.874"/>
    <x v="701"/>
    <x v="0"/>
    <x v="6"/>
  </r>
  <r>
    <x v="703"/>
    <d v="2024-08-27T00:00:00"/>
    <x v="0"/>
    <s v="Mr. Michael Davis"/>
    <x v="0"/>
    <x v="9"/>
    <n v="8"/>
    <n v="30.5"/>
    <x v="3"/>
    <x v="2"/>
    <x v="702"/>
    <n v="12.200000000000001"/>
    <x v="702"/>
    <x v="0"/>
    <x v="4"/>
  </r>
  <r>
    <x v="704"/>
    <d v="2024-09-26T00:00:00"/>
    <x v="0"/>
    <s v="Phillip Scott"/>
    <x v="2"/>
    <x v="5"/>
    <n v="6"/>
    <n v="391.7"/>
    <x v="3"/>
    <x v="0"/>
    <x v="703"/>
    <n v="117.50999999999999"/>
    <x v="703"/>
    <x v="0"/>
    <x v="6"/>
  </r>
  <r>
    <x v="705"/>
    <d v="2025-02-08T00:00:00"/>
    <x v="0"/>
    <s v="Rachel Alexander"/>
    <x v="2"/>
    <x v="8"/>
    <n v="4"/>
    <n v="284.27"/>
    <x v="3"/>
    <x v="1"/>
    <x v="704"/>
    <n v="56.853999999999999"/>
    <x v="704"/>
    <x v="1"/>
    <x v="10"/>
  </r>
  <r>
    <x v="706"/>
    <d v="2025-05-18T00:00:00"/>
    <x v="1"/>
    <s v="Bradley Dillon"/>
    <x v="1"/>
    <x v="10"/>
    <n v="4"/>
    <n v="454.04"/>
    <x v="2"/>
    <x v="2"/>
    <x v="705"/>
    <n v="181.61600000000001"/>
    <x v="705"/>
    <x v="1"/>
    <x v="7"/>
  </r>
  <r>
    <x v="707"/>
    <d v="2025-05-17T00:00:00"/>
    <x v="2"/>
    <s v="Erica Coleman"/>
    <x v="2"/>
    <x v="5"/>
    <n v="2"/>
    <n v="411.93"/>
    <x v="2"/>
    <x v="2"/>
    <x v="706"/>
    <n v="82.38600000000001"/>
    <x v="706"/>
    <x v="1"/>
    <x v="7"/>
  </r>
  <r>
    <x v="708"/>
    <d v="2024-08-07T00:00:00"/>
    <x v="1"/>
    <s v="Michael Patterson"/>
    <x v="0"/>
    <x v="0"/>
    <n v="1"/>
    <n v="389.63"/>
    <x v="0"/>
    <x v="2"/>
    <x v="707"/>
    <n v="0"/>
    <x v="707"/>
    <x v="0"/>
    <x v="4"/>
  </r>
  <r>
    <x v="709"/>
    <d v="2025-06-12T00:00:00"/>
    <x v="3"/>
    <s v="Kelsey Richardson"/>
    <x v="0"/>
    <x v="11"/>
    <n v="8"/>
    <n v="281.36"/>
    <x v="3"/>
    <x v="1"/>
    <x v="708"/>
    <n v="112.54400000000001"/>
    <x v="708"/>
    <x v="1"/>
    <x v="8"/>
  </r>
  <r>
    <x v="710"/>
    <d v="2025-02-15T00:00:00"/>
    <x v="1"/>
    <s v="Timothy Ruiz"/>
    <x v="0"/>
    <x v="9"/>
    <n v="10"/>
    <n v="345.59"/>
    <x v="3"/>
    <x v="2"/>
    <x v="709"/>
    <n v="172.79499999999999"/>
    <x v="709"/>
    <x v="1"/>
    <x v="10"/>
  </r>
  <r>
    <x v="711"/>
    <d v="2025-05-08T00:00:00"/>
    <x v="2"/>
    <s v="David Case"/>
    <x v="1"/>
    <x v="10"/>
    <n v="6"/>
    <n v="273.37"/>
    <x v="0"/>
    <x v="2"/>
    <x v="710"/>
    <n v="0"/>
    <x v="710"/>
    <x v="1"/>
    <x v="7"/>
  </r>
  <r>
    <x v="712"/>
    <d v="2025-03-08T00:00:00"/>
    <x v="1"/>
    <s v="Sharon Sanders"/>
    <x v="0"/>
    <x v="11"/>
    <n v="10"/>
    <n v="220.97"/>
    <x v="3"/>
    <x v="1"/>
    <x v="711"/>
    <n v="110.485"/>
    <x v="711"/>
    <x v="1"/>
    <x v="1"/>
  </r>
  <r>
    <x v="713"/>
    <d v="2025-03-15T00:00:00"/>
    <x v="3"/>
    <s v="Michael White"/>
    <x v="1"/>
    <x v="2"/>
    <n v="9"/>
    <n v="486.78"/>
    <x v="0"/>
    <x v="2"/>
    <x v="712"/>
    <n v="0"/>
    <x v="712"/>
    <x v="1"/>
    <x v="1"/>
  </r>
  <r>
    <x v="714"/>
    <d v="2025-03-12T00:00:00"/>
    <x v="0"/>
    <s v="Charles Gonzales"/>
    <x v="1"/>
    <x v="1"/>
    <n v="5"/>
    <n v="414.53"/>
    <x v="2"/>
    <x v="1"/>
    <x v="713"/>
    <n v="207.26499999999999"/>
    <x v="713"/>
    <x v="1"/>
    <x v="1"/>
  </r>
  <r>
    <x v="715"/>
    <d v="2025-03-01T00:00:00"/>
    <x v="2"/>
    <s v="Harold Dawson"/>
    <x v="2"/>
    <x v="5"/>
    <n v="3"/>
    <n v="132.54"/>
    <x v="2"/>
    <x v="1"/>
    <x v="714"/>
    <n v="39.762"/>
    <x v="714"/>
    <x v="1"/>
    <x v="1"/>
  </r>
  <r>
    <x v="716"/>
    <d v="2025-04-04T00:00:00"/>
    <x v="0"/>
    <s v="William Hart"/>
    <x v="0"/>
    <x v="9"/>
    <n v="2"/>
    <n v="453.67"/>
    <x v="2"/>
    <x v="2"/>
    <x v="715"/>
    <n v="90.734000000000009"/>
    <x v="715"/>
    <x v="1"/>
    <x v="9"/>
  </r>
  <r>
    <x v="717"/>
    <d v="2024-11-06T00:00:00"/>
    <x v="3"/>
    <s v="Lauren Coleman"/>
    <x v="0"/>
    <x v="11"/>
    <n v="5"/>
    <n v="281.68"/>
    <x v="0"/>
    <x v="1"/>
    <x v="716"/>
    <n v="0"/>
    <x v="716"/>
    <x v="0"/>
    <x v="2"/>
  </r>
  <r>
    <x v="718"/>
    <d v="2025-05-27T00:00:00"/>
    <x v="1"/>
    <s v="Nathan Wallace"/>
    <x v="1"/>
    <x v="2"/>
    <n v="1"/>
    <n v="441.23"/>
    <x v="1"/>
    <x v="2"/>
    <x v="717"/>
    <n v="66.1845"/>
    <x v="717"/>
    <x v="1"/>
    <x v="7"/>
  </r>
  <r>
    <x v="719"/>
    <d v="2025-01-10T00:00:00"/>
    <x v="3"/>
    <s v="Bryan Cunningham"/>
    <x v="2"/>
    <x v="8"/>
    <n v="4"/>
    <n v="455.49"/>
    <x v="0"/>
    <x v="0"/>
    <x v="718"/>
    <n v="0"/>
    <x v="718"/>
    <x v="1"/>
    <x v="5"/>
  </r>
  <r>
    <x v="720"/>
    <d v="2025-06-12T00:00:00"/>
    <x v="0"/>
    <s v="Stephen Jennings"/>
    <x v="2"/>
    <x v="5"/>
    <n v="6"/>
    <n v="417.22"/>
    <x v="0"/>
    <x v="2"/>
    <x v="719"/>
    <n v="0"/>
    <x v="719"/>
    <x v="1"/>
    <x v="8"/>
  </r>
  <r>
    <x v="721"/>
    <d v="2024-08-30T00:00:00"/>
    <x v="3"/>
    <s v="Dr. Nathan Owens"/>
    <x v="1"/>
    <x v="10"/>
    <n v="6"/>
    <n v="259.91000000000003"/>
    <x v="0"/>
    <x v="1"/>
    <x v="720"/>
    <n v="0"/>
    <x v="720"/>
    <x v="0"/>
    <x v="4"/>
  </r>
  <r>
    <x v="722"/>
    <d v="2025-01-23T00:00:00"/>
    <x v="0"/>
    <s v="Edward Robinson"/>
    <x v="0"/>
    <x v="9"/>
    <n v="6"/>
    <n v="331.16"/>
    <x v="3"/>
    <x v="1"/>
    <x v="721"/>
    <n v="99.348000000000013"/>
    <x v="721"/>
    <x v="1"/>
    <x v="5"/>
  </r>
  <r>
    <x v="723"/>
    <d v="2025-05-07T00:00:00"/>
    <x v="2"/>
    <s v="Jeremy Hayes"/>
    <x v="2"/>
    <x v="8"/>
    <n v="7"/>
    <n v="11.63"/>
    <x v="2"/>
    <x v="1"/>
    <x v="722"/>
    <n v="8.1410000000000018"/>
    <x v="722"/>
    <x v="1"/>
    <x v="7"/>
  </r>
  <r>
    <x v="724"/>
    <d v="2024-10-26T00:00:00"/>
    <x v="1"/>
    <s v="William Wilson"/>
    <x v="0"/>
    <x v="0"/>
    <n v="4"/>
    <n v="350.95"/>
    <x v="3"/>
    <x v="0"/>
    <x v="723"/>
    <n v="70.19"/>
    <x v="723"/>
    <x v="0"/>
    <x v="0"/>
  </r>
  <r>
    <x v="725"/>
    <d v="2025-06-28T00:00:00"/>
    <x v="2"/>
    <s v="Alejandro Lewis"/>
    <x v="0"/>
    <x v="11"/>
    <n v="4"/>
    <n v="85.96"/>
    <x v="0"/>
    <x v="2"/>
    <x v="724"/>
    <n v="0"/>
    <x v="724"/>
    <x v="1"/>
    <x v="8"/>
  </r>
  <r>
    <x v="726"/>
    <d v="2024-11-08T00:00:00"/>
    <x v="2"/>
    <s v="Michael Roth"/>
    <x v="0"/>
    <x v="11"/>
    <n v="7"/>
    <n v="465.24"/>
    <x v="2"/>
    <x v="0"/>
    <x v="725"/>
    <n v="325.66800000000006"/>
    <x v="725"/>
    <x v="0"/>
    <x v="2"/>
  </r>
  <r>
    <x v="727"/>
    <d v="2024-12-26T00:00:00"/>
    <x v="0"/>
    <s v="Brittney Osborn"/>
    <x v="2"/>
    <x v="8"/>
    <n v="8"/>
    <n v="419.55"/>
    <x v="3"/>
    <x v="0"/>
    <x v="726"/>
    <n v="167.82000000000002"/>
    <x v="726"/>
    <x v="0"/>
    <x v="3"/>
  </r>
  <r>
    <x v="728"/>
    <d v="2025-04-08T00:00:00"/>
    <x v="2"/>
    <s v="Alan Steele"/>
    <x v="0"/>
    <x v="0"/>
    <n v="1"/>
    <n v="281.22000000000003"/>
    <x v="0"/>
    <x v="0"/>
    <x v="727"/>
    <n v="0"/>
    <x v="727"/>
    <x v="1"/>
    <x v="9"/>
  </r>
  <r>
    <x v="729"/>
    <d v="2024-10-14T00:00:00"/>
    <x v="1"/>
    <s v="Michael Adams"/>
    <x v="0"/>
    <x v="6"/>
    <n v="5"/>
    <n v="163.47"/>
    <x v="1"/>
    <x v="0"/>
    <x v="728"/>
    <n v="122.60249999999999"/>
    <x v="728"/>
    <x v="0"/>
    <x v="0"/>
  </r>
  <r>
    <x v="730"/>
    <d v="2025-03-04T00:00:00"/>
    <x v="1"/>
    <s v="John Preston"/>
    <x v="1"/>
    <x v="10"/>
    <n v="6"/>
    <n v="370.92"/>
    <x v="1"/>
    <x v="0"/>
    <x v="729"/>
    <n v="333.82799999999997"/>
    <x v="729"/>
    <x v="1"/>
    <x v="1"/>
  </r>
  <r>
    <x v="731"/>
    <d v="2025-05-17T00:00:00"/>
    <x v="3"/>
    <s v="Nicole Acosta"/>
    <x v="0"/>
    <x v="9"/>
    <n v="2"/>
    <n v="92.2"/>
    <x v="3"/>
    <x v="2"/>
    <x v="730"/>
    <n v="9.2200000000000006"/>
    <x v="730"/>
    <x v="1"/>
    <x v="7"/>
  </r>
  <r>
    <x v="732"/>
    <d v="2025-06-09T00:00:00"/>
    <x v="3"/>
    <s v="Brandon Clarke"/>
    <x v="2"/>
    <x v="8"/>
    <n v="10"/>
    <n v="327.33999999999997"/>
    <x v="0"/>
    <x v="1"/>
    <x v="731"/>
    <n v="0"/>
    <x v="731"/>
    <x v="1"/>
    <x v="8"/>
  </r>
  <r>
    <x v="733"/>
    <d v="2025-06-12T00:00:00"/>
    <x v="0"/>
    <s v="Tina Miller"/>
    <x v="0"/>
    <x v="6"/>
    <n v="7"/>
    <n v="359.97"/>
    <x v="0"/>
    <x v="1"/>
    <x v="732"/>
    <n v="0"/>
    <x v="732"/>
    <x v="1"/>
    <x v="8"/>
  </r>
  <r>
    <x v="734"/>
    <d v="2025-06-17T00:00:00"/>
    <x v="0"/>
    <s v="Stacy Shannon"/>
    <x v="2"/>
    <x v="7"/>
    <n v="7"/>
    <n v="420.37"/>
    <x v="3"/>
    <x v="1"/>
    <x v="733"/>
    <n v="147.12950000000001"/>
    <x v="733"/>
    <x v="1"/>
    <x v="8"/>
  </r>
  <r>
    <x v="735"/>
    <d v="2024-12-29T00:00:00"/>
    <x v="1"/>
    <s v="Katelyn Reid"/>
    <x v="0"/>
    <x v="11"/>
    <n v="6"/>
    <n v="386.47"/>
    <x v="0"/>
    <x v="2"/>
    <x v="734"/>
    <n v="0"/>
    <x v="734"/>
    <x v="0"/>
    <x v="3"/>
  </r>
  <r>
    <x v="736"/>
    <d v="2025-06-28T00:00:00"/>
    <x v="3"/>
    <s v="Joanna Ellis"/>
    <x v="0"/>
    <x v="6"/>
    <n v="3"/>
    <n v="232.88"/>
    <x v="3"/>
    <x v="1"/>
    <x v="735"/>
    <n v="34.932000000000002"/>
    <x v="735"/>
    <x v="1"/>
    <x v="8"/>
  </r>
  <r>
    <x v="737"/>
    <d v="2025-07-13T00:00:00"/>
    <x v="3"/>
    <s v="Gabrielle Bell"/>
    <x v="0"/>
    <x v="11"/>
    <n v="4"/>
    <n v="379.12"/>
    <x v="2"/>
    <x v="2"/>
    <x v="736"/>
    <n v="151.648"/>
    <x v="736"/>
    <x v="1"/>
    <x v="11"/>
  </r>
  <r>
    <x v="738"/>
    <d v="2024-10-19T00:00:00"/>
    <x v="3"/>
    <s v="Lauren Miller"/>
    <x v="2"/>
    <x v="4"/>
    <n v="6"/>
    <n v="337.93"/>
    <x v="2"/>
    <x v="2"/>
    <x v="737"/>
    <n v="202.75800000000001"/>
    <x v="737"/>
    <x v="0"/>
    <x v="0"/>
  </r>
  <r>
    <x v="739"/>
    <d v="2025-06-27T00:00:00"/>
    <x v="1"/>
    <s v="Sara Peters"/>
    <x v="2"/>
    <x v="7"/>
    <n v="4"/>
    <n v="50.09"/>
    <x v="2"/>
    <x v="2"/>
    <x v="738"/>
    <n v="20.036000000000001"/>
    <x v="738"/>
    <x v="1"/>
    <x v="8"/>
  </r>
  <r>
    <x v="740"/>
    <d v="2025-03-14T00:00:00"/>
    <x v="0"/>
    <s v="Ashley Yoder"/>
    <x v="2"/>
    <x v="7"/>
    <n v="2"/>
    <n v="138.84"/>
    <x v="3"/>
    <x v="1"/>
    <x v="739"/>
    <n v="13.884"/>
    <x v="739"/>
    <x v="1"/>
    <x v="1"/>
  </r>
  <r>
    <x v="741"/>
    <d v="2025-06-27T00:00:00"/>
    <x v="3"/>
    <s v="Rodney Smith"/>
    <x v="0"/>
    <x v="6"/>
    <n v="6"/>
    <n v="448.44"/>
    <x v="1"/>
    <x v="1"/>
    <x v="740"/>
    <n v="403.59599999999995"/>
    <x v="740"/>
    <x v="1"/>
    <x v="8"/>
  </r>
  <r>
    <x v="742"/>
    <d v="2025-01-20T00:00:00"/>
    <x v="3"/>
    <s v="Becky Walker"/>
    <x v="0"/>
    <x v="0"/>
    <n v="4"/>
    <n v="24.94"/>
    <x v="2"/>
    <x v="2"/>
    <x v="741"/>
    <n v="9.9760000000000009"/>
    <x v="741"/>
    <x v="1"/>
    <x v="5"/>
  </r>
  <r>
    <x v="743"/>
    <d v="2025-04-28T00:00:00"/>
    <x v="0"/>
    <s v="Kelsey Rodriguez"/>
    <x v="2"/>
    <x v="7"/>
    <n v="8"/>
    <n v="204.05"/>
    <x v="3"/>
    <x v="1"/>
    <x v="742"/>
    <n v="81.62"/>
    <x v="742"/>
    <x v="1"/>
    <x v="9"/>
  </r>
  <r>
    <x v="744"/>
    <d v="2024-12-16T00:00:00"/>
    <x v="0"/>
    <s v="Lindsay Hays"/>
    <x v="1"/>
    <x v="10"/>
    <n v="8"/>
    <n v="219.64"/>
    <x v="3"/>
    <x v="1"/>
    <x v="743"/>
    <n v="87.855999999999995"/>
    <x v="743"/>
    <x v="0"/>
    <x v="3"/>
  </r>
  <r>
    <x v="745"/>
    <d v="2025-06-04T00:00:00"/>
    <x v="2"/>
    <s v="Lacey Townsend"/>
    <x v="1"/>
    <x v="2"/>
    <n v="6"/>
    <n v="84.51"/>
    <x v="3"/>
    <x v="2"/>
    <x v="744"/>
    <n v="25.353000000000005"/>
    <x v="744"/>
    <x v="1"/>
    <x v="8"/>
  </r>
  <r>
    <x v="746"/>
    <d v="2024-11-27T00:00:00"/>
    <x v="3"/>
    <s v="Brittany Lee"/>
    <x v="0"/>
    <x v="9"/>
    <n v="2"/>
    <n v="349.51"/>
    <x v="3"/>
    <x v="1"/>
    <x v="745"/>
    <n v="34.951000000000001"/>
    <x v="745"/>
    <x v="0"/>
    <x v="2"/>
  </r>
  <r>
    <x v="747"/>
    <d v="2025-01-29T00:00:00"/>
    <x v="3"/>
    <s v="Sandra Kirby MD"/>
    <x v="1"/>
    <x v="3"/>
    <n v="6"/>
    <n v="274.61"/>
    <x v="3"/>
    <x v="2"/>
    <x v="746"/>
    <n v="82.38300000000001"/>
    <x v="746"/>
    <x v="1"/>
    <x v="5"/>
  </r>
  <r>
    <x v="748"/>
    <d v="2025-07-15T00:00:00"/>
    <x v="3"/>
    <s v="Barry White"/>
    <x v="2"/>
    <x v="7"/>
    <n v="5"/>
    <n v="61.5"/>
    <x v="3"/>
    <x v="2"/>
    <x v="747"/>
    <n v="15.375"/>
    <x v="747"/>
    <x v="1"/>
    <x v="11"/>
  </r>
  <r>
    <x v="749"/>
    <d v="2024-10-02T00:00:00"/>
    <x v="0"/>
    <s v="Emma Martin"/>
    <x v="1"/>
    <x v="10"/>
    <n v="8"/>
    <n v="251.47"/>
    <x v="0"/>
    <x v="1"/>
    <x v="748"/>
    <n v="0"/>
    <x v="748"/>
    <x v="0"/>
    <x v="0"/>
  </r>
  <r>
    <x v="750"/>
    <d v="2025-04-25T00:00:00"/>
    <x v="0"/>
    <s v="Seth Cruz"/>
    <x v="1"/>
    <x v="2"/>
    <n v="8"/>
    <n v="53.28"/>
    <x v="1"/>
    <x v="2"/>
    <x v="749"/>
    <n v="63.936"/>
    <x v="749"/>
    <x v="1"/>
    <x v="9"/>
  </r>
  <r>
    <x v="751"/>
    <d v="2025-05-25T00:00:00"/>
    <x v="0"/>
    <s v="Taylor Smith"/>
    <x v="1"/>
    <x v="10"/>
    <n v="9"/>
    <n v="37.270000000000003"/>
    <x v="0"/>
    <x v="2"/>
    <x v="750"/>
    <n v="0"/>
    <x v="750"/>
    <x v="1"/>
    <x v="7"/>
  </r>
  <r>
    <x v="752"/>
    <d v="2025-01-12T00:00:00"/>
    <x v="0"/>
    <s v="Rebekah Grant"/>
    <x v="2"/>
    <x v="5"/>
    <n v="1"/>
    <n v="82.31"/>
    <x v="2"/>
    <x v="2"/>
    <x v="751"/>
    <n v="8.2309999999999999"/>
    <x v="751"/>
    <x v="1"/>
    <x v="5"/>
  </r>
  <r>
    <x v="753"/>
    <d v="2025-04-02T00:00:00"/>
    <x v="0"/>
    <s v="Jason Berry"/>
    <x v="2"/>
    <x v="4"/>
    <n v="9"/>
    <n v="350.05"/>
    <x v="1"/>
    <x v="2"/>
    <x v="752"/>
    <n v="472.5675"/>
    <x v="752"/>
    <x v="1"/>
    <x v="9"/>
  </r>
  <r>
    <x v="754"/>
    <d v="2025-04-08T00:00:00"/>
    <x v="0"/>
    <s v="Gregory Nelson"/>
    <x v="0"/>
    <x v="0"/>
    <n v="9"/>
    <n v="188.87"/>
    <x v="0"/>
    <x v="2"/>
    <x v="753"/>
    <n v="0"/>
    <x v="753"/>
    <x v="1"/>
    <x v="9"/>
  </r>
  <r>
    <x v="755"/>
    <d v="2025-02-25T00:00:00"/>
    <x v="0"/>
    <s v="Catherine Howard"/>
    <x v="1"/>
    <x v="10"/>
    <n v="2"/>
    <n v="113.88"/>
    <x v="2"/>
    <x v="1"/>
    <x v="754"/>
    <n v="22.776"/>
    <x v="754"/>
    <x v="1"/>
    <x v="10"/>
  </r>
  <r>
    <x v="756"/>
    <d v="2025-06-19T00:00:00"/>
    <x v="1"/>
    <s v="Xavier Graham"/>
    <x v="0"/>
    <x v="0"/>
    <n v="2"/>
    <n v="421.29"/>
    <x v="2"/>
    <x v="1"/>
    <x v="755"/>
    <n v="84.25800000000001"/>
    <x v="755"/>
    <x v="1"/>
    <x v="8"/>
  </r>
  <r>
    <x v="757"/>
    <d v="2024-09-02T00:00:00"/>
    <x v="3"/>
    <s v="Brian Hudson"/>
    <x v="0"/>
    <x v="0"/>
    <n v="3"/>
    <n v="337.46"/>
    <x v="0"/>
    <x v="2"/>
    <x v="756"/>
    <n v="0"/>
    <x v="756"/>
    <x v="0"/>
    <x v="6"/>
  </r>
  <r>
    <x v="758"/>
    <d v="2024-08-26T00:00:00"/>
    <x v="1"/>
    <s v="Kendra Anderson"/>
    <x v="2"/>
    <x v="4"/>
    <n v="9"/>
    <n v="193.65"/>
    <x v="1"/>
    <x v="0"/>
    <x v="757"/>
    <n v="261.42750000000001"/>
    <x v="757"/>
    <x v="0"/>
    <x v="4"/>
  </r>
  <r>
    <x v="759"/>
    <d v="2025-02-09T00:00:00"/>
    <x v="1"/>
    <s v="Laura Bowers"/>
    <x v="0"/>
    <x v="11"/>
    <n v="4"/>
    <n v="79.400000000000006"/>
    <x v="2"/>
    <x v="1"/>
    <x v="758"/>
    <n v="31.760000000000005"/>
    <x v="758"/>
    <x v="1"/>
    <x v="10"/>
  </r>
  <r>
    <x v="760"/>
    <d v="2025-08-03T00:00:00"/>
    <x v="0"/>
    <s v="Clayton Tapia"/>
    <x v="0"/>
    <x v="6"/>
    <n v="2"/>
    <n v="100.97"/>
    <x v="0"/>
    <x v="2"/>
    <x v="759"/>
    <n v="0"/>
    <x v="759"/>
    <x v="1"/>
    <x v="4"/>
  </r>
  <r>
    <x v="761"/>
    <d v="2025-07-26T00:00:00"/>
    <x v="0"/>
    <s v="Kathy Harris"/>
    <x v="1"/>
    <x v="3"/>
    <n v="4"/>
    <n v="101.3"/>
    <x v="3"/>
    <x v="1"/>
    <x v="760"/>
    <n v="20.260000000000002"/>
    <x v="760"/>
    <x v="1"/>
    <x v="11"/>
  </r>
  <r>
    <x v="762"/>
    <d v="2025-05-30T00:00:00"/>
    <x v="2"/>
    <s v="Sarah Ellis"/>
    <x v="1"/>
    <x v="2"/>
    <n v="9"/>
    <n v="455.63"/>
    <x v="3"/>
    <x v="2"/>
    <x v="761"/>
    <n v="205.0335"/>
    <x v="761"/>
    <x v="1"/>
    <x v="7"/>
  </r>
  <r>
    <x v="763"/>
    <d v="2025-06-11T00:00:00"/>
    <x v="3"/>
    <s v="Alison Garcia"/>
    <x v="0"/>
    <x v="6"/>
    <n v="4"/>
    <n v="153.58000000000001"/>
    <x v="3"/>
    <x v="0"/>
    <x v="762"/>
    <n v="30.716000000000005"/>
    <x v="762"/>
    <x v="1"/>
    <x v="8"/>
  </r>
  <r>
    <x v="764"/>
    <d v="2025-05-28T00:00:00"/>
    <x v="0"/>
    <s v="Steven Rhodes"/>
    <x v="0"/>
    <x v="11"/>
    <n v="2"/>
    <n v="439.63"/>
    <x v="3"/>
    <x v="2"/>
    <x v="763"/>
    <n v="43.963000000000001"/>
    <x v="763"/>
    <x v="1"/>
    <x v="7"/>
  </r>
  <r>
    <x v="765"/>
    <d v="2025-02-26T00:00:00"/>
    <x v="3"/>
    <s v="Joanne Sandoval"/>
    <x v="1"/>
    <x v="1"/>
    <n v="10"/>
    <n v="60.09"/>
    <x v="1"/>
    <x v="1"/>
    <x v="764"/>
    <n v="90.135000000000005"/>
    <x v="764"/>
    <x v="1"/>
    <x v="10"/>
  </r>
  <r>
    <x v="766"/>
    <d v="2025-02-01T00:00:00"/>
    <x v="3"/>
    <s v="Heather Torres"/>
    <x v="1"/>
    <x v="3"/>
    <n v="8"/>
    <n v="33.42"/>
    <x v="2"/>
    <x v="0"/>
    <x v="765"/>
    <n v="26.736000000000004"/>
    <x v="765"/>
    <x v="1"/>
    <x v="10"/>
  </r>
  <r>
    <x v="767"/>
    <d v="2025-04-29T00:00:00"/>
    <x v="1"/>
    <s v="Jennifer Krause"/>
    <x v="2"/>
    <x v="4"/>
    <n v="7"/>
    <n v="70.209999999999994"/>
    <x v="3"/>
    <x v="2"/>
    <x v="766"/>
    <n v="24.573499999999999"/>
    <x v="766"/>
    <x v="1"/>
    <x v="9"/>
  </r>
  <r>
    <x v="768"/>
    <d v="2024-09-21T00:00:00"/>
    <x v="0"/>
    <s v="Mike Carroll"/>
    <x v="0"/>
    <x v="6"/>
    <n v="10"/>
    <n v="234.43"/>
    <x v="2"/>
    <x v="0"/>
    <x v="767"/>
    <n v="234.43000000000004"/>
    <x v="767"/>
    <x v="0"/>
    <x v="6"/>
  </r>
  <r>
    <x v="769"/>
    <d v="2025-04-10T00:00:00"/>
    <x v="2"/>
    <s v="Andrew Lara"/>
    <x v="0"/>
    <x v="11"/>
    <n v="10"/>
    <n v="56.69"/>
    <x v="2"/>
    <x v="2"/>
    <x v="768"/>
    <n v="56.69"/>
    <x v="768"/>
    <x v="1"/>
    <x v="9"/>
  </r>
  <r>
    <x v="770"/>
    <d v="2024-08-04T00:00:00"/>
    <x v="1"/>
    <s v="Natalie Hill"/>
    <x v="2"/>
    <x v="7"/>
    <n v="1"/>
    <n v="219.44"/>
    <x v="0"/>
    <x v="2"/>
    <x v="769"/>
    <n v="0"/>
    <x v="769"/>
    <x v="0"/>
    <x v="4"/>
  </r>
  <r>
    <x v="771"/>
    <d v="2025-03-02T00:00:00"/>
    <x v="2"/>
    <s v="Shane Smith"/>
    <x v="0"/>
    <x v="9"/>
    <n v="10"/>
    <n v="171.25"/>
    <x v="3"/>
    <x v="2"/>
    <x v="770"/>
    <n v="85.625"/>
    <x v="770"/>
    <x v="1"/>
    <x v="1"/>
  </r>
  <r>
    <x v="772"/>
    <d v="2025-05-18T00:00:00"/>
    <x v="0"/>
    <s v="Lisa Green"/>
    <x v="0"/>
    <x v="11"/>
    <n v="2"/>
    <n v="371.85"/>
    <x v="2"/>
    <x v="2"/>
    <x v="771"/>
    <n v="74.37"/>
    <x v="771"/>
    <x v="1"/>
    <x v="7"/>
  </r>
  <r>
    <x v="773"/>
    <d v="2024-11-04T00:00:00"/>
    <x v="1"/>
    <s v="Sherri Jenkins"/>
    <x v="1"/>
    <x v="2"/>
    <n v="5"/>
    <n v="54.99"/>
    <x v="3"/>
    <x v="0"/>
    <x v="772"/>
    <n v="13.7475"/>
    <x v="772"/>
    <x v="0"/>
    <x v="2"/>
  </r>
  <r>
    <x v="774"/>
    <d v="2025-01-06T00:00:00"/>
    <x v="1"/>
    <s v="Samuel Simmons MD"/>
    <x v="2"/>
    <x v="7"/>
    <n v="8"/>
    <n v="87.62"/>
    <x v="0"/>
    <x v="1"/>
    <x v="773"/>
    <n v="0"/>
    <x v="773"/>
    <x v="1"/>
    <x v="5"/>
  </r>
  <r>
    <x v="775"/>
    <d v="2025-01-23T00:00:00"/>
    <x v="0"/>
    <s v="Joshua Burgess"/>
    <x v="2"/>
    <x v="4"/>
    <n v="5"/>
    <n v="207.18"/>
    <x v="0"/>
    <x v="2"/>
    <x v="774"/>
    <n v="0"/>
    <x v="774"/>
    <x v="1"/>
    <x v="5"/>
  </r>
  <r>
    <x v="776"/>
    <d v="2025-04-07T00:00:00"/>
    <x v="2"/>
    <s v="Mrs. Abigail Jones"/>
    <x v="1"/>
    <x v="3"/>
    <n v="2"/>
    <n v="446.68"/>
    <x v="1"/>
    <x v="0"/>
    <x v="775"/>
    <n v="134.00399999999999"/>
    <x v="775"/>
    <x v="1"/>
    <x v="9"/>
  </r>
  <r>
    <x v="777"/>
    <d v="2024-10-28T00:00:00"/>
    <x v="2"/>
    <s v="David Price"/>
    <x v="0"/>
    <x v="0"/>
    <n v="7"/>
    <n v="348.09"/>
    <x v="2"/>
    <x v="2"/>
    <x v="776"/>
    <n v="243.66299999999998"/>
    <x v="776"/>
    <x v="0"/>
    <x v="0"/>
  </r>
  <r>
    <x v="778"/>
    <d v="2024-10-27T00:00:00"/>
    <x v="1"/>
    <s v="Ryan Gomez"/>
    <x v="1"/>
    <x v="2"/>
    <n v="8"/>
    <n v="73.63"/>
    <x v="2"/>
    <x v="1"/>
    <x v="777"/>
    <n v="58.903999999999996"/>
    <x v="777"/>
    <x v="0"/>
    <x v="0"/>
  </r>
  <r>
    <x v="779"/>
    <d v="2024-08-04T00:00:00"/>
    <x v="1"/>
    <s v="Carrie Moon"/>
    <x v="0"/>
    <x v="0"/>
    <n v="3"/>
    <n v="466.55"/>
    <x v="3"/>
    <x v="2"/>
    <x v="778"/>
    <n v="69.982500000000002"/>
    <x v="778"/>
    <x v="0"/>
    <x v="4"/>
  </r>
  <r>
    <x v="780"/>
    <d v="2025-04-01T00:00:00"/>
    <x v="0"/>
    <s v="William Fitzpatrick"/>
    <x v="2"/>
    <x v="7"/>
    <n v="6"/>
    <n v="344.37"/>
    <x v="2"/>
    <x v="1"/>
    <x v="779"/>
    <n v="206.62200000000004"/>
    <x v="779"/>
    <x v="1"/>
    <x v="9"/>
  </r>
  <r>
    <x v="781"/>
    <d v="2025-06-29T00:00:00"/>
    <x v="0"/>
    <s v="Keith Garcia PhD"/>
    <x v="1"/>
    <x v="10"/>
    <n v="10"/>
    <n v="131.54"/>
    <x v="2"/>
    <x v="0"/>
    <x v="780"/>
    <n v="131.54"/>
    <x v="780"/>
    <x v="1"/>
    <x v="8"/>
  </r>
  <r>
    <x v="782"/>
    <d v="2025-07-08T00:00:00"/>
    <x v="3"/>
    <s v="Rebecca Peters"/>
    <x v="2"/>
    <x v="7"/>
    <n v="4"/>
    <n v="389.79"/>
    <x v="1"/>
    <x v="0"/>
    <x v="781"/>
    <n v="233.874"/>
    <x v="781"/>
    <x v="1"/>
    <x v="11"/>
  </r>
  <r>
    <x v="783"/>
    <d v="2025-01-13T00:00:00"/>
    <x v="1"/>
    <s v="Wanda Johnson"/>
    <x v="1"/>
    <x v="1"/>
    <n v="7"/>
    <n v="86.04"/>
    <x v="0"/>
    <x v="1"/>
    <x v="782"/>
    <n v="0"/>
    <x v="782"/>
    <x v="1"/>
    <x v="5"/>
  </r>
  <r>
    <x v="784"/>
    <d v="2024-12-24T00:00:00"/>
    <x v="0"/>
    <s v="Kelli Cervantes"/>
    <x v="1"/>
    <x v="10"/>
    <n v="1"/>
    <n v="376.59"/>
    <x v="3"/>
    <x v="1"/>
    <x v="783"/>
    <n v="18.829499999999999"/>
    <x v="783"/>
    <x v="0"/>
    <x v="3"/>
  </r>
  <r>
    <x v="785"/>
    <d v="2024-12-25T00:00:00"/>
    <x v="3"/>
    <s v="Marie Graham"/>
    <x v="1"/>
    <x v="1"/>
    <n v="7"/>
    <n v="461.29"/>
    <x v="0"/>
    <x v="1"/>
    <x v="784"/>
    <n v="0"/>
    <x v="784"/>
    <x v="0"/>
    <x v="3"/>
  </r>
  <r>
    <x v="786"/>
    <d v="2025-02-06T00:00:00"/>
    <x v="2"/>
    <s v="Mary Mack"/>
    <x v="0"/>
    <x v="0"/>
    <n v="10"/>
    <n v="134.85"/>
    <x v="2"/>
    <x v="1"/>
    <x v="785"/>
    <n v="134.85"/>
    <x v="785"/>
    <x v="1"/>
    <x v="10"/>
  </r>
  <r>
    <x v="787"/>
    <d v="2025-05-14T00:00:00"/>
    <x v="3"/>
    <s v="Donald Cook"/>
    <x v="1"/>
    <x v="3"/>
    <n v="7"/>
    <n v="157.21"/>
    <x v="0"/>
    <x v="2"/>
    <x v="786"/>
    <n v="0"/>
    <x v="786"/>
    <x v="1"/>
    <x v="7"/>
  </r>
  <r>
    <x v="788"/>
    <d v="2025-02-16T00:00:00"/>
    <x v="2"/>
    <s v="Johnny Stokes"/>
    <x v="2"/>
    <x v="5"/>
    <n v="8"/>
    <n v="360.65"/>
    <x v="3"/>
    <x v="2"/>
    <x v="787"/>
    <n v="144.26"/>
    <x v="787"/>
    <x v="1"/>
    <x v="10"/>
  </r>
  <r>
    <x v="789"/>
    <d v="2024-10-01T00:00:00"/>
    <x v="1"/>
    <s v="Jason Rodriguez"/>
    <x v="2"/>
    <x v="8"/>
    <n v="8"/>
    <n v="285.64999999999998"/>
    <x v="1"/>
    <x v="2"/>
    <x v="788"/>
    <n v="342.78"/>
    <x v="788"/>
    <x v="0"/>
    <x v="0"/>
  </r>
  <r>
    <x v="790"/>
    <d v="2024-11-04T00:00:00"/>
    <x v="3"/>
    <s v="Manuel Martinez"/>
    <x v="0"/>
    <x v="6"/>
    <n v="3"/>
    <n v="290.63"/>
    <x v="3"/>
    <x v="1"/>
    <x v="789"/>
    <n v="43.594500000000004"/>
    <x v="789"/>
    <x v="0"/>
    <x v="2"/>
  </r>
  <r>
    <x v="791"/>
    <d v="2025-04-26T00:00:00"/>
    <x v="3"/>
    <s v="David Ward"/>
    <x v="0"/>
    <x v="11"/>
    <n v="3"/>
    <n v="312.12"/>
    <x v="0"/>
    <x v="0"/>
    <x v="790"/>
    <n v="0"/>
    <x v="790"/>
    <x v="1"/>
    <x v="9"/>
  </r>
  <r>
    <x v="792"/>
    <d v="2024-10-11T00:00:00"/>
    <x v="2"/>
    <s v="Robert Gonzales"/>
    <x v="2"/>
    <x v="4"/>
    <n v="10"/>
    <n v="169.27"/>
    <x v="3"/>
    <x v="1"/>
    <x v="791"/>
    <n v="84.635000000000005"/>
    <x v="791"/>
    <x v="0"/>
    <x v="0"/>
  </r>
  <r>
    <x v="793"/>
    <d v="2025-06-23T00:00:00"/>
    <x v="1"/>
    <s v="Maria Sandoval"/>
    <x v="2"/>
    <x v="4"/>
    <n v="4"/>
    <n v="106.55"/>
    <x v="2"/>
    <x v="1"/>
    <x v="792"/>
    <n v="42.620000000000005"/>
    <x v="792"/>
    <x v="1"/>
    <x v="8"/>
  </r>
  <r>
    <x v="794"/>
    <d v="2025-03-29T00:00:00"/>
    <x v="3"/>
    <s v="Katie Clark"/>
    <x v="0"/>
    <x v="0"/>
    <n v="1"/>
    <n v="449.2"/>
    <x v="3"/>
    <x v="2"/>
    <x v="793"/>
    <n v="22.46"/>
    <x v="793"/>
    <x v="1"/>
    <x v="1"/>
  </r>
  <r>
    <x v="795"/>
    <d v="2025-05-02T00:00:00"/>
    <x v="0"/>
    <s v="Shelly Fuentes"/>
    <x v="0"/>
    <x v="0"/>
    <n v="7"/>
    <n v="16.579999999999998"/>
    <x v="3"/>
    <x v="1"/>
    <x v="794"/>
    <n v="5.8029999999999999"/>
    <x v="794"/>
    <x v="1"/>
    <x v="7"/>
  </r>
  <r>
    <x v="796"/>
    <d v="2024-11-27T00:00:00"/>
    <x v="2"/>
    <s v="Mark King"/>
    <x v="0"/>
    <x v="11"/>
    <n v="1"/>
    <n v="319.12"/>
    <x v="3"/>
    <x v="0"/>
    <x v="795"/>
    <n v="15.956000000000001"/>
    <x v="795"/>
    <x v="0"/>
    <x v="2"/>
  </r>
  <r>
    <x v="797"/>
    <d v="2025-01-31T00:00:00"/>
    <x v="1"/>
    <s v="Matthew Arnold"/>
    <x v="0"/>
    <x v="11"/>
    <n v="6"/>
    <n v="136.19999999999999"/>
    <x v="3"/>
    <x v="0"/>
    <x v="796"/>
    <n v="40.86"/>
    <x v="796"/>
    <x v="1"/>
    <x v="5"/>
  </r>
  <r>
    <x v="798"/>
    <d v="2025-05-09T00:00:00"/>
    <x v="2"/>
    <s v="Michael Gordon"/>
    <x v="1"/>
    <x v="2"/>
    <n v="9"/>
    <n v="159.61000000000001"/>
    <x v="1"/>
    <x v="1"/>
    <x v="797"/>
    <n v="215.47350000000003"/>
    <x v="797"/>
    <x v="1"/>
    <x v="7"/>
  </r>
  <r>
    <x v="799"/>
    <d v="2025-03-30T00:00:00"/>
    <x v="3"/>
    <s v="Diana Martin"/>
    <x v="2"/>
    <x v="5"/>
    <n v="2"/>
    <n v="216.86"/>
    <x v="0"/>
    <x v="1"/>
    <x v="798"/>
    <n v="0"/>
    <x v="798"/>
    <x v="1"/>
    <x v="1"/>
  </r>
  <r>
    <x v="800"/>
    <d v="2024-09-30T00:00:00"/>
    <x v="3"/>
    <s v="Richard Ochoa"/>
    <x v="1"/>
    <x v="10"/>
    <n v="8"/>
    <n v="382.21"/>
    <x v="1"/>
    <x v="2"/>
    <x v="799"/>
    <n v="458.65199999999999"/>
    <x v="799"/>
    <x v="0"/>
    <x v="6"/>
  </r>
  <r>
    <x v="801"/>
    <d v="2024-09-10T00:00:00"/>
    <x v="1"/>
    <s v="Alejandra Malone"/>
    <x v="1"/>
    <x v="1"/>
    <n v="1"/>
    <n v="340.48"/>
    <x v="0"/>
    <x v="1"/>
    <x v="800"/>
    <n v="0"/>
    <x v="800"/>
    <x v="0"/>
    <x v="6"/>
  </r>
  <r>
    <x v="802"/>
    <d v="2024-08-28T00:00:00"/>
    <x v="1"/>
    <s v="Cory Massey"/>
    <x v="2"/>
    <x v="8"/>
    <n v="6"/>
    <n v="141.66"/>
    <x v="0"/>
    <x v="1"/>
    <x v="801"/>
    <n v="0"/>
    <x v="801"/>
    <x v="0"/>
    <x v="4"/>
  </r>
  <r>
    <x v="803"/>
    <d v="2025-06-21T00:00:00"/>
    <x v="3"/>
    <s v="Timothy Mccullough"/>
    <x v="2"/>
    <x v="5"/>
    <n v="3"/>
    <n v="276.58999999999997"/>
    <x v="3"/>
    <x v="1"/>
    <x v="802"/>
    <n v="41.488500000000002"/>
    <x v="802"/>
    <x v="1"/>
    <x v="8"/>
  </r>
  <r>
    <x v="804"/>
    <d v="2024-08-25T00:00:00"/>
    <x v="3"/>
    <s v="David Anderson"/>
    <x v="0"/>
    <x v="11"/>
    <n v="10"/>
    <n v="298.63"/>
    <x v="1"/>
    <x v="2"/>
    <x v="803"/>
    <n v="447.94499999999999"/>
    <x v="803"/>
    <x v="0"/>
    <x v="4"/>
  </r>
  <r>
    <x v="805"/>
    <d v="2024-08-27T00:00:00"/>
    <x v="2"/>
    <s v="Rebecca Flores"/>
    <x v="2"/>
    <x v="5"/>
    <n v="9"/>
    <n v="30.2"/>
    <x v="2"/>
    <x v="2"/>
    <x v="804"/>
    <n v="27.180000000000003"/>
    <x v="804"/>
    <x v="0"/>
    <x v="4"/>
  </r>
  <r>
    <x v="806"/>
    <d v="2024-08-05T00:00:00"/>
    <x v="1"/>
    <s v="Lindsey Williams"/>
    <x v="1"/>
    <x v="1"/>
    <n v="8"/>
    <n v="54.19"/>
    <x v="2"/>
    <x v="2"/>
    <x v="805"/>
    <n v="43.352000000000004"/>
    <x v="805"/>
    <x v="0"/>
    <x v="4"/>
  </r>
  <r>
    <x v="807"/>
    <d v="2025-02-18T00:00:00"/>
    <x v="1"/>
    <s v="Cheryl Garcia"/>
    <x v="2"/>
    <x v="7"/>
    <n v="2"/>
    <n v="218.83"/>
    <x v="2"/>
    <x v="2"/>
    <x v="806"/>
    <n v="43.766000000000005"/>
    <x v="806"/>
    <x v="1"/>
    <x v="10"/>
  </r>
  <r>
    <x v="808"/>
    <d v="2025-03-16T00:00:00"/>
    <x v="2"/>
    <s v="Nicholas Esparza"/>
    <x v="1"/>
    <x v="2"/>
    <n v="10"/>
    <n v="478.96"/>
    <x v="0"/>
    <x v="1"/>
    <x v="807"/>
    <n v="0"/>
    <x v="807"/>
    <x v="1"/>
    <x v="1"/>
  </r>
  <r>
    <x v="809"/>
    <d v="2025-03-12T00:00:00"/>
    <x v="3"/>
    <s v="Lauren Daniel"/>
    <x v="0"/>
    <x v="11"/>
    <n v="2"/>
    <n v="118.24"/>
    <x v="3"/>
    <x v="1"/>
    <x v="808"/>
    <n v="11.824"/>
    <x v="808"/>
    <x v="1"/>
    <x v="1"/>
  </r>
  <r>
    <x v="810"/>
    <d v="2024-12-24T00:00:00"/>
    <x v="1"/>
    <s v="Danielle Townsend"/>
    <x v="2"/>
    <x v="7"/>
    <n v="8"/>
    <n v="461.09"/>
    <x v="0"/>
    <x v="1"/>
    <x v="809"/>
    <n v="0"/>
    <x v="809"/>
    <x v="0"/>
    <x v="3"/>
  </r>
  <r>
    <x v="811"/>
    <d v="2024-11-11T00:00:00"/>
    <x v="2"/>
    <s v="Ronnie Greene"/>
    <x v="0"/>
    <x v="9"/>
    <n v="7"/>
    <n v="224.21"/>
    <x v="3"/>
    <x v="0"/>
    <x v="810"/>
    <n v="78.473500000000001"/>
    <x v="810"/>
    <x v="0"/>
    <x v="2"/>
  </r>
  <r>
    <x v="812"/>
    <d v="2025-04-16T00:00:00"/>
    <x v="0"/>
    <s v="Tony Myers"/>
    <x v="1"/>
    <x v="1"/>
    <n v="3"/>
    <n v="104.02"/>
    <x v="1"/>
    <x v="2"/>
    <x v="811"/>
    <n v="46.808999999999997"/>
    <x v="811"/>
    <x v="1"/>
    <x v="9"/>
  </r>
  <r>
    <x v="813"/>
    <d v="2025-01-29T00:00:00"/>
    <x v="2"/>
    <s v="Steven Payne"/>
    <x v="1"/>
    <x v="2"/>
    <n v="4"/>
    <n v="474.73"/>
    <x v="2"/>
    <x v="2"/>
    <x v="812"/>
    <n v="189.89200000000002"/>
    <x v="812"/>
    <x v="1"/>
    <x v="5"/>
  </r>
  <r>
    <x v="814"/>
    <d v="2024-11-14T00:00:00"/>
    <x v="3"/>
    <s v="Dr. Robert Riggs"/>
    <x v="1"/>
    <x v="10"/>
    <n v="3"/>
    <n v="442.82"/>
    <x v="3"/>
    <x v="1"/>
    <x v="813"/>
    <n v="66.423000000000002"/>
    <x v="813"/>
    <x v="0"/>
    <x v="2"/>
  </r>
  <r>
    <x v="815"/>
    <d v="2024-10-17T00:00:00"/>
    <x v="0"/>
    <s v="Tammy Garcia"/>
    <x v="2"/>
    <x v="5"/>
    <n v="1"/>
    <n v="360.93"/>
    <x v="2"/>
    <x v="2"/>
    <x v="814"/>
    <n v="36.093000000000004"/>
    <x v="814"/>
    <x v="0"/>
    <x v="0"/>
  </r>
  <r>
    <x v="816"/>
    <d v="2024-10-27T00:00:00"/>
    <x v="0"/>
    <s v="Nathan Hughes"/>
    <x v="1"/>
    <x v="3"/>
    <n v="9"/>
    <n v="194.08"/>
    <x v="1"/>
    <x v="1"/>
    <x v="815"/>
    <n v="262.00799999999998"/>
    <x v="815"/>
    <x v="0"/>
    <x v="0"/>
  </r>
  <r>
    <x v="817"/>
    <d v="2025-02-02T00:00:00"/>
    <x v="1"/>
    <s v="Christine Morris"/>
    <x v="0"/>
    <x v="11"/>
    <n v="6"/>
    <n v="457.74"/>
    <x v="0"/>
    <x v="2"/>
    <x v="816"/>
    <n v="0"/>
    <x v="816"/>
    <x v="1"/>
    <x v="10"/>
  </r>
  <r>
    <x v="818"/>
    <d v="2024-12-15T00:00:00"/>
    <x v="1"/>
    <s v="Kristi Thomas"/>
    <x v="2"/>
    <x v="4"/>
    <n v="5"/>
    <n v="70.819999999999993"/>
    <x v="0"/>
    <x v="0"/>
    <x v="817"/>
    <n v="0"/>
    <x v="817"/>
    <x v="0"/>
    <x v="3"/>
  </r>
  <r>
    <x v="819"/>
    <d v="2025-07-24T00:00:00"/>
    <x v="0"/>
    <s v="John Dorsey"/>
    <x v="2"/>
    <x v="5"/>
    <n v="7"/>
    <n v="185.35"/>
    <x v="0"/>
    <x v="1"/>
    <x v="818"/>
    <n v="0"/>
    <x v="818"/>
    <x v="1"/>
    <x v="11"/>
  </r>
  <r>
    <x v="820"/>
    <d v="2025-02-06T00:00:00"/>
    <x v="1"/>
    <s v="Megan Everett"/>
    <x v="0"/>
    <x v="11"/>
    <n v="10"/>
    <n v="119.96"/>
    <x v="2"/>
    <x v="1"/>
    <x v="819"/>
    <n v="119.96"/>
    <x v="819"/>
    <x v="1"/>
    <x v="10"/>
  </r>
  <r>
    <x v="821"/>
    <d v="2025-05-08T00:00:00"/>
    <x v="3"/>
    <s v="Angel Fields DVM"/>
    <x v="0"/>
    <x v="9"/>
    <n v="8"/>
    <n v="476.69"/>
    <x v="0"/>
    <x v="1"/>
    <x v="820"/>
    <n v="0"/>
    <x v="820"/>
    <x v="1"/>
    <x v="7"/>
  </r>
  <r>
    <x v="822"/>
    <d v="2025-02-02T00:00:00"/>
    <x v="3"/>
    <s v="David Gonzalez"/>
    <x v="0"/>
    <x v="6"/>
    <n v="4"/>
    <n v="325.98"/>
    <x v="0"/>
    <x v="2"/>
    <x v="821"/>
    <n v="0"/>
    <x v="821"/>
    <x v="1"/>
    <x v="10"/>
  </r>
  <r>
    <x v="823"/>
    <d v="2025-03-22T00:00:00"/>
    <x v="0"/>
    <s v="Gregory Gibbs"/>
    <x v="1"/>
    <x v="10"/>
    <n v="3"/>
    <n v="420.02"/>
    <x v="2"/>
    <x v="0"/>
    <x v="822"/>
    <n v="126.006"/>
    <x v="822"/>
    <x v="1"/>
    <x v="1"/>
  </r>
  <r>
    <x v="824"/>
    <d v="2024-08-16T00:00:00"/>
    <x v="2"/>
    <s v="Rodney Howard"/>
    <x v="0"/>
    <x v="0"/>
    <n v="10"/>
    <n v="198.88"/>
    <x v="1"/>
    <x v="1"/>
    <x v="823"/>
    <n v="298.32"/>
    <x v="823"/>
    <x v="0"/>
    <x v="4"/>
  </r>
  <r>
    <x v="825"/>
    <d v="2025-04-18T00:00:00"/>
    <x v="1"/>
    <s v="Cynthia Phillips"/>
    <x v="2"/>
    <x v="7"/>
    <n v="7"/>
    <n v="315.23"/>
    <x v="1"/>
    <x v="2"/>
    <x v="824"/>
    <n v="330.99150000000003"/>
    <x v="824"/>
    <x v="1"/>
    <x v="9"/>
  </r>
  <r>
    <x v="826"/>
    <d v="2024-10-22T00:00:00"/>
    <x v="2"/>
    <s v="Brent Taylor"/>
    <x v="1"/>
    <x v="3"/>
    <n v="8"/>
    <n v="22.02"/>
    <x v="3"/>
    <x v="2"/>
    <x v="825"/>
    <n v="8.8079999999999998"/>
    <x v="825"/>
    <x v="0"/>
    <x v="0"/>
  </r>
  <r>
    <x v="827"/>
    <d v="2025-03-06T00:00:00"/>
    <x v="1"/>
    <s v="Karen Leonard"/>
    <x v="1"/>
    <x v="1"/>
    <n v="10"/>
    <n v="344.34"/>
    <x v="3"/>
    <x v="1"/>
    <x v="826"/>
    <n v="172.17"/>
    <x v="826"/>
    <x v="1"/>
    <x v="1"/>
  </r>
  <r>
    <x v="828"/>
    <d v="2025-02-03T00:00:00"/>
    <x v="0"/>
    <s v="Sheila Evans"/>
    <x v="0"/>
    <x v="9"/>
    <n v="9"/>
    <n v="93.01"/>
    <x v="2"/>
    <x v="2"/>
    <x v="827"/>
    <n v="83.709000000000003"/>
    <x v="827"/>
    <x v="1"/>
    <x v="10"/>
  </r>
  <r>
    <x v="829"/>
    <d v="2024-10-14T00:00:00"/>
    <x v="0"/>
    <s v="Amy Bishop"/>
    <x v="0"/>
    <x v="9"/>
    <n v="6"/>
    <n v="103.13"/>
    <x v="1"/>
    <x v="1"/>
    <x v="828"/>
    <n v="92.816999999999993"/>
    <x v="828"/>
    <x v="0"/>
    <x v="0"/>
  </r>
  <r>
    <x v="830"/>
    <d v="2025-07-17T00:00:00"/>
    <x v="1"/>
    <s v="David Miller"/>
    <x v="1"/>
    <x v="3"/>
    <n v="3"/>
    <n v="386.41"/>
    <x v="3"/>
    <x v="1"/>
    <x v="829"/>
    <n v="57.961500000000001"/>
    <x v="829"/>
    <x v="1"/>
    <x v="11"/>
  </r>
  <r>
    <x v="831"/>
    <d v="2024-08-17T00:00:00"/>
    <x v="3"/>
    <s v="Martin Hahn"/>
    <x v="2"/>
    <x v="7"/>
    <n v="9"/>
    <n v="172.14"/>
    <x v="1"/>
    <x v="2"/>
    <x v="830"/>
    <n v="232.38899999999995"/>
    <x v="830"/>
    <x v="0"/>
    <x v="4"/>
  </r>
  <r>
    <x v="832"/>
    <d v="2024-10-08T00:00:00"/>
    <x v="3"/>
    <s v="Jacob Torres"/>
    <x v="0"/>
    <x v="9"/>
    <n v="10"/>
    <n v="64.010000000000005"/>
    <x v="1"/>
    <x v="2"/>
    <x v="831"/>
    <n v="96.015000000000001"/>
    <x v="831"/>
    <x v="0"/>
    <x v="0"/>
  </r>
  <r>
    <x v="833"/>
    <d v="2024-10-18T00:00:00"/>
    <x v="3"/>
    <s v="Madison Hampton"/>
    <x v="0"/>
    <x v="0"/>
    <n v="5"/>
    <n v="284.12"/>
    <x v="1"/>
    <x v="1"/>
    <x v="832"/>
    <n v="213.08999999999997"/>
    <x v="832"/>
    <x v="0"/>
    <x v="0"/>
  </r>
  <r>
    <x v="834"/>
    <d v="2024-12-13T00:00:00"/>
    <x v="1"/>
    <s v="William Calderon"/>
    <x v="2"/>
    <x v="5"/>
    <n v="8"/>
    <n v="99.08"/>
    <x v="2"/>
    <x v="0"/>
    <x v="833"/>
    <n v="79.26400000000001"/>
    <x v="833"/>
    <x v="0"/>
    <x v="3"/>
  </r>
  <r>
    <x v="835"/>
    <d v="2024-11-17T00:00:00"/>
    <x v="2"/>
    <s v="Deborah Morrison"/>
    <x v="2"/>
    <x v="5"/>
    <n v="9"/>
    <n v="66.91"/>
    <x v="2"/>
    <x v="1"/>
    <x v="834"/>
    <n v="60.218999999999994"/>
    <x v="834"/>
    <x v="0"/>
    <x v="2"/>
  </r>
  <r>
    <x v="836"/>
    <d v="2024-08-14T00:00:00"/>
    <x v="2"/>
    <s v="Michelle Henry"/>
    <x v="1"/>
    <x v="1"/>
    <n v="5"/>
    <n v="168.79"/>
    <x v="2"/>
    <x v="2"/>
    <x v="835"/>
    <n v="84.394999999999996"/>
    <x v="835"/>
    <x v="0"/>
    <x v="4"/>
  </r>
  <r>
    <x v="837"/>
    <d v="2025-05-25T00:00:00"/>
    <x v="0"/>
    <s v="Sarah Williams"/>
    <x v="0"/>
    <x v="11"/>
    <n v="9"/>
    <n v="267.5"/>
    <x v="0"/>
    <x v="2"/>
    <x v="836"/>
    <n v="0"/>
    <x v="836"/>
    <x v="1"/>
    <x v="7"/>
  </r>
  <r>
    <x v="838"/>
    <d v="2024-09-16T00:00:00"/>
    <x v="1"/>
    <s v="Emily Taylor"/>
    <x v="2"/>
    <x v="8"/>
    <n v="8"/>
    <n v="285.2"/>
    <x v="0"/>
    <x v="1"/>
    <x v="837"/>
    <n v="0"/>
    <x v="837"/>
    <x v="0"/>
    <x v="6"/>
  </r>
  <r>
    <x v="839"/>
    <d v="2024-09-17T00:00:00"/>
    <x v="2"/>
    <s v="Mitchell Torres"/>
    <x v="2"/>
    <x v="8"/>
    <n v="5"/>
    <n v="461.65"/>
    <x v="1"/>
    <x v="1"/>
    <x v="838"/>
    <n v="346.23750000000001"/>
    <x v="838"/>
    <x v="0"/>
    <x v="6"/>
  </r>
  <r>
    <x v="840"/>
    <d v="2025-05-06T00:00:00"/>
    <x v="0"/>
    <s v="Roger Wood"/>
    <x v="1"/>
    <x v="10"/>
    <n v="6"/>
    <n v="109.98"/>
    <x v="2"/>
    <x v="2"/>
    <x v="839"/>
    <n v="65.988"/>
    <x v="839"/>
    <x v="1"/>
    <x v="7"/>
  </r>
  <r>
    <x v="841"/>
    <d v="2025-01-01T00:00:00"/>
    <x v="3"/>
    <s v="Tammy Sanford"/>
    <x v="1"/>
    <x v="1"/>
    <n v="6"/>
    <n v="26.73"/>
    <x v="1"/>
    <x v="1"/>
    <x v="840"/>
    <n v="24.056999999999999"/>
    <x v="840"/>
    <x v="1"/>
    <x v="5"/>
  </r>
  <r>
    <x v="842"/>
    <d v="2025-03-26T00:00:00"/>
    <x v="0"/>
    <s v="Maurice Smith"/>
    <x v="2"/>
    <x v="4"/>
    <n v="4"/>
    <n v="165.29"/>
    <x v="2"/>
    <x v="1"/>
    <x v="841"/>
    <n v="66.116"/>
    <x v="841"/>
    <x v="1"/>
    <x v="1"/>
  </r>
  <r>
    <x v="843"/>
    <d v="2025-03-25T00:00:00"/>
    <x v="2"/>
    <s v="Jacob Swanson"/>
    <x v="2"/>
    <x v="8"/>
    <n v="8"/>
    <n v="289.17"/>
    <x v="3"/>
    <x v="2"/>
    <x v="842"/>
    <n v="115.66800000000001"/>
    <x v="842"/>
    <x v="1"/>
    <x v="1"/>
  </r>
  <r>
    <x v="844"/>
    <d v="2025-03-15T00:00:00"/>
    <x v="3"/>
    <s v="Emily Peck"/>
    <x v="1"/>
    <x v="2"/>
    <n v="8"/>
    <n v="143.25"/>
    <x v="2"/>
    <x v="1"/>
    <x v="843"/>
    <n v="114.60000000000001"/>
    <x v="843"/>
    <x v="1"/>
    <x v="1"/>
  </r>
  <r>
    <x v="845"/>
    <d v="2025-05-20T00:00:00"/>
    <x v="1"/>
    <s v="Lauren Rogers"/>
    <x v="0"/>
    <x v="9"/>
    <n v="3"/>
    <n v="481.98"/>
    <x v="0"/>
    <x v="2"/>
    <x v="844"/>
    <n v="0"/>
    <x v="844"/>
    <x v="1"/>
    <x v="7"/>
  </r>
  <r>
    <x v="846"/>
    <d v="2024-09-03T00:00:00"/>
    <x v="3"/>
    <s v="Greg Gonzalez"/>
    <x v="2"/>
    <x v="8"/>
    <n v="2"/>
    <n v="234.96"/>
    <x v="2"/>
    <x v="2"/>
    <x v="845"/>
    <n v="46.992000000000004"/>
    <x v="845"/>
    <x v="0"/>
    <x v="6"/>
  </r>
  <r>
    <x v="847"/>
    <d v="2025-02-03T00:00:00"/>
    <x v="1"/>
    <s v="Melvin Castillo"/>
    <x v="0"/>
    <x v="0"/>
    <n v="7"/>
    <n v="283.45"/>
    <x v="2"/>
    <x v="0"/>
    <x v="846"/>
    <n v="198.41499999999999"/>
    <x v="846"/>
    <x v="1"/>
    <x v="10"/>
  </r>
  <r>
    <x v="848"/>
    <d v="2024-08-19T00:00:00"/>
    <x v="2"/>
    <s v="Sandra Hicks"/>
    <x v="0"/>
    <x v="0"/>
    <n v="9"/>
    <n v="147.12"/>
    <x v="1"/>
    <x v="2"/>
    <x v="847"/>
    <n v="198.61199999999999"/>
    <x v="847"/>
    <x v="0"/>
    <x v="4"/>
  </r>
  <r>
    <x v="849"/>
    <d v="2024-11-12T00:00:00"/>
    <x v="0"/>
    <s v="Heather Ballard"/>
    <x v="2"/>
    <x v="5"/>
    <n v="8"/>
    <n v="176.28"/>
    <x v="3"/>
    <x v="0"/>
    <x v="848"/>
    <n v="70.512"/>
    <x v="848"/>
    <x v="0"/>
    <x v="2"/>
  </r>
  <r>
    <x v="850"/>
    <d v="2025-04-10T00:00:00"/>
    <x v="1"/>
    <s v="John Davis"/>
    <x v="2"/>
    <x v="4"/>
    <n v="10"/>
    <n v="252.46"/>
    <x v="2"/>
    <x v="1"/>
    <x v="849"/>
    <n v="252.46"/>
    <x v="849"/>
    <x v="1"/>
    <x v="9"/>
  </r>
  <r>
    <x v="851"/>
    <d v="2024-09-04T00:00:00"/>
    <x v="1"/>
    <s v="Edwin Dodson"/>
    <x v="0"/>
    <x v="6"/>
    <n v="9"/>
    <n v="156.84"/>
    <x v="0"/>
    <x v="2"/>
    <x v="850"/>
    <n v="0"/>
    <x v="850"/>
    <x v="0"/>
    <x v="6"/>
  </r>
  <r>
    <x v="852"/>
    <d v="2024-11-08T00:00:00"/>
    <x v="3"/>
    <s v="Martha Meyers"/>
    <x v="1"/>
    <x v="10"/>
    <n v="6"/>
    <n v="451.75"/>
    <x v="1"/>
    <x v="2"/>
    <x v="851"/>
    <n v="406.57499999999999"/>
    <x v="851"/>
    <x v="0"/>
    <x v="2"/>
  </r>
  <r>
    <x v="853"/>
    <d v="2024-10-12T00:00:00"/>
    <x v="2"/>
    <s v="William Jacobs"/>
    <x v="1"/>
    <x v="3"/>
    <n v="3"/>
    <n v="79.989999999999995"/>
    <x v="2"/>
    <x v="1"/>
    <x v="852"/>
    <n v="23.997"/>
    <x v="852"/>
    <x v="0"/>
    <x v="0"/>
  </r>
  <r>
    <x v="854"/>
    <d v="2025-01-23T00:00:00"/>
    <x v="3"/>
    <s v="Robert Hunt"/>
    <x v="1"/>
    <x v="1"/>
    <n v="6"/>
    <n v="92.86"/>
    <x v="2"/>
    <x v="1"/>
    <x v="853"/>
    <n v="55.716000000000001"/>
    <x v="853"/>
    <x v="1"/>
    <x v="5"/>
  </r>
  <r>
    <x v="855"/>
    <d v="2024-10-24T00:00:00"/>
    <x v="1"/>
    <s v="Jason Moore"/>
    <x v="1"/>
    <x v="1"/>
    <n v="8"/>
    <n v="43.3"/>
    <x v="0"/>
    <x v="0"/>
    <x v="854"/>
    <n v="0"/>
    <x v="854"/>
    <x v="0"/>
    <x v="0"/>
  </r>
  <r>
    <x v="856"/>
    <d v="2025-05-24T00:00:00"/>
    <x v="3"/>
    <s v="Kendra Wilson"/>
    <x v="2"/>
    <x v="4"/>
    <n v="3"/>
    <n v="102.87"/>
    <x v="3"/>
    <x v="1"/>
    <x v="855"/>
    <n v="15.430500000000002"/>
    <x v="855"/>
    <x v="1"/>
    <x v="7"/>
  </r>
  <r>
    <x v="857"/>
    <d v="2024-08-30T00:00:00"/>
    <x v="2"/>
    <s v="Rebecca Lawrence"/>
    <x v="1"/>
    <x v="10"/>
    <n v="10"/>
    <n v="152.51"/>
    <x v="1"/>
    <x v="2"/>
    <x v="856"/>
    <n v="228.76499999999999"/>
    <x v="856"/>
    <x v="0"/>
    <x v="4"/>
  </r>
  <r>
    <x v="858"/>
    <d v="2024-10-25T00:00:00"/>
    <x v="1"/>
    <s v="Dr. Jeffrey Gilbert Jr."/>
    <x v="1"/>
    <x v="3"/>
    <n v="1"/>
    <n v="415.79"/>
    <x v="0"/>
    <x v="2"/>
    <x v="857"/>
    <n v="0"/>
    <x v="857"/>
    <x v="0"/>
    <x v="0"/>
  </r>
  <r>
    <x v="859"/>
    <d v="2024-12-06T00:00:00"/>
    <x v="2"/>
    <s v="Angela Gonzales"/>
    <x v="1"/>
    <x v="2"/>
    <n v="2"/>
    <n v="171.64"/>
    <x v="1"/>
    <x v="2"/>
    <x v="858"/>
    <n v="51.491999999999997"/>
    <x v="858"/>
    <x v="0"/>
    <x v="3"/>
  </r>
  <r>
    <x v="860"/>
    <d v="2025-05-08T00:00:00"/>
    <x v="2"/>
    <s v="James Moore"/>
    <x v="1"/>
    <x v="2"/>
    <n v="7"/>
    <n v="113.45"/>
    <x v="2"/>
    <x v="2"/>
    <x v="859"/>
    <n v="79.415000000000006"/>
    <x v="859"/>
    <x v="1"/>
    <x v="7"/>
  </r>
  <r>
    <x v="861"/>
    <d v="2024-11-21T00:00:00"/>
    <x v="2"/>
    <s v="Alison Weber"/>
    <x v="0"/>
    <x v="0"/>
    <n v="8"/>
    <n v="181.87"/>
    <x v="1"/>
    <x v="1"/>
    <x v="860"/>
    <n v="218.244"/>
    <x v="860"/>
    <x v="0"/>
    <x v="2"/>
  </r>
  <r>
    <x v="862"/>
    <d v="2025-05-05T00:00:00"/>
    <x v="1"/>
    <s v="Amanda Wheeler"/>
    <x v="0"/>
    <x v="11"/>
    <n v="9"/>
    <n v="220.44"/>
    <x v="1"/>
    <x v="2"/>
    <x v="861"/>
    <n v="297.59399999999999"/>
    <x v="861"/>
    <x v="1"/>
    <x v="7"/>
  </r>
  <r>
    <x v="863"/>
    <d v="2025-06-17T00:00:00"/>
    <x v="0"/>
    <s v="Victoria Valenzuela"/>
    <x v="0"/>
    <x v="6"/>
    <n v="6"/>
    <n v="43.93"/>
    <x v="3"/>
    <x v="0"/>
    <x v="862"/>
    <n v="13.179"/>
    <x v="862"/>
    <x v="1"/>
    <x v="8"/>
  </r>
  <r>
    <x v="864"/>
    <d v="2024-10-18T00:00:00"/>
    <x v="0"/>
    <s v="Jonathan Gibbs"/>
    <x v="1"/>
    <x v="1"/>
    <n v="4"/>
    <n v="438.09"/>
    <x v="2"/>
    <x v="0"/>
    <x v="863"/>
    <n v="175.23599999999999"/>
    <x v="863"/>
    <x v="0"/>
    <x v="0"/>
  </r>
  <r>
    <x v="865"/>
    <d v="2024-12-12T00:00:00"/>
    <x v="2"/>
    <s v="Sarah Gibson"/>
    <x v="0"/>
    <x v="11"/>
    <n v="9"/>
    <n v="416.61"/>
    <x v="3"/>
    <x v="2"/>
    <x v="864"/>
    <n v="187.47450000000003"/>
    <x v="864"/>
    <x v="0"/>
    <x v="3"/>
  </r>
  <r>
    <x v="866"/>
    <d v="2025-04-29T00:00:00"/>
    <x v="0"/>
    <s v="Emily Fleming"/>
    <x v="0"/>
    <x v="11"/>
    <n v="9"/>
    <n v="443.23"/>
    <x v="2"/>
    <x v="2"/>
    <x v="865"/>
    <n v="398.90700000000004"/>
    <x v="865"/>
    <x v="1"/>
    <x v="9"/>
  </r>
  <r>
    <x v="867"/>
    <d v="2025-07-10T00:00:00"/>
    <x v="1"/>
    <s v="Kevin Parker"/>
    <x v="1"/>
    <x v="3"/>
    <n v="3"/>
    <n v="121.53"/>
    <x v="1"/>
    <x v="1"/>
    <x v="866"/>
    <n v="54.688500000000005"/>
    <x v="866"/>
    <x v="1"/>
    <x v="11"/>
  </r>
  <r>
    <x v="868"/>
    <d v="2025-04-13T00:00:00"/>
    <x v="2"/>
    <s v="Catherine Mccoy"/>
    <x v="1"/>
    <x v="1"/>
    <n v="8"/>
    <n v="285.60000000000002"/>
    <x v="0"/>
    <x v="2"/>
    <x v="867"/>
    <n v="0"/>
    <x v="867"/>
    <x v="1"/>
    <x v="9"/>
  </r>
  <r>
    <x v="869"/>
    <d v="2024-12-17T00:00:00"/>
    <x v="3"/>
    <s v="Eric Hammond"/>
    <x v="1"/>
    <x v="1"/>
    <n v="2"/>
    <n v="418.26"/>
    <x v="2"/>
    <x v="1"/>
    <x v="868"/>
    <n v="83.652000000000001"/>
    <x v="868"/>
    <x v="0"/>
    <x v="3"/>
  </r>
  <r>
    <x v="870"/>
    <d v="2025-07-09T00:00:00"/>
    <x v="2"/>
    <s v="Sarah Joseph"/>
    <x v="1"/>
    <x v="1"/>
    <n v="2"/>
    <n v="18.399999999999999"/>
    <x v="0"/>
    <x v="2"/>
    <x v="869"/>
    <n v="0"/>
    <x v="869"/>
    <x v="1"/>
    <x v="11"/>
  </r>
  <r>
    <x v="871"/>
    <d v="2025-03-13T00:00:00"/>
    <x v="3"/>
    <s v="Edward Peters"/>
    <x v="2"/>
    <x v="8"/>
    <n v="10"/>
    <n v="216.68"/>
    <x v="3"/>
    <x v="2"/>
    <x v="870"/>
    <n v="108.34000000000002"/>
    <x v="870"/>
    <x v="1"/>
    <x v="1"/>
  </r>
  <r>
    <x v="872"/>
    <d v="2025-04-27T00:00:00"/>
    <x v="1"/>
    <s v="Kelly Brown"/>
    <x v="2"/>
    <x v="4"/>
    <n v="3"/>
    <n v="467.54"/>
    <x v="2"/>
    <x v="2"/>
    <x v="871"/>
    <n v="140.26200000000003"/>
    <x v="871"/>
    <x v="1"/>
    <x v="9"/>
  </r>
  <r>
    <x v="873"/>
    <d v="2025-02-01T00:00:00"/>
    <x v="3"/>
    <s v="Lisa Saunders"/>
    <x v="2"/>
    <x v="7"/>
    <n v="9"/>
    <n v="19.440000000000001"/>
    <x v="3"/>
    <x v="2"/>
    <x v="872"/>
    <n v="8.7480000000000011"/>
    <x v="872"/>
    <x v="1"/>
    <x v="10"/>
  </r>
  <r>
    <x v="874"/>
    <d v="2025-05-26T00:00:00"/>
    <x v="3"/>
    <s v="Michele Rodriguez"/>
    <x v="2"/>
    <x v="5"/>
    <n v="3"/>
    <n v="57.61"/>
    <x v="1"/>
    <x v="2"/>
    <x v="873"/>
    <n v="25.924499999999998"/>
    <x v="873"/>
    <x v="1"/>
    <x v="7"/>
  </r>
  <r>
    <x v="875"/>
    <d v="2025-02-08T00:00:00"/>
    <x v="0"/>
    <s v="Tammy Frederick"/>
    <x v="0"/>
    <x v="6"/>
    <n v="1"/>
    <n v="432.46"/>
    <x v="3"/>
    <x v="2"/>
    <x v="874"/>
    <n v="21.623000000000001"/>
    <x v="874"/>
    <x v="1"/>
    <x v="10"/>
  </r>
  <r>
    <x v="876"/>
    <d v="2025-05-26T00:00:00"/>
    <x v="1"/>
    <s v="Regina Pearson"/>
    <x v="0"/>
    <x v="0"/>
    <n v="6"/>
    <n v="441.74"/>
    <x v="2"/>
    <x v="0"/>
    <x v="875"/>
    <n v="265.04400000000004"/>
    <x v="875"/>
    <x v="1"/>
    <x v="7"/>
  </r>
  <r>
    <x v="877"/>
    <d v="2025-02-20T00:00:00"/>
    <x v="2"/>
    <s v="Eric Anderson"/>
    <x v="2"/>
    <x v="8"/>
    <n v="6"/>
    <n v="31.29"/>
    <x v="3"/>
    <x v="0"/>
    <x v="876"/>
    <n v="9.3870000000000005"/>
    <x v="876"/>
    <x v="1"/>
    <x v="10"/>
  </r>
  <r>
    <x v="878"/>
    <d v="2025-03-22T00:00:00"/>
    <x v="3"/>
    <s v="Jesse Farley"/>
    <x v="2"/>
    <x v="4"/>
    <n v="10"/>
    <n v="310.92"/>
    <x v="3"/>
    <x v="1"/>
    <x v="877"/>
    <n v="155.46000000000004"/>
    <x v="877"/>
    <x v="1"/>
    <x v="1"/>
  </r>
  <r>
    <x v="879"/>
    <d v="2025-01-08T00:00:00"/>
    <x v="1"/>
    <s v="Daniel Dawson"/>
    <x v="2"/>
    <x v="5"/>
    <n v="10"/>
    <n v="414.6"/>
    <x v="3"/>
    <x v="1"/>
    <x v="878"/>
    <n v="207.3"/>
    <x v="878"/>
    <x v="1"/>
    <x v="5"/>
  </r>
  <r>
    <x v="880"/>
    <d v="2024-08-29T00:00:00"/>
    <x v="3"/>
    <s v="Kyle Byrd"/>
    <x v="2"/>
    <x v="7"/>
    <n v="8"/>
    <n v="288.95999999999998"/>
    <x v="2"/>
    <x v="0"/>
    <x v="879"/>
    <n v="231.16800000000001"/>
    <x v="879"/>
    <x v="0"/>
    <x v="4"/>
  </r>
  <r>
    <x v="881"/>
    <d v="2025-01-05T00:00:00"/>
    <x v="2"/>
    <s v="Albert Booth"/>
    <x v="1"/>
    <x v="3"/>
    <n v="8"/>
    <n v="285.60000000000002"/>
    <x v="0"/>
    <x v="1"/>
    <x v="867"/>
    <n v="0"/>
    <x v="867"/>
    <x v="1"/>
    <x v="5"/>
  </r>
  <r>
    <x v="882"/>
    <d v="2025-01-17T00:00:00"/>
    <x v="1"/>
    <s v="Jacob Clark"/>
    <x v="1"/>
    <x v="2"/>
    <n v="1"/>
    <n v="134.84"/>
    <x v="2"/>
    <x v="0"/>
    <x v="880"/>
    <n v="13.484000000000002"/>
    <x v="880"/>
    <x v="1"/>
    <x v="5"/>
  </r>
  <r>
    <x v="883"/>
    <d v="2025-03-20T00:00:00"/>
    <x v="0"/>
    <s v="James Paul"/>
    <x v="2"/>
    <x v="8"/>
    <n v="10"/>
    <n v="157.66999999999999"/>
    <x v="3"/>
    <x v="2"/>
    <x v="881"/>
    <n v="78.834999999999994"/>
    <x v="881"/>
    <x v="1"/>
    <x v="1"/>
  </r>
  <r>
    <x v="884"/>
    <d v="2024-08-13T00:00:00"/>
    <x v="1"/>
    <s v="Stephen Vincent"/>
    <x v="1"/>
    <x v="1"/>
    <n v="7"/>
    <n v="146.76"/>
    <x v="2"/>
    <x v="2"/>
    <x v="882"/>
    <n v="102.732"/>
    <x v="882"/>
    <x v="0"/>
    <x v="4"/>
  </r>
  <r>
    <x v="885"/>
    <d v="2025-03-21T00:00:00"/>
    <x v="0"/>
    <s v="Zachary Young"/>
    <x v="2"/>
    <x v="8"/>
    <n v="9"/>
    <n v="310.38"/>
    <x v="3"/>
    <x v="1"/>
    <x v="883"/>
    <n v="139.67100000000002"/>
    <x v="883"/>
    <x v="1"/>
    <x v="1"/>
  </r>
  <r>
    <x v="886"/>
    <d v="2025-06-08T00:00:00"/>
    <x v="3"/>
    <s v="Alex Matthews"/>
    <x v="1"/>
    <x v="1"/>
    <n v="6"/>
    <n v="23.37"/>
    <x v="0"/>
    <x v="2"/>
    <x v="884"/>
    <n v="0"/>
    <x v="884"/>
    <x v="1"/>
    <x v="8"/>
  </r>
  <r>
    <x v="887"/>
    <d v="2025-07-05T00:00:00"/>
    <x v="0"/>
    <s v="Marie Cruz"/>
    <x v="1"/>
    <x v="2"/>
    <n v="8"/>
    <n v="348.08"/>
    <x v="2"/>
    <x v="1"/>
    <x v="885"/>
    <n v="278.464"/>
    <x v="885"/>
    <x v="1"/>
    <x v="11"/>
  </r>
  <r>
    <x v="888"/>
    <d v="2024-12-03T00:00:00"/>
    <x v="0"/>
    <s v="Kim Diaz"/>
    <x v="0"/>
    <x v="6"/>
    <n v="1"/>
    <n v="481.77"/>
    <x v="1"/>
    <x v="1"/>
    <x v="886"/>
    <n v="72.265499999999989"/>
    <x v="886"/>
    <x v="0"/>
    <x v="3"/>
  </r>
  <r>
    <x v="889"/>
    <d v="2024-10-22T00:00:00"/>
    <x v="3"/>
    <s v="Rebecca Harvey"/>
    <x v="0"/>
    <x v="0"/>
    <n v="7"/>
    <n v="205.2"/>
    <x v="3"/>
    <x v="1"/>
    <x v="887"/>
    <n v="71.819999999999993"/>
    <x v="887"/>
    <x v="0"/>
    <x v="0"/>
  </r>
  <r>
    <x v="890"/>
    <d v="2025-03-04T00:00:00"/>
    <x v="3"/>
    <s v="April Hopkins"/>
    <x v="0"/>
    <x v="11"/>
    <n v="4"/>
    <n v="147.31"/>
    <x v="3"/>
    <x v="2"/>
    <x v="888"/>
    <n v="29.462000000000003"/>
    <x v="888"/>
    <x v="1"/>
    <x v="1"/>
  </r>
  <r>
    <x v="891"/>
    <d v="2025-07-22T00:00:00"/>
    <x v="1"/>
    <s v="Laura Simmons"/>
    <x v="2"/>
    <x v="8"/>
    <n v="1"/>
    <n v="51.64"/>
    <x v="1"/>
    <x v="0"/>
    <x v="889"/>
    <n v="7.7459999999999996"/>
    <x v="889"/>
    <x v="1"/>
    <x v="11"/>
  </r>
  <r>
    <x v="892"/>
    <d v="2024-08-12T00:00:00"/>
    <x v="0"/>
    <s v="Jennifer Barron"/>
    <x v="2"/>
    <x v="5"/>
    <n v="7"/>
    <n v="270.33"/>
    <x v="1"/>
    <x v="2"/>
    <x v="890"/>
    <n v="283.84649999999999"/>
    <x v="890"/>
    <x v="0"/>
    <x v="4"/>
  </r>
  <r>
    <x v="893"/>
    <d v="2025-02-28T00:00:00"/>
    <x v="3"/>
    <s v="Mandy Ramirez"/>
    <x v="1"/>
    <x v="2"/>
    <n v="1"/>
    <n v="133.32"/>
    <x v="0"/>
    <x v="1"/>
    <x v="891"/>
    <n v="0"/>
    <x v="891"/>
    <x v="1"/>
    <x v="10"/>
  </r>
  <r>
    <x v="894"/>
    <d v="2025-04-01T00:00:00"/>
    <x v="2"/>
    <s v="Rebecca Gonzalez"/>
    <x v="1"/>
    <x v="1"/>
    <n v="2"/>
    <n v="104.23"/>
    <x v="2"/>
    <x v="0"/>
    <x v="892"/>
    <n v="20.846000000000004"/>
    <x v="892"/>
    <x v="1"/>
    <x v="9"/>
  </r>
  <r>
    <x v="895"/>
    <d v="2024-12-31T00:00:00"/>
    <x v="3"/>
    <s v="Angela Winters"/>
    <x v="0"/>
    <x v="0"/>
    <n v="3"/>
    <n v="71.63"/>
    <x v="0"/>
    <x v="0"/>
    <x v="893"/>
    <n v="0"/>
    <x v="893"/>
    <x v="0"/>
    <x v="3"/>
  </r>
  <r>
    <x v="896"/>
    <d v="2025-05-28T00:00:00"/>
    <x v="0"/>
    <s v="Joseph Phillips"/>
    <x v="1"/>
    <x v="2"/>
    <n v="1"/>
    <n v="58.03"/>
    <x v="2"/>
    <x v="2"/>
    <x v="894"/>
    <n v="5.8030000000000008"/>
    <x v="894"/>
    <x v="1"/>
    <x v="7"/>
  </r>
  <r>
    <x v="897"/>
    <d v="2024-11-27T00:00:00"/>
    <x v="2"/>
    <s v="Martin Adkins"/>
    <x v="2"/>
    <x v="7"/>
    <n v="3"/>
    <n v="240.48"/>
    <x v="3"/>
    <x v="0"/>
    <x v="895"/>
    <n v="36.071999999999996"/>
    <x v="895"/>
    <x v="0"/>
    <x v="2"/>
  </r>
  <r>
    <x v="898"/>
    <d v="2024-09-22T00:00:00"/>
    <x v="1"/>
    <s v="Christopher Williams"/>
    <x v="2"/>
    <x v="7"/>
    <n v="2"/>
    <n v="228.4"/>
    <x v="0"/>
    <x v="2"/>
    <x v="896"/>
    <n v="0"/>
    <x v="896"/>
    <x v="0"/>
    <x v="6"/>
  </r>
  <r>
    <x v="899"/>
    <d v="2025-07-09T00:00:00"/>
    <x v="2"/>
    <s v="Jeremiah Lopez"/>
    <x v="0"/>
    <x v="11"/>
    <n v="10"/>
    <n v="32.39"/>
    <x v="3"/>
    <x v="2"/>
    <x v="897"/>
    <n v="16.195"/>
    <x v="897"/>
    <x v="1"/>
    <x v="11"/>
  </r>
  <r>
    <x v="900"/>
    <d v="2025-08-01T00:00:00"/>
    <x v="1"/>
    <s v="Lisa Reed"/>
    <x v="1"/>
    <x v="1"/>
    <n v="10"/>
    <n v="30.95"/>
    <x v="2"/>
    <x v="0"/>
    <x v="898"/>
    <n v="30.950000000000003"/>
    <x v="898"/>
    <x v="1"/>
    <x v="4"/>
  </r>
  <r>
    <x v="901"/>
    <d v="2024-10-22T00:00:00"/>
    <x v="3"/>
    <s v="Carlos Mills"/>
    <x v="2"/>
    <x v="5"/>
    <n v="6"/>
    <n v="200.22"/>
    <x v="3"/>
    <x v="1"/>
    <x v="899"/>
    <n v="60.066000000000003"/>
    <x v="899"/>
    <x v="0"/>
    <x v="0"/>
  </r>
  <r>
    <x v="902"/>
    <d v="2025-05-17T00:00:00"/>
    <x v="3"/>
    <s v="Robert Stark"/>
    <x v="0"/>
    <x v="6"/>
    <n v="6"/>
    <n v="375.04"/>
    <x v="2"/>
    <x v="1"/>
    <x v="900"/>
    <n v="225.02400000000003"/>
    <x v="900"/>
    <x v="1"/>
    <x v="7"/>
  </r>
  <r>
    <x v="903"/>
    <d v="2024-08-19T00:00:00"/>
    <x v="1"/>
    <s v="Ashley Morrow"/>
    <x v="2"/>
    <x v="4"/>
    <n v="1"/>
    <n v="310.57"/>
    <x v="2"/>
    <x v="0"/>
    <x v="901"/>
    <n v="31.057000000000002"/>
    <x v="901"/>
    <x v="0"/>
    <x v="4"/>
  </r>
  <r>
    <x v="904"/>
    <d v="2024-11-18T00:00:00"/>
    <x v="1"/>
    <s v="Corey Jones"/>
    <x v="1"/>
    <x v="10"/>
    <n v="10"/>
    <n v="14.97"/>
    <x v="3"/>
    <x v="0"/>
    <x v="902"/>
    <n v="7.4850000000000012"/>
    <x v="902"/>
    <x v="0"/>
    <x v="2"/>
  </r>
  <r>
    <x v="905"/>
    <d v="2024-10-24T00:00:00"/>
    <x v="1"/>
    <s v="Brenda Howell"/>
    <x v="0"/>
    <x v="11"/>
    <n v="6"/>
    <n v="415.64"/>
    <x v="2"/>
    <x v="0"/>
    <x v="903"/>
    <n v="249.38400000000001"/>
    <x v="903"/>
    <x v="0"/>
    <x v="0"/>
  </r>
  <r>
    <x v="906"/>
    <d v="2024-09-09T00:00:00"/>
    <x v="1"/>
    <s v="Kenneth Boyd"/>
    <x v="2"/>
    <x v="4"/>
    <n v="5"/>
    <n v="332.17"/>
    <x v="0"/>
    <x v="1"/>
    <x v="904"/>
    <n v="0"/>
    <x v="904"/>
    <x v="0"/>
    <x v="6"/>
  </r>
  <r>
    <x v="907"/>
    <d v="2025-05-25T00:00:00"/>
    <x v="0"/>
    <s v="Sarah Hall"/>
    <x v="2"/>
    <x v="4"/>
    <n v="6"/>
    <n v="325.47000000000003"/>
    <x v="3"/>
    <x v="1"/>
    <x v="905"/>
    <n v="97.64100000000002"/>
    <x v="905"/>
    <x v="1"/>
    <x v="7"/>
  </r>
  <r>
    <x v="908"/>
    <d v="2025-06-09T00:00:00"/>
    <x v="0"/>
    <s v="Valerie Dominguez"/>
    <x v="1"/>
    <x v="10"/>
    <n v="8"/>
    <n v="207.17"/>
    <x v="0"/>
    <x v="0"/>
    <x v="906"/>
    <n v="0"/>
    <x v="906"/>
    <x v="1"/>
    <x v="8"/>
  </r>
  <r>
    <x v="909"/>
    <d v="2024-08-09T00:00:00"/>
    <x v="3"/>
    <s v="Jeff Rogers"/>
    <x v="2"/>
    <x v="4"/>
    <n v="2"/>
    <n v="12.12"/>
    <x v="2"/>
    <x v="1"/>
    <x v="907"/>
    <n v="2.4239999999999999"/>
    <x v="907"/>
    <x v="0"/>
    <x v="4"/>
  </r>
  <r>
    <x v="910"/>
    <d v="2025-03-06T00:00:00"/>
    <x v="3"/>
    <s v="Michael Mccarty"/>
    <x v="2"/>
    <x v="7"/>
    <n v="6"/>
    <n v="221.81"/>
    <x v="3"/>
    <x v="0"/>
    <x v="908"/>
    <n v="66.543000000000006"/>
    <x v="908"/>
    <x v="1"/>
    <x v="1"/>
  </r>
  <r>
    <x v="911"/>
    <d v="2025-07-20T00:00:00"/>
    <x v="2"/>
    <s v="Kevin Stevenson"/>
    <x v="1"/>
    <x v="2"/>
    <n v="7"/>
    <n v="470.53"/>
    <x v="3"/>
    <x v="2"/>
    <x v="909"/>
    <n v="164.68550000000002"/>
    <x v="909"/>
    <x v="1"/>
    <x v="11"/>
  </r>
  <r>
    <x v="912"/>
    <d v="2025-03-12T00:00:00"/>
    <x v="0"/>
    <s v="Matthew Kennedy"/>
    <x v="1"/>
    <x v="1"/>
    <n v="9"/>
    <n v="52.18"/>
    <x v="3"/>
    <x v="1"/>
    <x v="910"/>
    <n v="23.481000000000002"/>
    <x v="910"/>
    <x v="1"/>
    <x v="1"/>
  </r>
  <r>
    <x v="913"/>
    <d v="2024-12-10T00:00:00"/>
    <x v="3"/>
    <s v="Cynthia Hart"/>
    <x v="1"/>
    <x v="1"/>
    <n v="8"/>
    <n v="280.51"/>
    <x v="3"/>
    <x v="1"/>
    <x v="911"/>
    <n v="112.20400000000001"/>
    <x v="911"/>
    <x v="0"/>
    <x v="3"/>
  </r>
  <r>
    <x v="914"/>
    <d v="2025-05-30T00:00:00"/>
    <x v="2"/>
    <s v="Kristina Sanchez"/>
    <x v="0"/>
    <x v="11"/>
    <n v="3"/>
    <n v="27.59"/>
    <x v="2"/>
    <x v="2"/>
    <x v="912"/>
    <n v="8.2769999999999992"/>
    <x v="912"/>
    <x v="1"/>
    <x v="7"/>
  </r>
  <r>
    <x v="915"/>
    <d v="2025-02-14T00:00:00"/>
    <x v="1"/>
    <s v="Courtney Torres"/>
    <x v="2"/>
    <x v="7"/>
    <n v="4"/>
    <n v="217.45"/>
    <x v="2"/>
    <x v="1"/>
    <x v="913"/>
    <n v="86.98"/>
    <x v="913"/>
    <x v="1"/>
    <x v="10"/>
  </r>
  <r>
    <x v="916"/>
    <d v="2025-03-24T00:00:00"/>
    <x v="1"/>
    <s v="Chase Waters"/>
    <x v="1"/>
    <x v="3"/>
    <n v="9"/>
    <n v="42.66"/>
    <x v="0"/>
    <x v="2"/>
    <x v="914"/>
    <n v="0"/>
    <x v="914"/>
    <x v="1"/>
    <x v="1"/>
  </r>
  <r>
    <x v="917"/>
    <d v="2025-01-23T00:00:00"/>
    <x v="0"/>
    <s v="Raven Johnson"/>
    <x v="2"/>
    <x v="4"/>
    <n v="2"/>
    <n v="208.79"/>
    <x v="0"/>
    <x v="2"/>
    <x v="915"/>
    <n v="0"/>
    <x v="915"/>
    <x v="1"/>
    <x v="5"/>
  </r>
  <r>
    <x v="918"/>
    <d v="2025-04-11T00:00:00"/>
    <x v="0"/>
    <s v="Stephen Morrison"/>
    <x v="1"/>
    <x v="2"/>
    <n v="6"/>
    <n v="450.52"/>
    <x v="1"/>
    <x v="0"/>
    <x v="916"/>
    <n v="405.46799999999996"/>
    <x v="916"/>
    <x v="1"/>
    <x v="9"/>
  </r>
  <r>
    <x v="919"/>
    <d v="2025-02-01T00:00:00"/>
    <x v="2"/>
    <s v="Adam Pugh"/>
    <x v="2"/>
    <x v="8"/>
    <n v="2"/>
    <n v="470.44"/>
    <x v="2"/>
    <x v="1"/>
    <x v="917"/>
    <n v="94.088000000000008"/>
    <x v="917"/>
    <x v="1"/>
    <x v="10"/>
  </r>
  <r>
    <x v="920"/>
    <d v="2025-04-29T00:00:00"/>
    <x v="1"/>
    <s v="David Johnson"/>
    <x v="2"/>
    <x v="8"/>
    <n v="3"/>
    <n v="475.95"/>
    <x v="3"/>
    <x v="2"/>
    <x v="918"/>
    <n v="71.392499999999998"/>
    <x v="918"/>
    <x v="1"/>
    <x v="9"/>
  </r>
  <r>
    <x v="921"/>
    <d v="2024-11-27T00:00:00"/>
    <x v="2"/>
    <s v="Shawn Carter"/>
    <x v="0"/>
    <x v="0"/>
    <n v="6"/>
    <n v="206.45"/>
    <x v="2"/>
    <x v="0"/>
    <x v="919"/>
    <n v="123.86999999999999"/>
    <x v="919"/>
    <x v="0"/>
    <x v="2"/>
  </r>
  <r>
    <x v="922"/>
    <d v="2025-06-17T00:00:00"/>
    <x v="0"/>
    <s v="Jeremy Warren"/>
    <x v="2"/>
    <x v="7"/>
    <n v="1"/>
    <n v="236.23"/>
    <x v="2"/>
    <x v="1"/>
    <x v="920"/>
    <n v="23.623000000000001"/>
    <x v="920"/>
    <x v="1"/>
    <x v="8"/>
  </r>
  <r>
    <x v="923"/>
    <d v="2025-03-17T00:00:00"/>
    <x v="2"/>
    <s v="Rebecca Walsh"/>
    <x v="1"/>
    <x v="2"/>
    <n v="8"/>
    <n v="142.74"/>
    <x v="1"/>
    <x v="2"/>
    <x v="921"/>
    <n v="171.28800000000001"/>
    <x v="921"/>
    <x v="1"/>
    <x v="1"/>
  </r>
  <r>
    <x v="924"/>
    <d v="2024-11-07T00:00:00"/>
    <x v="3"/>
    <s v="Kevin Sanders"/>
    <x v="0"/>
    <x v="11"/>
    <n v="3"/>
    <n v="268.39999999999998"/>
    <x v="3"/>
    <x v="0"/>
    <x v="922"/>
    <n v="40.26"/>
    <x v="922"/>
    <x v="0"/>
    <x v="2"/>
  </r>
  <r>
    <x v="925"/>
    <d v="2024-09-10T00:00:00"/>
    <x v="1"/>
    <s v="Justin Smith"/>
    <x v="1"/>
    <x v="2"/>
    <n v="9"/>
    <n v="313.04000000000002"/>
    <x v="3"/>
    <x v="2"/>
    <x v="923"/>
    <n v="140.86800000000002"/>
    <x v="923"/>
    <x v="0"/>
    <x v="6"/>
  </r>
  <r>
    <x v="926"/>
    <d v="2025-07-19T00:00:00"/>
    <x v="1"/>
    <s v="Christine Barnes"/>
    <x v="1"/>
    <x v="2"/>
    <n v="2"/>
    <n v="93.3"/>
    <x v="2"/>
    <x v="1"/>
    <x v="924"/>
    <n v="18.66"/>
    <x v="924"/>
    <x v="1"/>
    <x v="11"/>
  </r>
  <r>
    <x v="927"/>
    <d v="2025-03-19T00:00:00"/>
    <x v="1"/>
    <s v="Jennifer Thompson"/>
    <x v="1"/>
    <x v="2"/>
    <n v="2"/>
    <n v="261.98"/>
    <x v="3"/>
    <x v="1"/>
    <x v="925"/>
    <n v="26.198000000000004"/>
    <x v="925"/>
    <x v="1"/>
    <x v="1"/>
  </r>
  <r>
    <x v="928"/>
    <d v="2025-04-11T00:00:00"/>
    <x v="1"/>
    <s v="Mr. Michael Gray"/>
    <x v="2"/>
    <x v="7"/>
    <n v="9"/>
    <n v="359.03"/>
    <x v="3"/>
    <x v="2"/>
    <x v="926"/>
    <n v="161.56349999999998"/>
    <x v="926"/>
    <x v="1"/>
    <x v="9"/>
  </r>
  <r>
    <x v="929"/>
    <d v="2025-03-18T00:00:00"/>
    <x v="1"/>
    <s v="Kari Christian"/>
    <x v="1"/>
    <x v="1"/>
    <n v="9"/>
    <n v="486.01"/>
    <x v="1"/>
    <x v="1"/>
    <x v="927"/>
    <n v="656.11350000000004"/>
    <x v="927"/>
    <x v="1"/>
    <x v="1"/>
  </r>
  <r>
    <x v="930"/>
    <d v="2025-06-12T00:00:00"/>
    <x v="3"/>
    <s v="Sarah Hill"/>
    <x v="1"/>
    <x v="1"/>
    <n v="5"/>
    <n v="216.85"/>
    <x v="3"/>
    <x v="1"/>
    <x v="928"/>
    <n v="54.212500000000006"/>
    <x v="928"/>
    <x v="1"/>
    <x v="8"/>
  </r>
  <r>
    <x v="931"/>
    <d v="2024-08-21T00:00:00"/>
    <x v="3"/>
    <s v="Sarah Valentine"/>
    <x v="2"/>
    <x v="7"/>
    <n v="3"/>
    <n v="454.73"/>
    <x v="2"/>
    <x v="0"/>
    <x v="929"/>
    <n v="136.41900000000001"/>
    <x v="929"/>
    <x v="0"/>
    <x v="4"/>
  </r>
  <r>
    <x v="932"/>
    <d v="2025-02-02T00:00:00"/>
    <x v="2"/>
    <s v="Michael Garza"/>
    <x v="0"/>
    <x v="6"/>
    <n v="6"/>
    <n v="32.369999999999997"/>
    <x v="3"/>
    <x v="1"/>
    <x v="930"/>
    <n v="9.7109999999999985"/>
    <x v="930"/>
    <x v="1"/>
    <x v="10"/>
  </r>
  <r>
    <x v="933"/>
    <d v="2025-04-18T00:00:00"/>
    <x v="3"/>
    <s v="Brianna Maldonado"/>
    <x v="2"/>
    <x v="7"/>
    <n v="10"/>
    <n v="371.93"/>
    <x v="1"/>
    <x v="0"/>
    <x v="931"/>
    <n v="557.89499999999998"/>
    <x v="931"/>
    <x v="1"/>
    <x v="9"/>
  </r>
  <r>
    <x v="934"/>
    <d v="2024-10-24T00:00:00"/>
    <x v="1"/>
    <s v="Wendy Sanchez"/>
    <x v="2"/>
    <x v="7"/>
    <n v="4"/>
    <n v="438.61"/>
    <x v="1"/>
    <x v="1"/>
    <x v="932"/>
    <n v="263.166"/>
    <x v="932"/>
    <x v="0"/>
    <x v="0"/>
  </r>
  <r>
    <x v="935"/>
    <d v="2024-12-07T00:00:00"/>
    <x v="1"/>
    <s v="Brenda Perez"/>
    <x v="1"/>
    <x v="10"/>
    <n v="2"/>
    <n v="295.68"/>
    <x v="2"/>
    <x v="1"/>
    <x v="933"/>
    <n v="59.136000000000003"/>
    <x v="933"/>
    <x v="0"/>
    <x v="3"/>
  </r>
  <r>
    <x v="936"/>
    <d v="2025-01-02T00:00:00"/>
    <x v="0"/>
    <s v="Jordan Mills"/>
    <x v="1"/>
    <x v="3"/>
    <n v="3"/>
    <n v="484.15"/>
    <x v="3"/>
    <x v="2"/>
    <x v="934"/>
    <n v="72.622499999999988"/>
    <x v="934"/>
    <x v="1"/>
    <x v="5"/>
  </r>
  <r>
    <x v="937"/>
    <d v="2025-02-08T00:00:00"/>
    <x v="2"/>
    <s v="David Holland"/>
    <x v="1"/>
    <x v="10"/>
    <n v="6"/>
    <n v="466.06"/>
    <x v="0"/>
    <x v="2"/>
    <x v="935"/>
    <n v="0"/>
    <x v="935"/>
    <x v="1"/>
    <x v="10"/>
  </r>
  <r>
    <x v="938"/>
    <d v="2025-06-20T00:00:00"/>
    <x v="0"/>
    <s v="Taylor Ryan"/>
    <x v="0"/>
    <x v="9"/>
    <n v="2"/>
    <n v="343.37"/>
    <x v="0"/>
    <x v="0"/>
    <x v="936"/>
    <n v="0"/>
    <x v="936"/>
    <x v="1"/>
    <x v="8"/>
  </r>
  <r>
    <x v="939"/>
    <d v="2025-07-15T00:00:00"/>
    <x v="2"/>
    <s v="Amanda Hinton"/>
    <x v="2"/>
    <x v="4"/>
    <n v="1"/>
    <n v="205.81"/>
    <x v="3"/>
    <x v="2"/>
    <x v="937"/>
    <n v="10.290500000000002"/>
    <x v="937"/>
    <x v="1"/>
    <x v="11"/>
  </r>
  <r>
    <x v="940"/>
    <d v="2024-12-21T00:00:00"/>
    <x v="0"/>
    <s v="Deanna Johnson MD"/>
    <x v="0"/>
    <x v="6"/>
    <n v="10"/>
    <n v="272.5"/>
    <x v="3"/>
    <x v="0"/>
    <x v="938"/>
    <n v="136.25"/>
    <x v="938"/>
    <x v="0"/>
    <x v="3"/>
  </r>
  <r>
    <x v="941"/>
    <d v="2025-07-01T00:00:00"/>
    <x v="2"/>
    <s v="Kelly Rivera"/>
    <x v="1"/>
    <x v="1"/>
    <n v="5"/>
    <n v="64.260000000000005"/>
    <x v="3"/>
    <x v="2"/>
    <x v="939"/>
    <n v="16.065000000000001"/>
    <x v="939"/>
    <x v="1"/>
    <x v="11"/>
  </r>
  <r>
    <x v="942"/>
    <d v="2025-05-27T00:00:00"/>
    <x v="2"/>
    <s v="Linda Marshall"/>
    <x v="2"/>
    <x v="4"/>
    <n v="4"/>
    <n v="145.29"/>
    <x v="2"/>
    <x v="0"/>
    <x v="940"/>
    <n v="58.116"/>
    <x v="940"/>
    <x v="1"/>
    <x v="7"/>
  </r>
  <r>
    <x v="943"/>
    <d v="2024-11-22T00:00:00"/>
    <x v="2"/>
    <s v="Harry Vargas"/>
    <x v="2"/>
    <x v="8"/>
    <n v="2"/>
    <n v="229.48"/>
    <x v="0"/>
    <x v="0"/>
    <x v="941"/>
    <n v="0"/>
    <x v="941"/>
    <x v="0"/>
    <x v="2"/>
  </r>
  <r>
    <x v="944"/>
    <d v="2025-06-19T00:00:00"/>
    <x v="1"/>
    <s v="Nicole Lewis"/>
    <x v="2"/>
    <x v="5"/>
    <n v="6"/>
    <n v="195.9"/>
    <x v="1"/>
    <x v="0"/>
    <x v="942"/>
    <n v="176.31"/>
    <x v="942"/>
    <x v="1"/>
    <x v="8"/>
  </r>
  <r>
    <x v="945"/>
    <d v="2025-07-07T00:00:00"/>
    <x v="1"/>
    <s v="Johnny Warner"/>
    <x v="1"/>
    <x v="2"/>
    <n v="2"/>
    <n v="407.84"/>
    <x v="2"/>
    <x v="0"/>
    <x v="943"/>
    <n v="81.567999999999998"/>
    <x v="943"/>
    <x v="1"/>
    <x v="11"/>
  </r>
  <r>
    <x v="946"/>
    <d v="2025-01-09T00:00:00"/>
    <x v="3"/>
    <s v="Larry Brooks"/>
    <x v="2"/>
    <x v="8"/>
    <n v="3"/>
    <n v="116.61"/>
    <x v="3"/>
    <x v="2"/>
    <x v="944"/>
    <n v="17.491499999999998"/>
    <x v="944"/>
    <x v="1"/>
    <x v="5"/>
  </r>
  <r>
    <x v="947"/>
    <d v="2025-05-19T00:00:00"/>
    <x v="2"/>
    <s v="Richard Fletcher"/>
    <x v="1"/>
    <x v="10"/>
    <n v="5"/>
    <n v="482.19"/>
    <x v="0"/>
    <x v="0"/>
    <x v="945"/>
    <n v="0"/>
    <x v="945"/>
    <x v="1"/>
    <x v="7"/>
  </r>
  <r>
    <x v="948"/>
    <d v="2024-10-11T00:00:00"/>
    <x v="0"/>
    <s v="Rebecca Ross"/>
    <x v="0"/>
    <x v="9"/>
    <n v="2"/>
    <n v="14.33"/>
    <x v="2"/>
    <x v="2"/>
    <x v="946"/>
    <n v="2.8660000000000001"/>
    <x v="946"/>
    <x v="0"/>
    <x v="0"/>
  </r>
  <r>
    <x v="949"/>
    <d v="2024-09-19T00:00:00"/>
    <x v="3"/>
    <s v="Melissa Bradley"/>
    <x v="0"/>
    <x v="9"/>
    <n v="1"/>
    <n v="275.75"/>
    <x v="0"/>
    <x v="2"/>
    <x v="947"/>
    <n v="0"/>
    <x v="947"/>
    <x v="0"/>
    <x v="6"/>
  </r>
  <r>
    <x v="950"/>
    <d v="2025-02-02T00:00:00"/>
    <x v="0"/>
    <s v="Katrina Perry"/>
    <x v="0"/>
    <x v="6"/>
    <n v="5"/>
    <n v="320.16000000000003"/>
    <x v="2"/>
    <x v="1"/>
    <x v="948"/>
    <n v="160.08000000000004"/>
    <x v="948"/>
    <x v="1"/>
    <x v="10"/>
  </r>
  <r>
    <x v="951"/>
    <d v="2025-03-13T00:00:00"/>
    <x v="1"/>
    <s v="Kelly Harmon"/>
    <x v="1"/>
    <x v="3"/>
    <n v="4"/>
    <n v="132.13"/>
    <x v="2"/>
    <x v="1"/>
    <x v="949"/>
    <n v="52.852000000000004"/>
    <x v="949"/>
    <x v="1"/>
    <x v="1"/>
  </r>
  <r>
    <x v="952"/>
    <d v="2025-03-03T00:00:00"/>
    <x v="3"/>
    <s v="Rebecca Simmons"/>
    <x v="1"/>
    <x v="1"/>
    <n v="5"/>
    <n v="306.66000000000003"/>
    <x v="0"/>
    <x v="2"/>
    <x v="950"/>
    <n v="0"/>
    <x v="950"/>
    <x v="1"/>
    <x v="1"/>
  </r>
  <r>
    <x v="953"/>
    <d v="2025-03-24T00:00:00"/>
    <x v="0"/>
    <s v="William Baker"/>
    <x v="1"/>
    <x v="3"/>
    <n v="5"/>
    <n v="218.88"/>
    <x v="2"/>
    <x v="2"/>
    <x v="951"/>
    <n v="109.44000000000001"/>
    <x v="951"/>
    <x v="1"/>
    <x v="1"/>
  </r>
  <r>
    <x v="954"/>
    <d v="2024-12-14T00:00:00"/>
    <x v="2"/>
    <s v="Patricia Buckley"/>
    <x v="2"/>
    <x v="4"/>
    <n v="3"/>
    <n v="366.21"/>
    <x v="0"/>
    <x v="1"/>
    <x v="952"/>
    <n v="0"/>
    <x v="952"/>
    <x v="0"/>
    <x v="3"/>
  </r>
  <r>
    <x v="955"/>
    <d v="2024-09-03T00:00:00"/>
    <x v="3"/>
    <s v="Daniel Meadows"/>
    <x v="1"/>
    <x v="10"/>
    <n v="9"/>
    <n v="470.41"/>
    <x v="0"/>
    <x v="0"/>
    <x v="953"/>
    <n v="0"/>
    <x v="953"/>
    <x v="0"/>
    <x v="6"/>
  </r>
  <r>
    <x v="956"/>
    <d v="2024-08-16T00:00:00"/>
    <x v="0"/>
    <s v="Amber Savage"/>
    <x v="2"/>
    <x v="8"/>
    <n v="9"/>
    <n v="312.51"/>
    <x v="3"/>
    <x v="2"/>
    <x v="954"/>
    <n v="140.62950000000001"/>
    <x v="954"/>
    <x v="0"/>
    <x v="4"/>
  </r>
  <r>
    <x v="957"/>
    <d v="2025-01-17T00:00:00"/>
    <x v="3"/>
    <s v="Joshua Blevins"/>
    <x v="1"/>
    <x v="1"/>
    <n v="5"/>
    <n v="36.270000000000003"/>
    <x v="3"/>
    <x v="1"/>
    <x v="955"/>
    <n v="9.0675000000000008"/>
    <x v="955"/>
    <x v="1"/>
    <x v="5"/>
  </r>
  <r>
    <x v="958"/>
    <d v="2025-02-12T00:00:00"/>
    <x v="3"/>
    <s v="Brian Morgan"/>
    <x v="2"/>
    <x v="4"/>
    <n v="5"/>
    <n v="308.44"/>
    <x v="2"/>
    <x v="0"/>
    <x v="956"/>
    <n v="154.22000000000003"/>
    <x v="956"/>
    <x v="1"/>
    <x v="10"/>
  </r>
  <r>
    <x v="959"/>
    <d v="2024-10-09T00:00:00"/>
    <x v="0"/>
    <s v="Tina Griffin"/>
    <x v="0"/>
    <x v="9"/>
    <n v="8"/>
    <n v="195.48"/>
    <x v="0"/>
    <x v="2"/>
    <x v="957"/>
    <n v="0"/>
    <x v="957"/>
    <x v="0"/>
    <x v="0"/>
  </r>
  <r>
    <x v="960"/>
    <d v="2025-05-04T00:00:00"/>
    <x v="0"/>
    <s v="Amanda Johnson"/>
    <x v="1"/>
    <x v="3"/>
    <n v="5"/>
    <n v="338.6"/>
    <x v="2"/>
    <x v="2"/>
    <x v="958"/>
    <n v="169.3"/>
    <x v="958"/>
    <x v="1"/>
    <x v="7"/>
  </r>
  <r>
    <x v="961"/>
    <d v="2025-06-16T00:00:00"/>
    <x v="1"/>
    <s v="Mark Johnson"/>
    <x v="0"/>
    <x v="9"/>
    <n v="3"/>
    <n v="81.81"/>
    <x v="1"/>
    <x v="2"/>
    <x v="959"/>
    <n v="36.814500000000002"/>
    <x v="959"/>
    <x v="1"/>
    <x v="8"/>
  </r>
  <r>
    <x v="962"/>
    <d v="2025-05-05T00:00:00"/>
    <x v="2"/>
    <s v="Olivia Wolf"/>
    <x v="2"/>
    <x v="4"/>
    <n v="8"/>
    <n v="115.55"/>
    <x v="0"/>
    <x v="2"/>
    <x v="960"/>
    <n v="0"/>
    <x v="960"/>
    <x v="1"/>
    <x v="7"/>
  </r>
  <r>
    <x v="963"/>
    <d v="2025-01-18T00:00:00"/>
    <x v="1"/>
    <s v="Christy Gonzalez"/>
    <x v="2"/>
    <x v="4"/>
    <n v="6"/>
    <n v="420.38"/>
    <x v="2"/>
    <x v="0"/>
    <x v="961"/>
    <n v="252.22799999999998"/>
    <x v="961"/>
    <x v="1"/>
    <x v="5"/>
  </r>
  <r>
    <x v="964"/>
    <d v="2024-12-06T00:00:00"/>
    <x v="0"/>
    <s v="Paige Robertson"/>
    <x v="0"/>
    <x v="11"/>
    <n v="4"/>
    <n v="71.180000000000007"/>
    <x v="0"/>
    <x v="0"/>
    <x v="962"/>
    <n v="0"/>
    <x v="962"/>
    <x v="0"/>
    <x v="3"/>
  </r>
  <r>
    <x v="965"/>
    <d v="2025-06-09T00:00:00"/>
    <x v="3"/>
    <s v="Lori Lee"/>
    <x v="0"/>
    <x v="11"/>
    <n v="3"/>
    <n v="27.42"/>
    <x v="2"/>
    <x v="0"/>
    <x v="963"/>
    <n v="8.2260000000000009"/>
    <x v="963"/>
    <x v="1"/>
    <x v="8"/>
  </r>
  <r>
    <x v="966"/>
    <d v="2024-11-04T00:00:00"/>
    <x v="0"/>
    <s v="Monica Ochoa"/>
    <x v="1"/>
    <x v="2"/>
    <n v="2"/>
    <n v="59.96"/>
    <x v="2"/>
    <x v="0"/>
    <x v="964"/>
    <n v="11.992000000000001"/>
    <x v="964"/>
    <x v="0"/>
    <x v="2"/>
  </r>
  <r>
    <x v="967"/>
    <d v="2024-12-31T00:00:00"/>
    <x v="3"/>
    <s v="Vanessa Miller"/>
    <x v="0"/>
    <x v="0"/>
    <n v="6"/>
    <n v="302.58"/>
    <x v="1"/>
    <x v="0"/>
    <x v="965"/>
    <n v="272.322"/>
    <x v="965"/>
    <x v="0"/>
    <x v="3"/>
  </r>
  <r>
    <x v="968"/>
    <d v="2025-04-10T00:00:00"/>
    <x v="1"/>
    <s v="Ryan Duncan"/>
    <x v="2"/>
    <x v="5"/>
    <n v="5"/>
    <n v="452.05"/>
    <x v="0"/>
    <x v="2"/>
    <x v="966"/>
    <n v="0"/>
    <x v="966"/>
    <x v="1"/>
    <x v="9"/>
  </r>
  <r>
    <x v="969"/>
    <d v="2025-01-19T00:00:00"/>
    <x v="1"/>
    <s v="Lauren Gaines"/>
    <x v="0"/>
    <x v="9"/>
    <n v="6"/>
    <n v="444.5"/>
    <x v="1"/>
    <x v="2"/>
    <x v="967"/>
    <n v="400.05"/>
    <x v="967"/>
    <x v="1"/>
    <x v="5"/>
  </r>
  <r>
    <x v="970"/>
    <d v="2025-08-04T00:00:00"/>
    <x v="0"/>
    <s v="Stephen Howe"/>
    <x v="1"/>
    <x v="3"/>
    <n v="10"/>
    <n v="467.45"/>
    <x v="0"/>
    <x v="1"/>
    <x v="968"/>
    <n v="0"/>
    <x v="968"/>
    <x v="1"/>
    <x v="4"/>
  </r>
  <r>
    <x v="971"/>
    <d v="2025-05-08T00:00:00"/>
    <x v="3"/>
    <s v="Caitlin Mccullough"/>
    <x v="2"/>
    <x v="4"/>
    <n v="2"/>
    <n v="77.790000000000006"/>
    <x v="1"/>
    <x v="0"/>
    <x v="969"/>
    <n v="23.337"/>
    <x v="969"/>
    <x v="1"/>
    <x v="7"/>
  </r>
  <r>
    <x v="972"/>
    <d v="2024-08-18T00:00:00"/>
    <x v="1"/>
    <s v="Anthony Gardner"/>
    <x v="2"/>
    <x v="4"/>
    <n v="8"/>
    <n v="334.05"/>
    <x v="3"/>
    <x v="0"/>
    <x v="970"/>
    <n v="133.62"/>
    <x v="970"/>
    <x v="0"/>
    <x v="4"/>
  </r>
  <r>
    <x v="973"/>
    <d v="2025-05-09T00:00:00"/>
    <x v="3"/>
    <s v="Dwayne Becker"/>
    <x v="1"/>
    <x v="2"/>
    <n v="4"/>
    <n v="281.85000000000002"/>
    <x v="3"/>
    <x v="0"/>
    <x v="971"/>
    <n v="56.370000000000005"/>
    <x v="971"/>
    <x v="1"/>
    <x v="7"/>
  </r>
  <r>
    <x v="974"/>
    <d v="2024-11-23T00:00:00"/>
    <x v="1"/>
    <s v="Ronald Baldwin"/>
    <x v="1"/>
    <x v="10"/>
    <n v="8"/>
    <n v="323.33999999999997"/>
    <x v="1"/>
    <x v="1"/>
    <x v="972"/>
    <n v="388.00799999999998"/>
    <x v="972"/>
    <x v="0"/>
    <x v="2"/>
  </r>
  <r>
    <x v="975"/>
    <d v="2025-04-08T00:00:00"/>
    <x v="2"/>
    <s v="Oscar Mendez"/>
    <x v="0"/>
    <x v="0"/>
    <n v="10"/>
    <n v="288.26"/>
    <x v="3"/>
    <x v="0"/>
    <x v="973"/>
    <n v="144.13"/>
    <x v="973"/>
    <x v="1"/>
    <x v="9"/>
  </r>
  <r>
    <x v="976"/>
    <d v="2024-11-09T00:00:00"/>
    <x v="1"/>
    <s v="Amy Sharp"/>
    <x v="1"/>
    <x v="3"/>
    <n v="2"/>
    <n v="110.7"/>
    <x v="1"/>
    <x v="2"/>
    <x v="974"/>
    <n v="33.21"/>
    <x v="974"/>
    <x v="0"/>
    <x v="2"/>
  </r>
  <r>
    <x v="977"/>
    <d v="2025-06-11T00:00:00"/>
    <x v="1"/>
    <s v="Kimberly Cruz"/>
    <x v="0"/>
    <x v="9"/>
    <n v="7"/>
    <n v="39.96"/>
    <x v="3"/>
    <x v="0"/>
    <x v="975"/>
    <n v="13.986000000000002"/>
    <x v="975"/>
    <x v="1"/>
    <x v="8"/>
  </r>
  <r>
    <x v="978"/>
    <d v="2025-07-17T00:00:00"/>
    <x v="1"/>
    <s v="Sharon Middleton"/>
    <x v="2"/>
    <x v="4"/>
    <n v="8"/>
    <n v="202.55"/>
    <x v="2"/>
    <x v="2"/>
    <x v="976"/>
    <n v="162.04000000000002"/>
    <x v="976"/>
    <x v="1"/>
    <x v="11"/>
  </r>
  <r>
    <x v="979"/>
    <d v="2025-07-21T00:00:00"/>
    <x v="2"/>
    <s v="Sharon Edwards"/>
    <x v="1"/>
    <x v="1"/>
    <n v="5"/>
    <n v="205.27"/>
    <x v="2"/>
    <x v="0"/>
    <x v="977"/>
    <n v="102.63500000000002"/>
    <x v="977"/>
    <x v="1"/>
    <x v="11"/>
  </r>
  <r>
    <x v="980"/>
    <d v="2024-10-12T00:00:00"/>
    <x v="3"/>
    <s v="Susan Frank"/>
    <x v="2"/>
    <x v="5"/>
    <n v="4"/>
    <n v="285.54000000000002"/>
    <x v="0"/>
    <x v="1"/>
    <x v="978"/>
    <n v="0"/>
    <x v="978"/>
    <x v="0"/>
    <x v="0"/>
  </r>
  <r>
    <x v="981"/>
    <d v="2025-07-12T00:00:00"/>
    <x v="3"/>
    <s v="Jennifer Miller"/>
    <x v="1"/>
    <x v="3"/>
    <n v="9"/>
    <n v="362.88"/>
    <x v="2"/>
    <x v="1"/>
    <x v="979"/>
    <n v="326.59200000000004"/>
    <x v="979"/>
    <x v="1"/>
    <x v="11"/>
  </r>
  <r>
    <x v="982"/>
    <d v="2025-05-30T00:00:00"/>
    <x v="1"/>
    <s v="Erik Edwards"/>
    <x v="2"/>
    <x v="5"/>
    <n v="9"/>
    <n v="367.44"/>
    <x v="3"/>
    <x v="0"/>
    <x v="980"/>
    <n v="165.34800000000001"/>
    <x v="980"/>
    <x v="1"/>
    <x v="7"/>
  </r>
  <r>
    <x v="983"/>
    <d v="2025-03-14T00:00:00"/>
    <x v="3"/>
    <s v="Mr. Michael Gray Jr."/>
    <x v="2"/>
    <x v="7"/>
    <n v="2"/>
    <n v="231.57"/>
    <x v="0"/>
    <x v="0"/>
    <x v="981"/>
    <n v="0"/>
    <x v="981"/>
    <x v="1"/>
    <x v="1"/>
  </r>
  <r>
    <x v="984"/>
    <d v="2024-10-22T00:00:00"/>
    <x v="0"/>
    <s v="Luke Harris"/>
    <x v="0"/>
    <x v="6"/>
    <n v="10"/>
    <n v="372.66"/>
    <x v="2"/>
    <x v="0"/>
    <x v="982"/>
    <n v="372.66000000000008"/>
    <x v="982"/>
    <x v="0"/>
    <x v="0"/>
  </r>
  <r>
    <x v="985"/>
    <d v="2024-12-01T00:00:00"/>
    <x v="0"/>
    <s v="Cristina Morrison"/>
    <x v="0"/>
    <x v="0"/>
    <n v="8"/>
    <n v="323.43"/>
    <x v="3"/>
    <x v="1"/>
    <x v="983"/>
    <n v="129.37200000000001"/>
    <x v="983"/>
    <x v="0"/>
    <x v="3"/>
  </r>
  <r>
    <x v="986"/>
    <d v="2025-06-29T00:00:00"/>
    <x v="3"/>
    <s v="Dr. Arthur Ross"/>
    <x v="0"/>
    <x v="9"/>
    <n v="4"/>
    <n v="63.18"/>
    <x v="1"/>
    <x v="1"/>
    <x v="984"/>
    <n v="37.908000000000001"/>
    <x v="984"/>
    <x v="1"/>
    <x v="8"/>
  </r>
  <r>
    <x v="987"/>
    <d v="2024-11-18T00:00:00"/>
    <x v="1"/>
    <s v="Dr. Cathy Schmidt"/>
    <x v="2"/>
    <x v="5"/>
    <n v="8"/>
    <n v="115.97"/>
    <x v="3"/>
    <x v="1"/>
    <x v="985"/>
    <n v="46.388000000000005"/>
    <x v="985"/>
    <x v="0"/>
    <x v="2"/>
  </r>
  <r>
    <x v="988"/>
    <d v="2024-10-16T00:00:00"/>
    <x v="0"/>
    <s v="Haley Tran"/>
    <x v="0"/>
    <x v="6"/>
    <n v="4"/>
    <n v="230.3"/>
    <x v="2"/>
    <x v="2"/>
    <x v="986"/>
    <n v="92.12"/>
    <x v="986"/>
    <x v="0"/>
    <x v="0"/>
  </r>
  <r>
    <x v="989"/>
    <d v="2025-04-22T00:00:00"/>
    <x v="1"/>
    <s v="Michael Fitzgerald"/>
    <x v="2"/>
    <x v="8"/>
    <n v="8"/>
    <n v="11.41"/>
    <x v="1"/>
    <x v="0"/>
    <x v="987"/>
    <n v="13.692"/>
    <x v="987"/>
    <x v="1"/>
    <x v="9"/>
  </r>
  <r>
    <x v="990"/>
    <d v="2025-06-14T00:00:00"/>
    <x v="2"/>
    <s v="Michelle Stein"/>
    <x v="1"/>
    <x v="10"/>
    <n v="1"/>
    <n v="216.9"/>
    <x v="0"/>
    <x v="0"/>
    <x v="988"/>
    <n v="0"/>
    <x v="988"/>
    <x v="1"/>
    <x v="8"/>
  </r>
  <r>
    <x v="991"/>
    <d v="2024-10-23T00:00:00"/>
    <x v="0"/>
    <s v="Sabrina Jackson"/>
    <x v="1"/>
    <x v="10"/>
    <n v="6"/>
    <n v="262.88"/>
    <x v="1"/>
    <x v="0"/>
    <x v="989"/>
    <n v="236.59199999999998"/>
    <x v="989"/>
    <x v="0"/>
    <x v="0"/>
  </r>
  <r>
    <x v="992"/>
    <d v="2024-11-23T00:00:00"/>
    <x v="1"/>
    <s v="Matthew Hughes"/>
    <x v="2"/>
    <x v="7"/>
    <n v="4"/>
    <n v="446.25"/>
    <x v="0"/>
    <x v="1"/>
    <x v="990"/>
    <n v="0"/>
    <x v="990"/>
    <x v="0"/>
    <x v="2"/>
  </r>
  <r>
    <x v="993"/>
    <d v="2024-10-31T00:00:00"/>
    <x v="0"/>
    <s v="Jacqueline Green"/>
    <x v="2"/>
    <x v="5"/>
    <n v="9"/>
    <n v="103.96"/>
    <x v="2"/>
    <x v="1"/>
    <x v="991"/>
    <n v="93.564000000000007"/>
    <x v="991"/>
    <x v="0"/>
    <x v="0"/>
  </r>
  <r>
    <x v="994"/>
    <d v="2025-07-16T00:00:00"/>
    <x v="0"/>
    <s v="Courtney Meyer"/>
    <x v="0"/>
    <x v="11"/>
    <n v="9"/>
    <n v="380.37"/>
    <x v="1"/>
    <x v="0"/>
    <x v="992"/>
    <n v="513.49950000000001"/>
    <x v="992"/>
    <x v="1"/>
    <x v="11"/>
  </r>
  <r>
    <x v="995"/>
    <d v="2025-06-23T00:00:00"/>
    <x v="1"/>
    <s v="Adriana Wiggins"/>
    <x v="0"/>
    <x v="11"/>
    <n v="2"/>
    <n v="164.22"/>
    <x v="2"/>
    <x v="0"/>
    <x v="993"/>
    <n v="32.844000000000001"/>
    <x v="993"/>
    <x v="1"/>
    <x v="8"/>
  </r>
  <r>
    <x v="996"/>
    <d v="2025-01-26T00:00:00"/>
    <x v="0"/>
    <s v="Angela Maxwell"/>
    <x v="2"/>
    <x v="8"/>
    <n v="3"/>
    <n v="58.68"/>
    <x v="0"/>
    <x v="2"/>
    <x v="994"/>
    <n v="0"/>
    <x v="994"/>
    <x v="1"/>
    <x v="5"/>
  </r>
  <r>
    <x v="997"/>
    <d v="2025-03-27T00:00:00"/>
    <x v="2"/>
    <s v="James Schultz"/>
    <x v="0"/>
    <x v="11"/>
    <n v="5"/>
    <n v="366.5"/>
    <x v="0"/>
    <x v="2"/>
    <x v="995"/>
    <n v="0"/>
    <x v="995"/>
    <x v="1"/>
    <x v="1"/>
  </r>
  <r>
    <x v="998"/>
    <d v="2025-05-06T00:00:00"/>
    <x v="1"/>
    <s v="Michelle Ramsey"/>
    <x v="1"/>
    <x v="1"/>
    <n v="1"/>
    <n v="191.66"/>
    <x v="2"/>
    <x v="0"/>
    <x v="996"/>
    <n v="19.166"/>
    <x v="996"/>
    <x v="1"/>
    <x v="7"/>
  </r>
  <r>
    <x v="999"/>
    <d v="2024-12-22T00:00:00"/>
    <x v="2"/>
    <s v="Mark Barron"/>
    <x v="1"/>
    <x v="1"/>
    <n v="2"/>
    <n v="81.5"/>
    <x v="3"/>
    <x v="0"/>
    <x v="997"/>
    <n v="8.15"/>
    <x v="997"/>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0C5E8-A668-4F42-BB86-0D4D6C4E64D8}"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15">
    <pivotField dataField="1" showAll="0">
      <items count="1001">
        <item x="897"/>
        <item x="176"/>
        <item x="25"/>
        <item x="337"/>
        <item x="94"/>
        <item x="716"/>
        <item x="150"/>
        <item x="145"/>
        <item x="612"/>
        <item x="993"/>
        <item x="498"/>
        <item x="346"/>
        <item x="86"/>
        <item x="485"/>
        <item x="939"/>
        <item x="56"/>
        <item x="982"/>
        <item x="384"/>
        <item x="371"/>
        <item x="299"/>
        <item x="597"/>
        <item x="562"/>
        <item x="783"/>
        <item x="364"/>
        <item x="440"/>
        <item x="185"/>
        <item x="789"/>
        <item x="936"/>
        <item x="537"/>
        <item x="59"/>
        <item x="230"/>
        <item x="414"/>
        <item x="571"/>
        <item x="654"/>
        <item x="272"/>
        <item x="16"/>
        <item x="754"/>
        <item x="242"/>
        <item x="567"/>
        <item x="275"/>
        <item x="264"/>
        <item x="211"/>
        <item x="692"/>
        <item x="7"/>
        <item x="695"/>
        <item x="407"/>
        <item x="213"/>
        <item x="805"/>
        <item x="127"/>
        <item x="335"/>
        <item x="37"/>
        <item x="386"/>
        <item x="526"/>
        <item x="259"/>
        <item x="951"/>
        <item x="328"/>
        <item x="874"/>
        <item x="735"/>
        <item x="281"/>
        <item x="515"/>
        <item x="9"/>
        <item x="6"/>
        <item x="845"/>
        <item x="546"/>
        <item x="182"/>
        <item x="769"/>
        <item x="398"/>
        <item x="26"/>
        <item x="147"/>
        <item x="684"/>
        <item x="490"/>
        <item x="792"/>
        <item x="142"/>
        <item x="937"/>
        <item x="45"/>
        <item x="427"/>
        <item x="558"/>
        <item x="472"/>
        <item x="216"/>
        <item x="694"/>
        <item x="977"/>
        <item x="797"/>
        <item x="107"/>
        <item x="273"/>
        <item x="309"/>
        <item x="385"/>
        <item x="461"/>
        <item x="739"/>
        <item x="287"/>
        <item x="115"/>
        <item x="501"/>
        <item x="968"/>
        <item x="206"/>
        <item x="194"/>
        <item x="290"/>
        <item x="202"/>
        <item x="990"/>
        <item x="204"/>
        <item x="509"/>
        <item x="895"/>
        <item x="492"/>
        <item x="581"/>
        <item x="22"/>
        <item x="573"/>
        <item x="998"/>
        <item x="164"/>
        <item x="930"/>
        <item x="980"/>
        <item x="737"/>
        <item x="144"/>
        <item x="563"/>
        <item x="528"/>
        <item x="491"/>
        <item x="991"/>
        <item x="130"/>
        <item x="791"/>
        <item x="678"/>
        <item x="601"/>
        <item x="445"/>
        <item x="586"/>
        <item x="919"/>
        <item x="727"/>
        <item x="827"/>
        <item x="483"/>
        <item x="677"/>
        <item x="489"/>
        <item x="353"/>
        <item x="715"/>
        <item x="609"/>
        <item x="441"/>
        <item x="63"/>
        <item x="893"/>
        <item x="136"/>
        <item x="394"/>
        <item x="520"/>
        <item x="249"/>
        <item x="508"/>
        <item x="547"/>
        <item x="411"/>
        <item x="423"/>
        <item x="54"/>
        <item x="660"/>
        <item x="561"/>
        <item x="551"/>
        <item x="603"/>
        <item x="681"/>
        <item x="556"/>
        <item x="234"/>
        <item x="648"/>
        <item x="674"/>
        <item x="902"/>
        <item x="66"/>
        <item x="325"/>
        <item x="479"/>
        <item x="192"/>
        <item x="300"/>
        <item x="712"/>
        <item x="95"/>
        <item x="23"/>
        <item x="196"/>
        <item x="638"/>
        <item x="2"/>
        <item x="516"/>
        <item x="864"/>
        <item x="659"/>
        <item x="585"/>
        <item x="646"/>
        <item x="126"/>
        <item x="283"/>
        <item x="122"/>
        <item x="200"/>
        <item x="199"/>
        <item x="579"/>
        <item x="686"/>
        <item x="214"/>
        <item x="602"/>
        <item x="764"/>
        <item x="809"/>
        <item x="231"/>
        <item x="117"/>
        <item x="676"/>
        <item x="709"/>
        <item x="322"/>
        <item x="877"/>
        <item x="352"/>
        <item x="187"/>
        <item x="363"/>
        <item x="388"/>
        <item x="333"/>
        <item x="645"/>
        <item x="521"/>
        <item x="289"/>
        <item x="793"/>
        <item x="932"/>
        <item x="392"/>
        <item x="306"/>
        <item x="49"/>
        <item x="475"/>
        <item x="383"/>
        <item x="760"/>
        <item x="542"/>
        <item x="50"/>
        <item x="104"/>
        <item x="418"/>
        <item x="36"/>
        <item x="740"/>
        <item x="257"/>
        <item x="828"/>
        <item x="61"/>
        <item x="114"/>
        <item x="702"/>
        <item x="31"/>
        <item x="178"/>
        <item x="397"/>
        <item x="896"/>
        <item x="28"/>
        <item x="958"/>
        <item x="421"/>
        <item x="304"/>
        <item x="506"/>
        <item x="336"/>
        <item x="426"/>
        <item x="855"/>
        <item x="180"/>
        <item x="152"/>
        <item x="134"/>
        <item x="577"/>
        <item x="284"/>
        <item x="285"/>
        <item x="758"/>
        <item x="634"/>
        <item x="125"/>
        <item x="44"/>
        <item x="707"/>
        <item x="350"/>
        <item x="286"/>
        <item x="400"/>
        <item x="822"/>
        <item x="424"/>
        <item x="935"/>
        <item x="365"/>
        <item x="887"/>
        <item x="819"/>
        <item x="829"/>
        <item x="381"/>
        <item x="748"/>
        <item x="362"/>
        <item x="175"/>
        <item x="260"/>
        <item x="842"/>
        <item x="953"/>
        <item x="81"/>
        <item x="672"/>
        <item x="863"/>
        <item x="514"/>
        <item x="228"/>
        <item x="898"/>
        <item x="62"/>
        <item x="27"/>
        <item x="598"/>
        <item x="823"/>
        <item x="812"/>
        <item x="40"/>
        <item x="14"/>
        <item x="367"/>
        <item x="99"/>
        <item x="777"/>
        <item x="494"/>
        <item x="303"/>
        <item x="454"/>
        <item x="750"/>
        <item x="649"/>
        <item x="46"/>
        <item x="128"/>
        <item x="293"/>
        <item x="999"/>
        <item x="487"/>
        <item x="615"/>
        <item x="153"/>
        <item x="605"/>
        <item x="665"/>
        <item x="644"/>
        <item x="741"/>
        <item x="267"/>
        <item x="524"/>
        <item x="263"/>
        <item x="796"/>
        <item x="233"/>
        <item x="404"/>
        <item x="395"/>
        <item x="432"/>
        <item x="373"/>
        <item x="906"/>
        <item x="838"/>
        <item x="217"/>
        <item x="705"/>
        <item x="931"/>
        <item x="476"/>
        <item x="926"/>
        <item x="900"/>
        <item x="503"/>
        <item x="448"/>
        <item x="773"/>
        <item x="417"/>
        <item x="349"/>
        <item x="878"/>
        <item x="852"/>
        <item x="960"/>
        <item x="778"/>
        <item x="436"/>
        <item x="406"/>
        <item x="488"/>
        <item x="280"/>
        <item x="876"/>
        <item x="203"/>
        <item x="57"/>
        <item x="351"/>
        <item x="928"/>
        <item x="955"/>
        <item x="658"/>
        <item x="101"/>
        <item x="222"/>
        <item x="455"/>
        <item x="302"/>
        <item x="872"/>
        <item x="12"/>
        <item x="635"/>
        <item x="625"/>
        <item x="662"/>
        <item x="851"/>
        <item x="620"/>
        <item x="594"/>
        <item x="651"/>
        <item x="71"/>
        <item x="629"/>
        <item x="818"/>
        <item x="788"/>
        <item x="344"/>
        <item x="74"/>
        <item x="641"/>
        <item x="497"/>
        <item x="239"/>
        <item x="799"/>
        <item x="669"/>
        <item x="139"/>
        <item x="843"/>
        <item x="994"/>
        <item x="93"/>
        <item x="451"/>
        <item x="701"/>
        <item x="456"/>
        <item x="88"/>
        <item x="396"/>
        <item x="746"/>
        <item x="664"/>
        <item x="673"/>
        <item x="13"/>
        <item x="966"/>
        <item x="473"/>
        <item x="988"/>
        <item x="248"/>
        <item x="667"/>
        <item x="570"/>
        <item x="235"/>
        <item x="189"/>
        <item x="215"/>
        <item x="519"/>
        <item x="997"/>
        <item x="882"/>
        <item x="135"/>
        <item x="776"/>
        <item x="534"/>
        <item x="41"/>
        <item x="500"/>
        <item x="209"/>
        <item x="133"/>
        <item x="992"/>
        <item x="575"/>
        <item x="826"/>
        <item x="810"/>
        <item x="73"/>
        <item x="121"/>
        <item x="736"/>
        <item x="749"/>
        <item x="146"/>
        <item x="718"/>
        <item x="165"/>
        <item x="691"/>
        <item x="32"/>
        <item x="529"/>
        <item x="956"/>
        <item x="995"/>
        <item x="647"/>
        <item x="614"/>
        <item x="167"/>
        <item x="970"/>
        <item x="460"/>
        <item x="324"/>
        <item x="513"/>
        <item x="65"/>
        <item x="278"/>
        <item x="97"/>
        <item x="430"/>
        <item x="720"/>
        <item x="377"/>
        <item x="944"/>
        <item x="697"/>
        <item x="70"/>
        <item x="55"/>
        <item x="717"/>
        <item x="106"/>
        <item x="258"/>
        <item x="110"/>
        <item x="292"/>
        <item x="616"/>
        <item x="428"/>
        <item x="533"/>
        <item x="871"/>
        <item x="627"/>
        <item x="197"/>
        <item x="232"/>
        <item x="331"/>
        <item x="670"/>
        <item x="668"/>
        <item x="250"/>
        <item x="517"/>
        <item x="640"/>
        <item x="747"/>
        <item x="161"/>
        <item x="753"/>
        <item x="334"/>
        <item x="817"/>
        <item x="866"/>
        <item x="512"/>
        <item x="53"/>
        <item x="308"/>
        <item x="319"/>
        <item x="486"/>
        <item x="172"/>
        <item x="781"/>
        <item x="566"/>
        <item x="938"/>
        <item x="79"/>
        <item x="742"/>
        <item x="846"/>
        <item x="393"/>
        <item x="840"/>
        <item x="43"/>
        <item x="589"/>
        <item x="478"/>
        <item x="723"/>
        <item x="422"/>
        <item x="84"/>
        <item x="301"/>
        <item x="538"/>
        <item x="617"/>
        <item x="170"/>
        <item x="722"/>
        <item x="253"/>
        <item x="759"/>
        <item x="545"/>
        <item x="592"/>
        <item x="808"/>
        <item x="979"/>
        <item x="124"/>
        <item x="1"/>
        <item x="891"/>
        <item x="619"/>
        <item x="179"/>
        <item x="403"/>
        <item x="724"/>
        <item x="261"/>
        <item x="987"/>
        <item x="315"/>
        <item x="687"/>
        <item x="317"/>
        <item x="565"/>
        <item x="29"/>
        <item x="469"/>
        <item x="237"/>
        <item x="532"/>
        <item x="784"/>
        <item x="964"/>
        <item x="69"/>
        <item x="190"/>
        <item x="502"/>
        <item x="399"/>
        <item x="860"/>
        <item x="613"/>
        <item x="948"/>
        <item x="72"/>
        <item x="332"/>
        <item x="35"/>
        <item x="75"/>
        <item x="525"/>
        <item x="564"/>
        <item x="434"/>
        <item x="375"/>
        <item x="241"/>
        <item x="523"/>
        <item x="220"/>
        <item x="446"/>
        <item x="655"/>
        <item x="80"/>
        <item x="298"/>
        <item x="798"/>
        <item x="105"/>
        <item x="11"/>
        <item x="507"/>
        <item x="782"/>
        <item x="813"/>
        <item x="587"/>
        <item x="401"/>
        <item x="219"/>
        <item x="554"/>
        <item x="530"/>
        <item x="767"/>
        <item x="256"/>
        <item x="188"/>
        <item x="949"/>
        <item x="155"/>
        <item x="141"/>
        <item x="858"/>
        <item x="656"/>
        <item x="103"/>
        <item x="954"/>
        <item x="596"/>
        <item x="305"/>
        <item x="38"/>
        <item x="682"/>
        <item x="210"/>
        <item x="464"/>
        <item x="636"/>
        <item x="661"/>
        <item x="495"/>
        <item x="416"/>
        <item x="76"/>
        <item x="30"/>
        <item x="140"/>
        <item x="731"/>
        <item x="389"/>
        <item x="138"/>
        <item x="238"/>
        <item x="779"/>
        <item x="443"/>
        <item x="989"/>
        <item x="624"/>
        <item x="806"/>
        <item x="790"/>
        <item x="738"/>
        <item x="511"/>
        <item x="590"/>
        <item x="961"/>
        <item x="218"/>
        <item x="438"/>
        <item x="890"/>
        <item x="484"/>
        <item x="163"/>
        <item x="967"/>
        <item x="82"/>
        <item x="588"/>
        <item x="811"/>
        <item x="728"/>
        <item x="780"/>
        <item x="310"/>
        <item x="437"/>
        <item x="431"/>
        <item x="20"/>
        <item x="914"/>
        <item x="693"/>
        <item x="470"/>
        <item x="854"/>
        <item x="606"/>
        <item x="576"/>
        <item x="449"/>
        <item x="339"/>
        <item x="825"/>
        <item x="833"/>
        <item x="4"/>
        <item x="875"/>
        <item x="291"/>
        <item x="429"/>
        <item x="129"/>
        <item x="154"/>
        <item x="382"/>
        <item x="704"/>
        <item x="559"/>
        <item x="803"/>
        <item x="985"/>
        <item x="522"/>
        <item x="560"/>
        <item x="853"/>
        <item x="330"/>
        <item x="90"/>
        <item x="323"/>
        <item x="903"/>
        <item x="940"/>
        <item x="442"/>
        <item x="480"/>
        <item x="271"/>
        <item x="450"/>
        <item x="372"/>
        <item x="756"/>
        <item x="149"/>
        <item x="849"/>
        <item x="255"/>
        <item x="531"/>
        <item x="262"/>
        <item x="212"/>
        <item x="288"/>
        <item x="274"/>
        <item x="909"/>
        <item x="378"/>
        <item x="710"/>
        <item x="913"/>
        <item x="186"/>
        <item x="867"/>
        <item x="957"/>
        <item x="816"/>
        <item x="950"/>
        <item x="316"/>
        <item x="223"/>
        <item x="419"/>
        <item x="8"/>
        <item x="158"/>
        <item x="102"/>
        <item x="33"/>
        <item x="224"/>
        <item x="83"/>
        <item x="243"/>
        <item x="920"/>
        <item x="959"/>
        <item x="835"/>
        <item x="208"/>
        <item x="60"/>
        <item x="787"/>
        <item x="47"/>
        <item x="240"/>
        <item x="536"/>
        <item x="279"/>
        <item x="15"/>
        <item x="744"/>
        <item x="894"/>
        <item x="663"/>
        <item x="119"/>
        <item x="755"/>
        <item x="883"/>
        <item x="21"/>
        <item x="553"/>
        <item x="623"/>
        <item x="862"/>
        <item x="652"/>
        <item x="924"/>
        <item x="762"/>
        <item x="311"/>
        <item x="836"/>
        <item x="5"/>
        <item x="294"/>
        <item x="772"/>
        <item x="884"/>
        <item x="409"/>
        <item x="118"/>
        <item x="794"/>
        <item x="3"/>
        <item x="868"/>
        <item x="626"/>
        <item x="800"/>
        <item x="721"/>
        <item x="467"/>
        <item x="183"/>
        <item x="630"/>
        <item x="91"/>
        <item x="236"/>
        <item x="599"/>
        <item x="457"/>
        <item x="420"/>
        <item x="761"/>
        <item x="527"/>
        <item x="622"/>
        <item x="345"/>
        <item x="100"/>
        <item x="933"/>
        <item x="499"/>
        <item x="834"/>
        <item x="493"/>
        <item x="19"/>
        <item x="143"/>
        <item x="859"/>
        <item x="452"/>
        <item x="191"/>
        <item x="195"/>
        <item x="621"/>
        <item x="348"/>
        <item x="312"/>
        <item x="632"/>
        <item x="174"/>
        <item x="912"/>
        <item x="978"/>
        <item x="657"/>
        <item x="807"/>
        <item x="698"/>
        <item x="795"/>
        <item x="58"/>
        <item x="357"/>
        <item x="277"/>
        <item x="844"/>
        <item x="481"/>
        <item x="873"/>
        <item x="391"/>
        <item x="505"/>
        <item x="869"/>
        <item x="607"/>
        <item x="270"/>
        <item x="543"/>
        <item x="650"/>
        <item x="64"/>
        <item x="205"/>
        <item x="642"/>
        <item x="42"/>
        <item x="390"/>
        <item x="181"/>
        <item x="268"/>
        <item x="801"/>
        <item x="313"/>
        <item x="77"/>
        <item x="814"/>
        <item x="92"/>
        <item x="496"/>
        <item x="252"/>
        <item x="962"/>
        <item x="711"/>
        <item x="89"/>
        <item x="544"/>
        <item x="439"/>
        <item x="916"/>
        <item x="841"/>
        <item x="856"/>
        <item x="713"/>
        <item x="911"/>
        <item x="604"/>
        <item x="584"/>
        <item x="696"/>
        <item x="915"/>
        <item x="535"/>
        <item x="251"/>
        <item x="549"/>
        <item x="770"/>
        <item x="557"/>
        <item x="340"/>
        <item x="374"/>
        <item x="137"/>
        <item x="52"/>
        <item x="929"/>
        <item x="971"/>
        <item x="459"/>
        <item x="477"/>
        <item x="87"/>
        <item x="48"/>
        <item x="608"/>
        <item x="474"/>
        <item x="358"/>
        <item x="465"/>
        <item x="901"/>
        <item x="785"/>
        <item x="18"/>
        <item x="359"/>
        <item x="830"/>
        <item x="583"/>
        <item x="510"/>
        <item x="376"/>
        <item x="307"/>
        <item x="633"/>
        <item x="766"/>
        <item x="725"/>
        <item x="151"/>
        <item x="666"/>
        <item x="946"/>
        <item x="412"/>
        <item x="820"/>
        <item x="934"/>
        <item x="410"/>
        <item x="905"/>
        <item x="804"/>
        <item x="435"/>
        <item x="671"/>
        <item x="885"/>
        <item x="463"/>
        <item x="679"/>
        <item x="157"/>
        <item x="683"/>
        <item x="266"/>
        <item x="591"/>
        <item x="653"/>
        <item x="969"/>
        <item x="68"/>
        <item x="148"/>
        <item x="923"/>
        <item x="318"/>
        <item x="643"/>
        <item x="908"/>
        <item x="198"/>
        <item x="972"/>
        <item x="226"/>
        <item x="763"/>
        <item x="850"/>
        <item x="947"/>
        <item x="568"/>
        <item x="366"/>
        <item x="802"/>
        <item x="595"/>
        <item x="600"/>
        <item x="963"/>
        <item x="832"/>
        <item x="297"/>
        <item x="361"/>
        <item x="927"/>
        <item x="356"/>
        <item x="282"/>
        <item x="639"/>
        <item x="326"/>
        <item x="582"/>
        <item x="848"/>
        <item x="996"/>
        <item x="732"/>
        <item x="132"/>
        <item x="941"/>
        <item x="821"/>
        <item x="193"/>
        <item x="466"/>
        <item x="880"/>
        <item x="184"/>
        <item x="689"/>
        <item x="111"/>
        <item x="120"/>
        <item x="870"/>
        <item x="706"/>
        <item x="688"/>
        <item x="774"/>
        <item x="98"/>
        <item x="159"/>
        <item x="408"/>
        <item x="78"/>
        <item x="171"/>
        <item x="578"/>
        <item x="550"/>
        <item x="276"/>
        <item x="942"/>
        <item x="207"/>
        <item x="380"/>
        <item x="757"/>
        <item x="574"/>
        <item x="580"/>
        <item x="225"/>
        <item x="768"/>
        <item x="245"/>
        <item x="405"/>
        <item x="628"/>
        <item x="413"/>
        <item x="726"/>
        <item x="112"/>
        <item x="719"/>
        <item x="708"/>
        <item x="892"/>
        <item x="986"/>
        <item x="387"/>
        <item x="973"/>
        <item x="338"/>
        <item x="899"/>
        <item x="675"/>
        <item x="611"/>
        <item x="227"/>
        <item x="10"/>
        <item x="342"/>
        <item x="343"/>
        <item x="229"/>
        <item x="593"/>
        <item x="886"/>
        <item x="360"/>
        <item x="51"/>
        <item x="444"/>
        <item x="415"/>
        <item x="907"/>
        <item x="320"/>
        <item x="379"/>
        <item x="984"/>
        <item x="751"/>
        <item x="922"/>
        <item x="482"/>
        <item x="295"/>
        <item x="347"/>
        <item x="244"/>
        <item x="254"/>
        <item x="329"/>
        <item x="0"/>
        <item x="368"/>
        <item x="123"/>
        <item x="221"/>
        <item x="631"/>
        <item x="168"/>
        <item x="166"/>
        <item x="116"/>
        <item x="910"/>
        <item x="131"/>
        <item x="572"/>
        <item x="370"/>
        <item x="85"/>
        <item x="733"/>
        <item x="24"/>
        <item x="714"/>
        <item x="775"/>
        <item x="743"/>
        <item x="314"/>
        <item x="847"/>
        <item x="468"/>
        <item x="680"/>
        <item x="269"/>
        <item x="952"/>
        <item x="425"/>
        <item x="265"/>
        <item x="109"/>
        <item x="881"/>
        <item x="699"/>
        <item x="67"/>
        <item x="96"/>
        <item x="327"/>
        <item x="734"/>
        <item x="918"/>
        <item x="815"/>
        <item x="177"/>
        <item x="552"/>
        <item x="786"/>
        <item x="690"/>
        <item x="453"/>
        <item x="355"/>
        <item x="685"/>
        <item x="471"/>
        <item x="889"/>
        <item x="156"/>
        <item x="433"/>
        <item x="983"/>
        <item x="865"/>
        <item x="745"/>
        <item x="39"/>
        <item x="17"/>
        <item x="831"/>
        <item x="921"/>
        <item x="729"/>
        <item x="447"/>
        <item x="618"/>
        <item x="162"/>
        <item x="34"/>
        <item x="518"/>
        <item x="974"/>
        <item x="108"/>
        <item x="462"/>
        <item x="555"/>
        <item x="703"/>
        <item x="752"/>
        <item x="637"/>
        <item x="965"/>
        <item x="839"/>
        <item x="700"/>
        <item x="904"/>
        <item x="160"/>
        <item x="247"/>
        <item x="321"/>
        <item x="975"/>
        <item x="925"/>
        <item x="402"/>
        <item x="246"/>
        <item x="861"/>
        <item x="730"/>
        <item x="569"/>
        <item x="369"/>
        <item x="943"/>
        <item x="765"/>
        <item x="458"/>
        <item x="341"/>
        <item x="837"/>
        <item x="113"/>
        <item x="824"/>
        <item x="610"/>
        <item x="540"/>
        <item x="541"/>
        <item x="201"/>
        <item x="771"/>
        <item x="888"/>
        <item x="981"/>
        <item x="976"/>
        <item x="169"/>
        <item x="945"/>
        <item x="917"/>
        <item x="504"/>
        <item x="296"/>
        <item x="548"/>
        <item x="879"/>
        <item x="539"/>
        <item x="354"/>
        <item x="857"/>
        <item x="173"/>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umber of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8AFC00-0A75-4259-A31C-BCE944BEC044}"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I7" firstHeaderRow="0" firstDataRow="1" firstDataCol="0"/>
  <pivotFields count="15">
    <pivotField showAll="0"/>
    <pivotField numFmtId="164"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Items count="1">
    <i/>
  </rowItems>
  <colFields count="1">
    <field x="-2"/>
  </colFields>
  <colItems count="4">
    <i>
      <x/>
    </i>
    <i i="1">
      <x v="1"/>
    </i>
    <i i="2">
      <x v="2"/>
    </i>
    <i i="3">
      <x v="3"/>
    </i>
  </colItems>
  <dataFields count="4">
    <dataField name="Actual Sales Value" fld="12" baseField="0" baseItem="0"/>
    <dataField name="Total Discount Value" fld="11" baseField="0" baseItem="0" numFmtId="2"/>
    <dataField name="Average Order Value" fld="10" subtotal="average" baseField="0" baseItem="0"/>
    <dataField name="Total Sales Value" fld="10" baseField="0" baseItem="0"/>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604DE0-65DD-4408-B80C-D9E8B0295470}"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0:G15" firstHeaderRow="1" firstDataRow="1" firstDataCol="1"/>
  <pivotFields count="15">
    <pivotField dataField="1" showAll="0"/>
    <pivotField numFmtId="164" showAll="0"/>
    <pivotField showAll="0"/>
    <pivotField showAll="0"/>
    <pivotField showAll="0"/>
    <pivotField showAll="0"/>
    <pivotField showAll="0"/>
    <pivotField showAll="0"/>
    <pivotField axis="axisRow" showAll="0">
      <items count="5">
        <item n="0 %" x="0"/>
        <item n="5 %" x="3"/>
        <item n="10 %" x="2"/>
        <item n="15 %" x="1"/>
        <item t="default"/>
      </items>
    </pivotField>
    <pivotField showAll="0"/>
    <pivotField showAll="0">
      <items count="999">
        <item x="649"/>
        <item x="448"/>
        <item x="548"/>
        <item x="419"/>
        <item x="213"/>
        <item x="671"/>
        <item x="907"/>
        <item x="331"/>
        <item x="0"/>
        <item x="404"/>
        <item x="653"/>
        <item x="946"/>
        <item x="693"/>
        <item x="869"/>
        <item x="317"/>
        <item x="644"/>
        <item x="537"/>
        <item x="426"/>
        <item x="1"/>
        <item x="132"/>
        <item x="889"/>
        <item x="676"/>
        <item x="356"/>
        <item x="203"/>
        <item x="146"/>
        <item x="894"/>
        <item x="486"/>
        <item x="386"/>
        <item x="260"/>
        <item x="452"/>
        <item x="75"/>
        <item x="311"/>
        <item x="88"/>
        <item x="525"/>
        <item x="459"/>
        <item x="722"/>
        <item x="502"/>
        <item x="963"/>
        <item x="751"/>
        <item x="912"/>
        <item x="469"/>
        <item x="54"/>
        <item x="370"/>
        <item x="600"/>
        <item x="660"/>
        <item x="987"/>
        <item x="14"/>
        <item x="601"/>
        <item x="741"/>
        <item x="222"/>
        <item x="581"/>
        <item x="462"/>
        <item x="431"/>
        <item x="220"/>
        <item x="291"/>
        <item x="794"/>
        <item x="445"/>
        <item x="964"/>
        <item x="256"/>
        <item x="224"/>
        <item x="599"/>
        <item x="195"/>
        <item x="94"/>
        <item x="523"/>
        <item x="891"/>
        <item x="346"/>
        <item x="880"/>
        <item x="556"/>
        <item x="399"/>
        <item x="884"/>
        <item x="65"/>
        <item x="503"/>
        <item x="69"/>
        <item x="266"/>
        <item x="59"/>
        <item x="640"/>
        <item x="902"/>
        <item x="198"/>
        <item x="969"/>
        <item x="477"/>
        <item x="840"/>
        <item x="997"/>
        <item x="428"/>
        <item x="151"/>
        <item x="352"/>
        <item x="534"/>
        <item x="52"/>
        <item x="129"/>
        <item x="270"/>
        <item x="873"/>
        <item x="557"/>
        <item x="872"/>
        <item x="994"/>
        <item x="825"/>
        <item x="480"/>
        <item x="955"/>
        <item x="730"/>
        <item x="413"/>
        <item x="924"/>
        <item x="876"/>
        <item x="667"/>
        <item x="996"/>
        <item x="930"/>
        <item x="280"/>
        <item x="738"/>
        <item x="759"/>
        <item x="180"/>
        <item x="937"/>
        <item x="593"/>
        <item x="348"/>
        <item x="892"/>
        <item x="259"/>
        <item x="893"/>
        <item x="988"/>
        <item x="630"/>
        <item x="769"/>
        <item x="322"/>
        <item x="974"/>
        <item x="25"/>
        <item x="117"/>
        <item x="754"/>
        <item x="615"/>
        <item x="655"/>
        <item x="478"/>
        <item x="73"/>
        <item x="592"/>
        <item x="143"/>
        <item x="645"/>
        <item x="169"/>
        <item x="402"/>
        <item x="920"/>
        <item x="808"/>
        <item x="852"/>
        <item x="500"/>
        <item x="702"/>
        <item x="959"/>
        <item x="39"/>
        <item x="642"/>
        <item x="107"/>
        <item x="984"/>
        <item x="518"/>
        <item x="482"/>
        <item x="689"/>
        <item x="113"/>
        <item x="111"/>
        <item x="298"/>
        <item x="432"/>
        <item x="440"/>
        <item x="862"/>
        <item x="515"/>
        <item x="765"/>
        <item x="288"/>
        <item x="804"/>
        <item x="772"/>
        <item x="947"/>
        <item x="160"/>
        <item x="89"/>
        <item x="576"/>
        <item x="739"/>
        <item x="975"/>
        <item x="218"/>
        <item x="214"/>
        <item x="727"/>
        <item x="122"/>
        <item x="962"/>
        <item x="161"/>
        <item x="125"/>
        <item x="290"/>
        <item x="481"/>
        <item x="338"/>
        <item x="204"/>
        <item x="383"/>
        <item x="153"/>
        <item x="607"/>
        <item x="400"/>
        <item x="179"/>
        <item x="747"/>
        <item x="855"/>
        <item x="898"/>
        <item x="901"/>
        <item x="219"/>
        <item x="421"/>
        <item x="811"/>
        <item x="474"/>
        <item x="758"/>
        <item x="226"/>
        <item x="795"/>
        <item x="189"/>
        <item x="939"/>
        <item x="602"/>
        <item x="897"/>
        <item x="619"/>
        <item x="993"/>
        <item x="750"/>
        <item x="234"/>
        <item x="586"/>
        <item x="800"/>
        <item x="700"/>
        <item x="858"/>
        <item x="724"/>
        <item x="200"/>
        <item x="166"/>
        <item x="172"/>
        <item x="854"/>
        <item x="248"/>
        <item x="279"/>
        <item x="944"/>
        <item x="603"/>
        <item x="817"/>
        <item x="411"/>
        <item x="136"/>
        <item x="2"/>
        <item x="545"/>
        <item x="684"/>
        <item x="814"/>
        <item x="866"/>
        <item x="82"/>
        <item x="9"/>
        <item x="371"/>
        <item x="263"/>
        <item x="553"/>
        <item x="466"/>
        <item x="318"/>
        <item x="244"/>
        <item x="783"/>
        <item x="677"/>
        <item x="914"/>
        <item x="388"/>
        <item x="694"/>
        <item x="707"/>
        <item x="403"/>
        <item x="461"/>
        <item x="714"/>
        <item x="505"/>
        <item x="633"/>
        <item x="760"/>
        <item x="488"/>
        <item x="29"/>
        <item x="159"/>
        <item x="83"/>
        <item x="857"/>
        <item x="275"/>
        <item x="915"/>
        <item x="358"/>
        <item x="666"/>
        <item x="173"/>
        <item x="334"/>
        <item x="521"/>
        <item x="792"/>
        <item x="749"/>
        <item x="163"/>
        <item x="3"/>
        <item x="874"/>
        <item x="805"/>
        <item x="798"/>
        <item x="70"/>
        <item x="806"/>
        <item x="608"/>
        <item x="587"/>
        <item x="717"/>
        <item x="793"/>
        <item x="354"/>
        <item x="80"/>
        <item x="627"/>
        <item x="675"/>
        <item x="573"/>
        <item x="580"/>
        <item x="896"/>
        <item x="941"/>
        <item x="495"/>
        <item x="691"/>
        <item x="439"/>
        <item x="981"/>
        <item x="30"/>
        <item x="910"/>
        <item x="845"/>
        <item x="688"/>
        <item x="458"/>
        <item x="886"/>
        <item x="281"/>
        <item x="412"/>
        <item x="175"/>
        <item x="624"/>
        <item x="323"/>
        <item x="613"/>
        <item x="766"/>
        <item x="190"/>
        <item x="295"/>
        <item x="267"/>
        <item x="138"/>
        <item x="744"/>
        <item x="450"/>
        <item x="621"/>
        <item x="456"/>
        <item x="17"/>
        <item x="925"/>
        <item x="223"/>
        <item x="949"/>
        <item x="310"/>
        <item x="360"/>
        <item x="26"/>
        <item x="87"/>
        <item x="229"/>
        <item x="168"/>
        <item x="425"/>
        <item x="58"/>
        <item x="682"/>
        <item x="560"/>
        <item x="463"/>
        <item x="853"/>
        <item x="13"/>
        <item x="768"/>
        <item x="618"/>
        <item x="97"/>
        <item x="617"/>
        <item x="940"/>
        <item x="397"/>
        <item x="377"/>
        <item x="494"/>
        <item x="777"/>
        <item x="888"/>
        <item x="933"/>
        <item x="374"/>
        <item x="258"/>
        <item x="668"/>
        <item x="764"/>
        <item x="339"/>
        <item x="834"/>
        <item x="782"/>
        <item x="359"/>
        <item x="762"/>
        <item x="53"/>
        <item x="828"/>
        <item x="620"/>
        <item x="134"/>
        <item x="102"/>
        <item x="499"/>
        <item x="536"/>
        <item x="364"/>
        <item x="79"/>
        <item x="831"/>
        <item x="72"/>
        <item x="552"/>
        <item x="7"/>
        <item x="124"/>
        <item x="430"/>
        <item x="839"/>
        <item x="841"/>
        <item x="162"/>
        <item x="333"/>
        <item x="572"/>
        <item x="529"/>
        <item x="40"/>
        <item x="48"/>
        <item x="561"/>
        <item x="936"/>
        <item x="369"/>
        <item x="690"/>
        <item x="735"/>
        <item x="745"/>
        <item x="773"/>
        <item x="659"/>
        <item x="380"/>
        <item x="90"/>
        <item x="268"/>
        <item x="698"/>
        <item x="56"/>
        <item x="895"/>
        <item x="19"/>
        <item x="433"/>
        <item x="646"/>
        <item x="444"/>
        <item x="562"/>
        <item x="447"/>
        <item x="771"/>
        <item x="362"/>
        <item x="44"/>
        <item x="417"/>
        <item x="340"/>
        <item x="141"/>
        <item x="324"/>
        <item x="328"/>
        <item x="564"/>
        <item x="524"/>
        <item x="568"/>
        <item x="85"/>
        <item x="363"/>
        <item x="434"/>
        <item x="549"/>
        <item x="372"/>
        <item x="345"/>
        <item x="373"/>
        <item x="656"/>
        <item x="833"/>
        <item x="300"/>
        <item x="859"/>
        <item x="241"/>
        <item x="135"/>
        <item x="674"/>
        <item x="922"/>
        <item x="457"/>
        <item x="405"/>
        <item x="306"/>
        <item x="943"/>
        <item x="796"/>
        <item x="728"/>
        <item x="680"/>
        <item x="695"/>
        <item x="181"/>
        <item x="335"/>
        <item x="706"/>
        <item x="320"/>
        <item x="802"/>
        <item x="429"/>
        <item x="237"/>
        <item x="21"/>
        <item x="868"/>
        <item x="827"/>
        <item x="225"/>
        <item x="507"/>
        <item x="755"/>
        <item x="835"/>
        <item x="801"/>
        <item x="547"/>
        <item x="422"/>
        <item x="662"/>
        <item x="637"/>
        <item x="349"/>
        <item x="647"/>
        <item x="913"/>
        <item x="789"/>
        <item x="578"/>
        <item x="420"/>
        <item x="763"/>
        <item x="361"/>
        <item x="775"/>
        <item x="191"/>
        <item x="540"/>
        <item x="368"/>
        <item x="715"/>
        <item x="77"/>
        <item x="294"/>
        <item x="453"/>
        <item x="563"/>
        <item x="468"/>
        <item x="235"/>
        <item x="986"/>
        <item x="442"/>
        <item x="960"/>
        <item x="121"/>
        <item x="985"/>
        <item x="665"/>
        <item x="100"/>
        <item x="609"/>
        <item x="41"/>
        <item x="319"/>
        <item x="497"/>
        <item x="991"/>
        <item x="790"/>
        <item x="917"/>
        <item x="611"/>
        <item x="484"/>
        <item x="186"/>
        <item x="201"/>
        <item x="301"/>
        <item x="479"/>
        <item x="657"/>
        <item x="376"/>
        <item x="282"/>
        <item x="635"/>
        <item x="255"/>
        <item x="33"/>
        <item x="589"/>
        <item x="418"/>
        <item x="493"/>
        <item x="519"/>
        <item x="243"/>
        <item x="265"/>
        <item x="47"/>
        <item x="391"/>
        <item x="756"/>
        <item x="977"/>
        <item x="882"/>
        <item x="51"/>
        <item x="239"/>
        <item x="650"/>
        <item x="774"/>
        <item x="321"/>
        <item x="367"/>
        <item x="508"/>
        <item x="396"/>
        <item x="585"/>
        <item x="309"/>
        <item x="251"/>
        <item x="110"/>
        <item x="330"/>
        <item x="401"/>
        <item x="257"/>
        <item x="11"/>
        <item x="157"/>
        <item x="378"/>
        <item x="928"/>
        <item x="951"/>
        <item x="337"/>
        <item x="476"/>
        <item x="37"/>
        <item x="952"/>
        <item x="786"/>
        <item x="472"/>
        <item x="34"/>
        <item x="455"/>
        <item x="672"/>
        <item x="542"/>
        <item x="108"/>
        <item x="971"/>
        <item x="681"/>
        <item x="704"/>
        <item x="921"/>
        <item x="978"/>
        <item x="843"/>
        <item x="382"/>
        <item x="829"/>
        <item x="942"/>
        <item x="475"/>
        <item x="81"/>
        <item x="565"/>
        <item x="196"/>
        <item x="120"/>
        <item x="315"/>
        <item x="819"/>
        <item x="899"/>
        <item x="199"/>
        <item x="228"/>
        <item x="253"/>
        <item x="332"/>
        <item x="389"/>
        <item x="546"/>
        <item x="250"/>
        <item x="245"/>
        <item x="416"/>
        <item x="103"/>
        <item x="919"/>
        <item x="550"/>
        <item x="299"/>
        <item x="570"/>
        <item x="86"/>
        <item x="822"/>
        <item x="393"/>
        <item x="558"/>
        <item x="588"/>
        <item x="538"/>
        <item x="605"/>
        <item x="818"/>
        <item x="490"/>
        <item x="821"/>
        <item x="6"/>
        <item x="139"/>
        <item x="780"/>
        <item x="436"/>
        <item x="217"/>
        <item x="606"/>
        <item x="847"/>
        <item x="183"/>
        <item x="813"/>
        <item x="35"/>
        <item x="908"/>
        <item x="543"/>
        <item x="513"/>
        <item x="669"/>
        <item x="233"/>
        <item x="381"/>
        <item x="697"/>
        <item x="785"/>
        <item x="287"/>
        <item x="176"/>
        <item x="929"/>
        <item x="632"/>
        <item x="648"/>
        <item x="625"/>
        <item x="313"/>
        <item x="336"/>
        <item x="98"/>
        <item x="209"/>
        <item x="467"/>
        <item x="43"/>
        <item x="610"/>
        <item x="778"/>
        <item x="106"/>
        <item x="871"/>
        <item x="723"/>
        <item x="716"/>
        <item x="464"/>
        <item x="848"/>
        <item x="78"/>
        <item x="850"/>
        <item x="832"/>
        <item x="118"/>
        <item x="596"/>
        <item x="406"/>
        <item x="918"/>
        <item x="15"/>
        <item x="887"/>
        <item x="797"/>
        <item x="325"/>
        <item x="193"/>
        <item x="67"/>
        <item x="844"/>
        <item x="526"/>
        <item x="28"/>
        <item x="934"/>
        <item x="64"/>
        <item x="860"/>
        <item x="22"/>
        <item x="128"/>
        <item x="316"/>
        <item x="435"/>
        <item x="651"/>
        <item x="663"/>
        <item x="673"/>
        <item x="114"/>
        <item x="407"/>
        <item x="594"/>
        <item x="62"/>
        <item x="206"/>
        <item x="643"/>
        <item x="541"/>
        <item x="612"/>
        <item x="670"/>
        <item x="49"/>
        <item x="736"/>
        <item x="528"/>
        <item x="686"/>
        <item x="856"/>
        <item x="950"/>
        <item x="956"/>
        <item x="830"/>
        <item x="232"/>
        <item x="188"/>
        <item x="414"/>
        <item x="781"/>
        <item x="720"/>
        <item x="327"/>
        <item x="957"/>
        <item x="810"/>
        <item x="636"/>
        <item x="881"/>
        <item x="989"/>
        <item x="303"/>
        <item x="948"/>
        <item x="628"/>
        <item x="976"/>
        <item x="292"/>
        <item x="365"/>
        <item x="742"/>
        <item x="514"/>
        <item x="710"/>
        <item x="187"/>
        <item x="746"/>
        <item x="119"/>
        <item x="906"/>
        <item x="904"/>
        <item x="473"/>
        <item x="284"/>
        <item x="211"/>
        <item x="238"/>
        <item x="791"/>
        <item x="958"/>
        <item x="438"/>
        <item x="753"/>
        <item x="770"/>
        <item x="93"/>
        <item x="247"/>
        <item x="375"/>
        <item x="137"/>
        <item x="757"/>
        <item x="815"/>
        <item x="532"/>
        <item x="863"/>
        <item x="932"/>
        <item x="269"/>
        <item x="743"/>
        <item x="115"/>
        <item x="92"/>
        <item x="510"/>
        <item x="305"/>
        <item x="990"/>
        <item x="31"/>
        <item x="10"/>
        <item x="685"/>
        <item x="155"/>
        <item x="965"/>
        <item x="705"/>
        <item x="149"/>
        <item x="718"/>
        <item x="394"/>
        <item x="227"/>
        <item x="104"/>
        <item x="5"/>
        <item x="995"/>
        <item x="207"/>
        <item x="308"/>
        <item x="506"/>
        <item x="261"/>
        <item x="57"/>
        <item x="192"/>
        <item x="520"/>
        <item x="68"/>
        <item x="424"/>
        <item x="276"/>
        <item x="890"/>
        <item x="614"/>
        <item x="812"/>
        <item x="286"/>
        <item x="32"/>
        <item x="566"/>
        <item x="498"/>
        <item x="18"/>
        <item x="4"/>
        <item x="105"/>
        <item x="271"/>
        <item x="905"/>
        <item x="571"/>
        <item x="296"/>
        <item x="861"/>
        <item x="846"/>
        <item x="721"/>
        <item x="823"/>
        <item x="634"/>
        <item x="574"/>
        <item x="289"/>
        <item x="604"/>
        <item x="451"/>
        <item x="20"/>
        <item x="748"/>
        <item x="460"/>
        <item x="45"/>
        <item x="737"/>
        <item x="164"/>
        <item x="779"/>
        <item x="713"/>
        <item x="471"/>
        <item x="535"/>
        <item x="158"/>
        <item x="582"/>
        <item x="395"/>
        <item x="579"/>
        <item x="27"/>
        <item x="512"/>
        <item x="639"/>
        <item x="661"/>
        <item x="66"/>
        <item x="870"/>
        <item x="492"/>
        <item x="504"/>
        <item x="465"/>
        <item x="230"/>
        <item x="824"/>
        <item x="711"/>
        <item x="231"/>
        <item x="182"/>
        <item x="366"/>
        <item x="729"/>
        <item x="911"/>
        <item x="679"/>
        <item x="900"/>
        <item x="699"/>
        <item x="708"/>
        <item x="966"/>
        <item x="96"/>
        <item x="696"/>
        <item x="837"/>
        <item x="867"/>
        <item x="788"/>
        <item x="126"/>
        <item x="838"/>
        <item x="285"/>
        <item x="879"/>
        <item x="842"/>
        <item x="734"/>
        <item x="415"/>
        <item x="446"/>
        <item x="591"/>
        <item x="767"/>
        <item x="703"/>
        <item x="517"/>
        <item x="409"/>
        <item x="533"/>
        <item x="170"/>
        <item x="531"/>
        <item x="55"/>
        <item x="836"/>
        <item x="491"/>
        <item x="945"/>
        <item x="242"/>
        <item x="184"/>
        <item x="91"/>
        <item x="776"/>
        <item x="597"/>
        <item x="273"/>
        <item x="387"/>
        <item x="903"/>
        <item x="341"/>
        <item x="719"/>
        <item x="185"/>
        <item x="314"/>
        <item x="732"/>
        <item x="961"/>
        <item x="178"/>
        <item x="849"/>
        <item x="629"/>
        <item x="272"/>
        <item x="590"/>
        <item x="174"/>
        <item x="972"/>
        <item x="116"/>
        <item x="983"/>
        <item x="8"/>
        <item x="23"/>
        <item x="652"/>
        <item x="140"/>
        <item x="205"/>
        <item x="875"/>
        <item x="71"/>
        <item x="967"/>
        <item x="277"/>
        <item x="970"/>
        <item x="496"/>
        <item x="194"/>
        <item x="215"/>
        <item x="63"/>
        <item x="539"/>
        <item x="740"/>
        <item x="42"/>
        <item x="916"/>
        <item x="487"/>
        <item x="171"/>
        <item x="851"/>
        <item x="938"/>
        <item x="344"/>
        <item x="385"/>
        <item x="816"/>
        <item x="654"/>
        <item x="885"/>
        <item x="678"/>
        <item x="883"/>
        <item x="559"/>
        <item x="935"/>
        <item x="470"/>
        <item x="144"/>
        <item x="84"/>
        <item x="398"/>
        <item x="954"/>
        <item x="923"/>
        <item x="701"/>
        <item x="511"/>
        <item x="664"/>
        <item x="355"/>
        <item x="567"/>
        <item x="350"/>
        <item x="249"/>
        <item x="973"/>
        <item x="787"/>
        <item x="148"/>
        <item x="454"/>
        <item x="347"/>
        <item x="379"/>
        <item x="598"/>
        <item x="24"/>
        <item x="733"/>
        <item x="109"/>
        <item x="408"/>
        <item x="12"/>
        <item x="803"/>
        <item x="575"/>
        <item x="555"/>
        <item x="236"/>
        <item x="95"/>
        <item x="485"/>
        <item x="342"/>
        <item x="501"/>
        <item x="658"/>
        <item x="584"/>
        <item x="799"/>
        <item x="246"/>
        <item x="551"/>
        <item x="76"/>
        <item x="283"/>
        <item x="877"/>
        <item x="357"/>
        <item x="326"/>
        <item x="60"/>
        <item x="297"/>
        <item x="752"/>
        <item x="410"/>
        <item x="449"/>
        <item x="616"/>
        <item x="99"/>
        <item x="264"/>
        <item x="784"/>
        <item x="926"/>
        <item x="423"/>
        <item x="692"/>
        <item x="74"/>
        <item x="262"/>
        <item x="725"/>
        <item x="979"/>
        <item x="595"/>
        <item x="731"/>
        <item x="483"/>
        <item x="909"/>
        <item x="980"/>
        <item x="112"/>
        <item x="123"/>
        <item x="50"/>
        <item x="638"/>
        <item x="46"/>
        <item x="726"/>
        <item x="156"/>
        <item x="622"/>
        <item x="441"/>
        <item x="61"/>
        <item x="252"/>
        <item x="154"/>
        <item x="992"/>
        <item x="150"/>
        <item x="516"/>
        <item x="826"/>
        <item x="240"/>
        <item x="709"/>
        <item x="631"/>
        <item x="384"/>
        <item x="509"/>
        <item x="641"/>
        <item x="427"/>
        <item x="165"/>
        <item x="583"/>
        <item x="544"/>
        <item x="302"/>
        <item x="197"/>
        <item x="569"/>
        <item x="353"/>
        <item x="687"/>
        <item x="390"/>
        <item x="167"/>
        <item x="278"/>
        <item x="147"/>
        <item x="443"/>
        <item x="530"/>
        <item x="254"/>
        <item x="809"/>
        <item x="931"/>
        <item x="982"/>
        <item x="177"/>
        <item x="864"/>
        <item x="202"/>
        <item x="820"/>
        <item x="307"/>
        <item x="343"/>
        <item x="152"/>
        <item x="527"/>
        <item x="142"/>
        <item x="577"/>
        <item x="865"/>
        <item x="127"/>
        <item x="208"/>
        <item x="274"/>
        <item x="312"/>
        <item x="626"/>
        <item x="221"/>
        <item x="351"/>
        <item x="212"/>
        <item x="761"/>
        <item x="216"/>
        <item x="878"/>
        <item x="683"/>
        <item x="392"/>
        <item x="953"/>
        <item x="133"/>
        <item x="489"/>
        <item x="130"/>
        <item x="927"/>
        <item x="712"/>
        <item x="36"/>
        <item x="623"/>
        <item x="131"/>
        <item x="304"/>
        <item x="522"/>
        <item x="293"/>
        <item x="16"/>
        <item x="38"/>
        <item x="329"/>
        <item x="210"/>
        <item x="968"/>
        <item x="807"/>
        <item x="554"/>
        <item x="145"/>
        <item x="101"/>
        <item x="437"/>
        <item t="default"/>
      </items>
    </pivotField>
    <pivotField showAll="0"/>
    <pivotField showAll="0"/>
    <pivotField showAll="0">
      <items count="3">
        <item x="0"/>
        <item x="1"/>
        <item t="default"/>
      </items>
    </pivotField>
    <pivotField showAll="0">
      <items count="13">
        <item x="5"/>
        <item x="10"/>
        <item x="1"/>
        <item x="9"/>
        <item x="7"/>
        <item x="8"/>
        <item x="11"/>
        <item x="4"/>
        <item x="6"/>
        <item x="0"/>
        <item x="2"/>
        <item x="3"/>
        <item t="default"/>
      </items>
    </pivotField>
  </pivotFields>
  <rowFields count="1">
    <field x="8"/>
  </rowFields>
  <rowItems count="5">
    <i>
      <x/>
    </i>
    <i>
      <x v="1"/>
    </i>
    <i>
      <x v="2"/>
    </i>
    <i>
      <x v="3"/>
    </i>
    <i t="grand">
      <x/>
    </i>
  </rowItems>
  <colItems count="1">
    <i/>
  </colItems>
  <dataFields count="1">
    <dataField name="Count of Invoice ID"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 chart="2" format="9">
      <pivotArea type="data" outline="0" fieldPosition="0">
        <references count="2">
          <reference field="4294967294" count="1" selected="0">
            <x v="0"/>
          </reference>
          <reference field="8"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35F878-57FF-46BE-89BD-FDB8D6B4F4FA}"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7:G33" firstHeaderRow="1" firstDataRow="1" firstDataCol="1"/>
  <pivotFields count="15">
    <pivotField showAll="0"/>
    <pivotField numFmtId="164" showAll="0"/>
    <pivotField showAll="0"/>
    <pivotField showAll="0"/>
    <pivotField showAll="0"/>
    <pivotField showAll="0"/>
    <pivotField showAll="0"/>
    <pivotField showAll="0"/>
    <pivotField showAll="0"/>
    <pivotField showAll="0"/>
    <pivotField dataField="1" showAll="0">
      <items count="999">
        <item x="649"/>
        <item x="448"/>
        <item x="548"/>
        <item x="419"/>
        <item x="213"/>
        <item x="671"/>
        <item x="907"/>
        <item x="331"/>
        <item x="0"/>
        <item x="404"/>
        <item x="653"/>
        <item x="946"/>
        <item x="693"/>
        <item x="869"/>
        <item x="317"/>
        <item x="644"/>
        <item x="537"/>
        <item x="426"/>
        <item x="1"/>
        <item x="132"/>
        <item x="889"/>
        <item x="676"/>
        <item x="356"/>
        <item x="203"/>
        <item x="146"/>
        <item x="894"/>
        <item x="486"/>
        <item x="386"/>
        <item x="260"/>
        <item x="452"/>
        <item x="75"/>
        <item x="311"/>
        <item x="88"/>
        <item x="525"/>
        <item x="459"/>
        <item x="722"/>
        <item x="502"/>
        <item x="963"/>
        <item x="751"/>
        <item x="912"/>
        <item x="469"/>
        <item x="54"/>
        <item x="370"/>
        <item x="600"/>
        <item x="660"/>
        <item x="987"/>
        <item x="14"/>
        <item x="601"/>
        <item x="741"/>
        <item x="222"/>
        <item x="581"/>
        <item x="462"/>
        <item x="431"/>
        <item x="220"/>
        <item x="291"/>
        <item x="794"/>
        <item x="445"/>
        <item x="964"/>
        <item x="256"/>
        <item x="224"/>
        <item x="599"/>
        <item x="195"/>
        <item x="94"/>
        <item x="523"/>
        <item x="891"/>
        <item x="346"/>
        <item x="880"/>
        <item x="556"/>
        <item x="399"/>
        <item x="884"/>
        <item x="65"/>
        <item x="503"/>
        <item x="69"/>
        <item x="266"/>
        <item x="59"/>
        <item x="640"/>
        <item x="902"/>
        <item x="198"/>
        <item x="969"/>
        <item x="477"/>
        <item x="840"/>
        <item x="997"/>
        <item x="428"/>
        <item x="151"/>
        <item x="352"/>
        <item x="534"/>
        <item x="52"/>
        <item x="129"/>
        <item x="270"/>
        <item x="873"/>
        <item x="557"/>
        <item x="872"/>
        <item x="994"/>
        <item x="825"/>
        <item x="480"/>
        <item x="955"/>
        <item x="730"/>
        <item x="413"/>
        <item x="924"/>
        <item x="876"/>
        <item x="667"/>
        <item x="996"/>
        <item x="930"/>
        <item x="280"/>
        <item x="738"/>
        <item x="759"/>
        <item x="180"/>
        <item x="937"/>
        <item x="593"/>
        <item x="348"/>
        <item x="892"/>
        <item x="259"/>
        <item x="893"/>
        <item x="988"/>
        <item x="630"/>
        <item x="769"/>
        <item x="322"/>
        <item x="974"/>
        <item x="25"/>
        <item x="117"/>
        <item x="754"/>
        <item x="615"/>
        <item x="655"/>
        <item x="478"/>
        <item x="73"/>
        <item x="592"/>
        <item x="143"/>
        <item x="645"/>
        <item x="169"/>
        <item x="402"/>
        <item x="920"/>
        <item x="808"/>
        <item x="852"/>
        <item x="500"/>
        <item x="702"/>
        <item x="959"/>
        <item x="39"/>
        <item x="642"/>
        <item x="107"/>
        <item x="984"/>
        <item x="518"/>
        <item x="482"/>
        <item x="689"/>
        <item x="113"/>
        <item x="111"/>
        <item x="298"/>
        <item x="432"/>
        <item x="440"/>
        <item x="862"/>
        <item x="515"/>
        <item x="765"/>
        <item x="288"/>
        <item x="804"/>
        <item x="772"/>
        <item x="947"/>
        <item x="160"/>
        <item x="89"/>
        <item x="576"/>
        <item x="739"/>
        <item x="975"/>
        <item x="218"/>
        <item x="214"/>
        <item x="727"/>
        <item x="122"/>
        <item x="962"/>
        <item x="161"/>
        <item x="125"/>
        <item x="290"/>
        <item x="481"/>
        <item x="338"/>
        <item x="204"/>
        <item x="383"/>
        <item x="153"/>
        <item x="607"/>
        <item x="400"/>
        <item x="179"/>
        <item x="747"/>
        <item x="855"/>
        <item x="898"/>
        <item x="901"/>
        <item x="219"/>
        <item x="421"/>
        <item x="811"/>
        <item x="474"/>
        <item x="758"/>
        <item x="226"/>
        <item x="795"/>
        <item x="189"/>
        <item x="939"/>
        <item x="602"/>
        <item x="897"/>
        <item x="619"/>
        <item x="993"/>
        <item x="750"/>
        <item x="234"/>
        <item x="586"/>
        <item x="800"/>
        <item x="700"/>
        <item x="858"/>
        <item x="724"/>
        <item x="200"/>
        <item x="166"/>
        <item x="172"/>
        <item x="854"/>
        <item x="248"/>
        <item x="279"/>
        <item x="944"/>
        <item x="603"/>
        <item x="817"/>
        <item x="411"/>
        <item x="136"/>
        <item x="2"/>
        <item x="545"/>
        <item x="684"/>
        <item x="814"/>
        <item x="866"/>
        <item x="82"/>
        <item x="9"/>
        <item x="371"/>
        <item x="263"/>
        <item x="553"/>
        <item x="466"/>
        <item x="318"/>
        <item x="244"/>
        <item x="783"/>
        <item x="677"/>
        <item x="914"/>
        <item x="388"/>
        <item x="694"/>
        <item x="707"/>
        <item x="403"/>
        <item x="461"/>
        <item x="714"/>
        <item x="505"/>
        <item x="633"/>
        <item x="760"/>
        <item x="488"/>
        <item x="29"/>
        <item x="159"/>
        <item x="83"/>
        <item x="857"/>
        <item x="275"/>
        <item x="915"/>
        <item x="358"/>
        <item x="666"/>
        <item x="173"/>
        <item x="334"/>
        <item x="521"/>
        <item x="792"/>
        <item x="749"/>
        <item x="163"/>
        <item x="3"/>
        <item x="874"/>
        <item x="805"/>
        <item x="798"/>
        <item x="70"/>
        <item x="806"/>
        <item x="608"/>
        <item x="587"/>
        <item x="717"/>
        <item x="793"/>
        <item x="354"/>
        <item x="80"/>
        <item x="627"/>
        <item x="675"/>
        <item x="573"/>
        <item x="580"/>
        <item x="896"/>
        <item x="941"/>
        <item x="495"/>
        <item x="691"/>
        <item x="439"/>
        <item x="981"/>
        <item x="30"/>
        <item x="910"/>
        <item x="845"/>
        <item x="688"/>
        <item x="458"/>
        <item x="886"/>
        <item x="281"/>
        <item x="412"/>
        <item x="175"/>
        <item x="624"/>
        <item x="323"/>
        <item x="613"/>
        <item x="766"/>
        <item x="190"/>
        <item x="295"/>
        <item x="267"/>
        <item x="138"/>
        <item x="744"/>
        <item x="450"/>
        <item x="621"/>
        <item x="456"/>
        <item x="17"/>
        <item x="925"/>
        <item x="223"/>
        <item x="949"/>
        <item x="310"/>
        <item x="360"/>
        <item x="26"/>
        <item x="87"/>
        <item x="229"/>
        <item x="168"/>
        <item x="425"/>
        <item x="58"/>
        <item x="682"/>
        <item x="560"/>
        <item x="463"/>
        <item x="853"/>
        <item x="13"/>
        <item x="768"/>
        <item x="618"/>
        <item x="97"/>
        <item x="617"/>
        <item x="940"/>
        <item x="397"/>
        <item x="377"/>
        <item x="494"/>
        <item x="777"/>
        <item x="888"/>
        <item x="933"/>
        <item x="374"/>
        <item x="258"/>
        <item x="668"/>
        <item x="764"/>
        <item x="339"/>
        <item x="834"/>
        <item x="782"/>
        <item x="359"/>
        <item x="762"/>
        <item x="53"/>
        <item x="828"/>
        <item x="620"/>
        <item x="134"/>
        <item x="102"/>
        <item x="499"/>
        <item x="536"/>
        <item x="364"/>
        <item x="79"/>
        <item x="831"/>
        <item x="72"/>
        <item x="552"/>
        <item x="7"/>
        <item x="124"/>
        <item x="430"/>
        <item x="839"/>
        <item x="841"/>
        <item x="162"/>
        <item x="333"/>
        <item x="572"/>
        <item x="529"/>
        <item x="40"/>
        <item x="48"/>
        <item x="561"/>
        <item x="936"/>
        <item x="369"/>
        <item x="690"/>
        <item x="735"/>
        <item x="745"/>
        <item x="773"/>
        <item x="659"/>
        <item x="380"/>
        <item x="90"/>
        <item x="268"/>
        <item x="698"/>
        <item x="56"/>
        <item x="895"/>
        <item x="19"/>
        <item x="433"/>
        <item x="646"/>
        <item x="444"/>
        <item x="562"/>
        <item x="447"/>
        <item x="771"/>
        <item x="362"/>
        <item x="44"/>
        <item x="417"/>
        <item x="340"/>
        <item x="141"/>
        <item x="324"/>
        <item x="328"/>
        <item x="564"/>
        <item x="524"/>
        <item x="568"/>
        <item x="85"/>
        <item x="363"/>
        <item x="434"/>
        <item x="549"/>
        <item x="372"/>
        <item x="345"/>
        <item x="373"/>
        <item x="656"/>
        <item x="833"/>
        <item x="300"/>
        <item x="859"/>
        <item x="241"/>
        <item x="135"/>
        <item x="674"/>
        <item x="922"/>
        <item x="457"/>
        <item x="405"/>
        <item x="306"/>
        <item x="943"/>
        <item x="796"/>
        <item x="728"/>
        <item x="680"/>
        <item x="695"/>
        <item x="181"/>
        <item x="335"/>
        <item x="706"/>
        <item x="320"/>
        <item x="802"/>
        <item x="429"/>
        <item x="237"/>
        <item x="21"/>
        <item x="868"/>
        <item x="827"/>
        <item x="225"/>
        <item x="507"/>
        <item x="755"/>
        <item x="835"/>
        <item x="801"/>
        <item x="547"/>
        <item x="422"/>
        <item x="662"/>
        <item x="637"/>
        <item x="349"/>
        <item x="647"/>
        <item x="913"/>
        <item x="789"/>
        <item x="578"/>
        <item x="420"/>
        <item x="763"/>
        <item x="361"/>
        <item x="775"/>
        <item x="191"/>
        <item x="540"/>
        <item x="368"/>
        <item x="715"/>
        <item x="77"/>
        <item x="294"/>
        <item x="453"/>
        <item x="563"/>
        <item x="468"/>
        <item x="235"/>
        <item x="986"/>
        <item x="442"/>
        <item x="960"/>
        <item x="121"/>
        <item x="985"/>
        <item x="665"/>
        <item x="100"/>
        <item x="609"/>
        <item x="41"/>
        <item x="319"/>
        <item x="497"/>
        <item x="991"/>
        <item x="790"/>
        <item x="917"/>
        <item x="611"/>
        <item x="484"/>
        <item x="186"/>
        <item x="201"/>
        <item x="301"/>
        <item x="479"/>
        <item x="657"/>
        <item x="376"/>
        <item x="282"/>
        <item x="635"/>
        <item x="255"/>
        <item x="33"/>
        <item x="589"/>
        <item x="418"/>
        <item x="493"/>
        <item x="519"/>
        <item x="243"/>
        <item x="265"/>
        <item x="47"/>
        <item x="391"/>
        <item x="756"/>
        <item x="977"/>
        <item x="882"/>
        <item x="51"/>
        <item x="239"/>
        <item x="650"/>
        <item x="774"/>
        <item x="321"/>
        <item x="367"/>
        <item x="508"/>
        <item x="396"/>
        <item x="585"/>
        <item x="309"/>
        <item x="251"/>
        <item x="110"/>
        <item x="330"/>
        <item x="401"/>
        <item x="257"/>
        <item x="11"/>
        <item x="157"/>
        <item x="378"/>
        <item x="928"/>
        <item x="951"/>
        <item x="337"/>
        <item x="476"/>
        <item x="37"/>
        <item x="952"/>
        <item x="786"/>
        <item x="472"/>
        <item x="34"/>
        <item x="455"/>
        <item x="672"/>
        <item x="542"/>
        <item x="108"/>
        <item x="971"/>
        <item x="681"/>
        <item x="704"/>
        <item x="921"/>
        <item x="978"/>
        <item x="843"/>
        <item x="382"/>
        <item x="829"/>
        <item x="942"/>
        <item x="475"/>
        <item x="81"/>
        <item x="565"/>
        <item x="196"/>
        <item x="120"/>
        <item x="315"/>
        <item x="819"/>
        <item x="899"/>
        <item x="199"/>
        <item x="228"/>
        <item x="253"/>
        <item x="332"/>
        <item x="389"/>
        <item x="546"/>
        <item x="250"/>
        <item x="245"/>
        <item x="416"/>
        <item x="103"/>
        <item x="919"/>
        <item x="550"/>
        <item x="299"/>
        <item x="570"/>
        <item x="86"/>
        <item x="822"/>
        <item x="393"/>
        <item x="558"/>
        <item x="588"/>
        <item x="538"/>
        <item x="605"/>
        <item x="818"/>
        <item x="490"/>
        <item x="821"/>
        <item x="6"/>
        <item x="139"/>
        <item x="780"/>
        <item x="436"/>
        <item x="217"/>
        <item x="606"/>
        <item x="847"/>
        <item x="183"/>
        <item x="813"/>
        <item x="35"/>
        <item x="908"/>
        <item x="543"/>
        <item x="513"/>
        <item x="669"/>
        <item x="233"/>
        <item x="381"/>
        <item x="697"/>
        <item x="785"/>
        <item x="287"/>
        <item x="176"/>
        <item x="929"/>
        <item x="632"/>
        <item x="648"/>
        <item x="625"/>
        <item x="313"/>
        <item x="336"/>
        <item x="98"/>
        <item x="209"/>
        <item x="467"/>
        <item x="43"/>
        <item x="610"/>
        <item x="778"/>
        <item x="106"/>
        <item x="871"/>
        <item x="723"/>
        <item x="716"/>
        <item x="464"/>
        <item x="848"/>
        <item x="78"/>
        <item x="850"/>
        <item x="832"/>
        <item x="118"/>
        <item x="596"/>
        <item x="406"/>
        <item x="918"/>
        <item x="15"/>
        <item x="887"/>
        <item x="797"/>
        <item x="325"/>
        <item x="193"/>
        <item x="67"/>
        <item x="844"/>
        <item x="526"/>
        <item x="28"/>
        <item x="934"/>
        <item x="64"/>
        <item x="860"/>
        <item x="22"/>
        <item x="128"/>
        <item x="316"/>
        <item x="435"/>
        <item x="651"/>
        <item x="663"/>
        <item x="673"/>
        <item x="114"/>
        <item x="407"/>
        <item x="594"/>
        <item x="62"/>
        <item x="206"/>
        <item x="643"/>
        <item x="541"/>
        <item x="612"/>
        <item x="670"/>
        <item x="49"/>
        <item x="736"/>
        <item x="528"/>
        <item x="686"/>
        <item x="856"/>
        <item x="950"/>
        <item x="956"/>
        <item x="830"/>
        <item x="232"/>
        <item x="188"/>
        <item x="414"/>
        <item x="781"/>
        <item x="720"/>
        <item x="327"/>
        <item x="957"/>
        <item x="810"/>
        <item x="636"/>
        <item x="881"/>
        <item x="989"/>
        <item x="303"/>
        <item x="948"/>
        <item x="628"/>
        <item x="976"/>
        <item x="292"/>
        <item x="365"/>
        <item x="742"/>
        <item x="514"/>
        <item x="710"/>
        <item x="187"/>
        <item x="746"/>
        <item x="119"/>
        <item x="906"/>
        <item x="904"/>
        <item x="473"/>
        <item x="284"/>
        <item x="211"/>
        <item x="238"/>
        <item x="791"/>
        <item x="958"/>
        <item x="438"/>
        <item x="753"/>
        <item x="770"/>
        <item x="93"/>
        <item x="247"/>
        <item x="375"/>
        <item x="137"/>
        <item x="757"/>
        <item x="815"/>
        <item x="532"/>
        <item x="863"/>
        <item x="932"/>
        <item x="269"/>
        <item x="743"/>
        <item x="115"/>
        <item x="92"/>
        <item x="510"/>
        <item x="305"/>
        <item x="990"/>
        <item x="31"/>
        <item x="10"/>
        <item x="685"/>
        <item x="155"/>
        <item x="965"/>
        <item x="705"/>
        <item x="149"/>
        <item x="718"/>
        <item x="394"/>
        <item x="227"/>
        <item x="104"/>
        <item x="5"/>
        <item x="995"/>
        <item x="207"/>
        <item x="308"/>
        <item x="506"/>
        <item x="261"/>
        <item x="57"/>
        <item x="192"/>
        <item x="520"/>
        <item x="68"/>
        <item x="424"/>
        <item x="276"/>
        <item x="890"/>
        <item x="614"/>
        <item x="812"/>
        <item x="286"/>
        <item x="32"/>
        <item x="566"/>
        <item x="498"/>
        <item x="18"/>
        <item x="4"/>
        <item x="105"/>
        <item x="271"/>
        <item x="905"/>
        <item x="571"/>
        <item x="296"/>
        <item x="861"/>
        <item x="846"/>
        <item x="721"/>
        <item x="823"/>
        <item x="634"/>
        <item x="574"/>
        <item x="289"/>
        <item x="604"/>
        <item x="451"/>
        <item x="20"/>
        <item x="748"/>
        <item x="460"/>
        <item x="45"/>
        <item x="737"/>
        <item x="164"/>
        <item x="779"/>
        <item x="713"/>
        <item x="471"/>
        <item x="535"/>
        <item x="158"/>
        <item x="582"/>
        <item x="395"/>
        <item x="579"/>
        <item x="27"/>
        <item x="512"/>
        <item x="639"/>
        <item x="661"/>
        <item x="66"/>
        <item x="870"/>
        <item x="492"/>
        <item x="504"/>
        <item x="465"/>
        <item x="230"/>
        <item x="824"/>
        <item x="711"/>
        <item x="231"/>
        <item x="182"/>
        <item x="366"/>
        <item x="729"/>
        <item x="911"/>
        <item x="679"/>
        <item x="900"/>
        <item x="699"/>
        <item x="708"/>
        <item x="966"/>
        <item x="96"/>
        <item x="696"/>
        <item x="837"/>
        <item x="867"/>
        <item x="788"/>
        <item x="126"/>
        <item x="838"/>
        <item x="285"/>
        <item x="879"/>
        <item x="842"/>
        <item x="734"/>
        <item x="415"/>
        <item x="446"/>
        <item x="591"/>
        <item x="767"/>
        <item x="703"/>
        <item x="517"/>
        <item x="409"/>
        <item x="533"/>
        <item x="170"/>
        <item x="531"/>
        <item x="55"/>
        <item x="836"/>
        <item x="491"/>
        <item x="945"/>
        <item x="242"/>
        <item x="184"/>
        <item x="91"/>
        <item x="776"/>
        <item x="597"/>
        <item x="273"/>
        <item x="387"/>
        <item x="903"/>
        <item x="341"/>
        <item x="719"/>
        <item x="185"/>
        <item x="314"/>
        <item x="732"/>
        <item x="961"/>
        <item x="178"/>
        <item x="849"/>
        <item x="629"/>
        <item x="272"/>
        <item x="590"/>
        <item x="174"/>
        <item x="972"/>
        <item x="116"/>
        <item x="983"/>
        <item x="8"/>
        <item x="23"/>
        <item x="652"/>
        <item x="140"/>
        <item x="205"/>
        <item x="875"/>
        <item x="71"/>
        <item x="967"/>
        <item x="277"/>
        <item x="970"/>
        <item x="496"/>
        <item x="194"/>
        <item x="215"/>
        <item x="63"/>
        <item x="539"/>
        <item x="740"/>
        <item x="42"/>
        <item x="916"/>
        <item x="487"/>
        <item x="171"/>
        <item x="851"/>
        <item x="938"/>
        <item x="344"/>
        <item x="385"/>
        <item x="816"/>
        <item x="654"/>
        <item x="885"/>
        <item x="678"/>
        <item x="883"/>
        <item x="559"/>
        <item x="935"/>
        <item x="470"/>
        <item x="144"/>
        <item x="84"/>
        <item x="398"/>
        <item x="954"/>
        <item x="923"/>
        <item x="701"/>
        <item x="511"/>
        <item x="664"/>
        <item x="355"/>
        <item x="567"/>
        <item x="350"/>
        <item x="249"/>
        <item x="973"/>
        <item x="787"/>
        <item x="148"/>
        <item x="454"/>
        <item x="347"/>
        <item x="379"/>
        <item x="598"/>
        <item x="24"/>
        <item x="733"/>
        <item x="109"/>
        <item x="408"/>
        <item x="12"/>
        <item x="803"/>
        <item x="575"/>
        <item x="555"/>
        <item x="236"/>
        <item x="95"/>
        <item x="485"/>
        <item x="342"/>
        <item x="501"/>
        <item x="658"/>
        <item x="584"/>
        <item x="799"/>
        <item x="246"/>
        <item x="551"/>
        <item x="76"/>
        <item x="283"/>
        <item x="877"/>
        <item x="357"/>
        <item x="326"/>
        <item x="60"/>
        <item x="297"/>
        <item x="752"/>
        <item x="410"/>
        <item x="449"/>
        <item x="616"/>
        <item x="99"/>
        <item x="264"/>
        <item x="784"/>
        <item x="926"/>
        <item x="423"/>
        <item x="692"/>
        <item x="74"/>
        <item x="262"/>
        <item x="725"/>
        <item x="979"/>
        <item x="595"/>
        <item x="731"/>
        <item x="483"/>
        <item x="909"/>
        <item x="980"/>
        <item x="112"/>
        <item x="123"/>
        <item x="50"/>
        <item x="638"/>
        <item x="46"/>
        <item x="726"/>
        <item x="156"/>
        <item x="622"/>
        <item x="441"/>
        <item x="61"/>
        <item x="252"/>
        <item x="154"/>
        <item x="992"/>
        <item x="150"/>
        <item x="516"/>
        <item x="826"/>
        <item x="240"/>
        <item x="709"/>
        <item x="631"/>
        <item x="384"/>
        <item x="509"/>
        <item x="641"/>
        <item x="427"/>
        <item x="165"/>
        <item x="583"/>
        <item x="544"/>
        <item x="302"/>
        <item x="197"/>
        <item x="569"/>
        <item x="353"/>
        <item x="687"/>
        <item x="390"/>
        <item x="167"/>
        <item x="278"/>
        <item x="147"/>
        <item x="443"/>
        <item x="530"/>
        <item x="254"/>
        <item x="809"/>
        <item x="931"/>
        <item x="982"/>
        <item x="177"/>
        <item x="864"/>
        <item x="202"/>
        <item x="820"/>
        <item x="307"/>
        <item x="343"/>
        <item x="152"/>
        <item x="527"/>
        <item x="142"/>
        <item x="577"/>
        <item x="865"/>
        <item x="127"/>
        <item x="208"/>
        <item x="274"/>
        <item x="312"/>
        <item x="626"/>
        <item x="221"/>
        <item x="351"/>
        <item x="212"/>
        <item x="761"/>
        <item x="216"/>
        <item x="878"/>
        <item x="683"/>
        <item x="392"/>
        <item x="953"/>
        <item x="133"/>
        <item x="489"/>
        <item x="130"/>
        <item x="927"/>
        <item x="712"/>
        <item x="36"/>
        <item x="623"/>
        <item x="131"/>
        <item x="304"/>
        <item x="522"/>
        <item x="293"/>
        <item x="16"/>
        <item x="38"/>
        <item x="329"/>
        <item x="210"/>
        <item x="968"/>
        <item x="807"/>
        <item x="554"/>
        <item x="145"/>
        <item x="101"/>
        <item x="437"/>
        <item t="default"/>
      </items>
    </pivotField>
    <pivotField showAll="0"/>
    <pivotField showAll="0"/>
    <pivotField axis="axisRow" showAll="0">
      <items count="3">
        <item x="0"/>
        <item x="1"/>
        <item t="default"/>
      </items>
    </pivotField>
    <pivotField axis="axisRow" showAll="0">
      <items count="13">
        <item n="January" x="5"/>
        <item n="February" x="10"/>
        <item n="March" x="1"/>
        <item n="April" x="9"/>
        <item n="May" x="7"/>
        <item n="June" x="8"/>
        <item n="July" x="11"/>
        <item n="August" x="4"/>
        <item n="September" x="6"/>
        <item n="October" x="0"/>
        <item n="November" x="2"/>
        <item n="December" x="3"/>
        <item t="default"/>
      </items>
    </pivotField>
  </pivotFields>
  <rowFields count="2">
    <field x="13"/>
    <field x="14"/>
  </rowFields>
  <rowItems count="16">
    <i>
      <x/>
    </i>
    <i r="1">
      <x v="7"/>
    </i>
    <i r="1">
      <x v="8"/>
    </i>
    <i r="1">
      <x v="9"/>
    </i>
    <i r="1">
      <x v="10"/>
    </i>
    <i r="1">
      <x v="11"/>
    </i>
    <i>
      <x v="1"/>
    </i>
    <i r="1">
      <x/>
    </i>
    <i r="1">
      <x v="1"/>
    </i>
    <i r="1">
      <x v="2"/>
    </i>
    <i r="1">
      <x v="3"/>
    </i>
    <i r="1">
      <x v="4"/>
    </i>
    <i r="1">
      <x v="5"/>
    </i>
    <i r="1">
      <x v="6"/>
    </i>
    <i r="1">
      <x v="7"/>
    </i>
    <i t="grand">
      <x/>
    </i>
  </rowItems>
  <colItems count="1">
    <i/>
  </colItems>
  <dataFields count="1">
    <dataField name="Sum of Total Sales" fld="10" baseField="0" baseItem="0"/>
  </dataFields>
  <formats count="5">
    <format dxfId="56">
      <pivotArea collapsedLevelsAreSubtotals="1" fieldPosition="0">
        <references count="2">
          <reference field="13" count="1" selected="0">
            <x v="0"/>
          </reference>
          <reference field="14" count="5">
            <x v="7"/>
            <x v="8"/>
            <x v="9"/>
            <x v="10"/>
            <x v="11"/>
          </reference>
        </references>
      </pivotArea>
    </format>
    <format dxfId="57">
      <pivotArea collapsedLevelsAreSubtotals="1" fieldPosition="0">
        <references count="1">
          <reference field="13" count="1">
            <x v="1"/>
          </reference>
        </references>
      </pivotArea>
    </format>
    <format dxfId="58">
      <pivotArea collapsedLevelsAreSubtotals="1" fieldPosition="0">
        <references count="2">
          <reference field="13" count="1" selected="0">
            <x v="1"/>
          </reference>
          <reference field="14" count="8">
            <x v="0"/>
            <x v="1"/>
            <x v="2"/>
            <x v="3"/>
            <x v="4"/>
            <x v="5"/>
            <x v="6"/>
            <x v="7"/>
          </reference>
        </references>
      </pivotArea>
    </format>
    <format dxfId="59">
      <pivotArea grandRow="1" outline="0" collapsedLevelsAreSubtotals="1" fieldPosition="0"/>
    </format>
    <format dxfId="60">
      <pivotArea collapsedLevelsAreSubtotals="1" fieldPosition="0">
        <references count="1">
          <reference field="13"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8AAB3A-BFFE-4A9C-B479-C642A02F31C5}" name="PivotTable1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35:K37" firstHeaderRow="1" firstDataRow="2" firstDataCol="1"/>
  <pivotFields count="15">
    <pivotField showAll="0"/>
    <pivotField numFmtId="164" showAll="0"/>
    <pivotField axis="axisCol" showAll="0">
      <items count="5">
        <item x="3"/>
        <item x="1"/>
        <item x="0"/>
        <item x="2"/>
        <item t="default"/>
      </items>
    </pivotField>
    <pivotField showAll="0"/>
    <pivotField showAll="0"/>
    <pivotField showAll="0"/>
    <pivotField showAll="0"/>
    <pivotField showAll="0"/>
    <pivotField showAll="0"/>
    <pivotField showAll="0"/>
    <pivotField showAll="0"/>
    <pivotField showAll="0"/>
    <pivotField dataField="1" showAll="0">
      <items count="999">
        <item x="649"/>
        <item x="448"/>
        <item x="548"/>
        <item x="419"/>
        <item x="213"/>
        <item x="671"/>
        <item x="907"/>
        <item x="331"/>
        <item x="404"/>
        <item x="0"/>
        <item x="653"/>
        <item x="946"/>
        <item x="693"/>
        <item x="317"/>
        <item x="537"/>
        <item x="869"/>
        <item x="644"/>
        <item x="1"/>
        <item x="426"/>
        <item x="889"/>
        <item x="676"/>
        <item x="356"/>
        <item x="146"/>
        <item x="132"/>
        <item x="260"/>
        <item x="894"/>
        <item x="486"/>
        <item x="386"/>
        <item x="203"/>
        <item x="452"/>
        <item x="311"/>
        <item x="88"/>
        <item x="75"/>
        <item x="525"/>
        <item x="722"/>
        <item x="963"/>
        <item x="751"/>
        <item x="912"/>
        <item x="600"/>
        <item x="469"/>
        <item x="987"/>
        <item x="459"/>
        <item x="502"/>
        <item x="601"/>
        <item x="14"/>
        <item x="54"/>
        <item x="370"/>
        <item x="741"/>
        <item x="660"/>
        <item x="581"/>
        <item x="222"/>
        <item x="462"/>
        <item x="445"/>
        <item x="256"/>
        <item x="220"/>
        <item x="964"/>
        <item x="224"/>
        <item x="794"/>
        <item x="431"/>
        <item x="291"/>
        <item x="94"/>
        <item x="599"/>
        <item x="195"/>
        <item x="346"/>
        <item x="880"/>
        <item x="266"/>
        <item x="59"/>
        <item x="523"/>
        <item x="556"/>
        <item x="399"/>
        <item x="969"/>
        <item x="891"/>
        <item x="840"/>
        <item x="65"/>
        <item x="503"/>
        <item x="198"/>
        <item x="884"/>
        <item x="902"/>
        <item x="534"/>
        <item x="69"/>
        <item x="129"/>
        <item x="270"/>
        <item x="873"/>
        <item x="428"/>
        <item x="477"/>
        <item x="640"/>
        <item x="52"/>
        <item x="997"/>
        <item x="413"/>
        <item x="667"/>
        <item x="480"/>
        <item x="557"/>
        <item x="872"/>
        <item x="151"/>
        <item x="825"/>
        <item x="924"/>
        <item x="352"/>
        <item x="955"/>
        <item x="996"/>
        <item x="730"/>
        <item x="994"/>
        <item x="876"/>
        <item x="738"/>
        <item x="930"/>
        <item x="280"/>
        <item x="593"/>
        <item x="892"/>
        <item x="974"/>
        <item x="259"/>
        <item x="25"/>
        <item x="117"/>
        <item x="655"/>
        <item x="937"/>
        <item x="592"/>
        <item x="143"/>
        <item x="322"/>
        <item x="759"/>
        <item x="180"/>
        <item x="754"/>
        <item x="630"/>
        <item x="348"/>
        <item x="959"/>
        <item x="73"/>
        <item x="920"/>
        <item x="984"/>
        <item x="893"/>
        <item x="518"/>
        <item x="852"/>
        <item x="988"/>
        <item x="113"/>
        <item x="769"/>
        <item x="39"/>
        <item x="808"/>
        <item x="107"/>
        <item x="615"/>
        <item x="478"/>
        <item x="702"/>
        <item x="298"/>
        <item x="89"/>
        <item x="645"/>
        <item x="576"/>
        <item x="169"/>
        <item x="402"/>
        <item x="515"/>
        <item x="765"/>
        <item x="482"/>
        <item x="500"/>
        <item x="804"/>
        <item x="111"/>
        <item x="125"/>
        <item x="862"/>
        <item x="642"/>
        <item x="218"/>
        <item x="689"/>
        <item x="400"/>
        <item x="432"/>
        <item x="440"/>
        <item x="772"/>
        <item x="290"/>
        <item x="160"/>
        <item x="739"/>
        <item x="811"/>
        <item x="975"/>
        <item x="474"/>
        <item x="153"/>
        <item x="288"/>
        <item x="226"/>
        <item x="607"/>
        <item x="947"/>
        <item x="898"/>
        <item x="901"/>
        <item x="219"/>
        <item x="421"/>
        <item x="214"/>
        <item x="727"/>
        <item x="338"/>
        <item x="204"/>
        <item x="383"/>
        <item x="122"/>
        <item x="962"/>
        <item x="758"/>
        <item x="161"/>
        <item x="586"/>
        <item x="189"/>
        <item x="858"/>
        <item x="747"/>
        <item x="855"/>
        <item x="200"/>
        <item x="172"/>
        <item x="481"/>
        <item x="993"/>
        <item x="248"/>
        <item x="234"/>
        <item x="795"/>
        <item x="545"/>
        <item x="939"/>
        <item x="602"/>
        <item x="179"/>
        <item x="897"/>
        <item x="700"/>
        <item x="619"/>
        <item x="866"/>
        <item x="166"/>
        <item x="279"/>
        <item x="263"/>
        <item x="814"/>
        <item x="677"/>
        <item x="944"/>
        <item x="603"/>
        <item x="750"/>
        <item x="411"/>
        <item x="136"/>
        <item x="800"/>
        <item x="684"/>
        <item x="633"/>
        <item x="724"/>
        <item x="488"/>
        <item x="854"/>
        <item x="82"/>
        <item x="9"/>
        <item x="403"/>
        <item x="817"/>
        <item x="2"/>
        <item x="318"/>
        <item x="173"/>
        <item x="783"/>
        <item x="714"/>
        <item x="334"/>
        <item x="749"/>
        <item x="505"/>
        <item x="371"/>
        <item x="694"/>
        <item x="553"/>
        <item x="608"/>
        <item x="466"/>
        <item x="83"/>
        <item x="461"/>
        <item x="717"/>
        <item x="244"/>
        <item x="521"/>
        <item x="792"/>
        <item x="914"/>
        <item x="627"/>
        <item x="760"/>
        <item x="163"/>
        <item x="388"/>
        <item x="3"/>
        <item x="707"/>
        <item x="805"/>
        <item x="495"/>
        <item x="691"/>
        <item x="806"/>
        <item x="587"/>
        <item x="666"/>
        <item x="688"/>
        <item x="354"/>
        <item x="80"/>
        <item x="29"/>
        <item x="573"/>
        <item x="886"/>
        <item x="159"/>
        <item x="874"/>
        <item x="175"/>
        <item x="624"/>
        <item x="857"/>
        <item x="613"/>
        <item x="275"/>
        <item x="915"/>
        <item x="30"/>
        <item x="295"/>
        <item x="358"/>
        <item x="267"/>
        <item x="845"/>
        <item x="793"/>
        <item x="458"/>
        <item x="138"/>
        <item x="450"/>
        <item x="798"/>
        <item x="70"/>
        <item x="323"/>
        <item x="17"/>
        <item x="910"/>
        <item x="310"/>
        <item x="675"/>
        <item x="26"/>
        <item x="580"/>
        <item x="896"/>
        <item x="941"/>
        <item x="425"/>
        <item x="439"/>
        <item x="981"/>
        <item x="766"/>
        <item x="621"/>
        <item x="949"/>
        <item x="87"/>
        <item x="744"/>
        <item x="229"/>
        <item x="281"/>
        <item x="168"/>
        <item x="412"/>
        <item x="190"/>
        <item x="397"/>
        <item x="456"/>
        <item x="377"/>
        <item x="925"/>
        <item x="853"/>
        <item x="768"/>
        <item x="764"/>
        <item x="618"/>
        <item x="97"/>
        <item x="682"/>
        <item x="560"/>
        <item x="940"/>
        <item x="494"/>
        <item x="828"/>
        <item x="620"/>
        <item x="223"/>
        <item x="777"/>
        <item x="360"/>
        <item x="933"/>
        <item x="374"/>
        <item x="58"/>
        <item x="834"/>
        <item x="617"/>
        <item x="831"/>
        <item x="72"/>
        <item x="463"/>
        <item x="359"/>
        <item x="7"/>
        <item x="53"/>
        <item x="888"/>
        <item x="134"/>
        <item x="13"/>
        <item x="572"/>
        <item x="364"/>
        <item x="258"/>
        <item x="668"/>
        <item x="339"/>
        <item x="552"/>
        <item x="48"/>
        <item x="762"/>
        <item x="690"/>
        <item x="839"/>
        <item x="841"/>
        <item x="536"/>
        <item x="782"/>
        <item x="79"/>
        <item x="529"/>
        <item x="56"/>
        <item x="561"/>
        <item x="430"/>
        <item x="102"/>
        <item x="499"/>
        <item x="162"/>
        <item x="562"/>
        <item x="447"/>
        <item x="362"/>
        <item x="380"/>
        <item x="40"/>
        <item x="124"/>
        <item x="369"/>
        <item x="549"/>
        <item x="735"/>
        <item x="745"/>
        <item x="333"/>
        <item x="372"/>
        <item x="771"/>
        <item x="90"/>
        <item x="44"/>
        <item x="268"/>
        <item x="895"/>
        <item x="936"/>
        <item x="433"/>
        <item x="728"/>
        <item x="568"/>
        <item x="335"/>
        <item x="434"/>
        <item x="773"/>
        <item x="320"/>
        <item x="373"/>
        <item x="659"/>
        <item x="833"/>
        <item x="300"/>
        <item x="859"/>
        <item x="698"/>
        <item x="340"/>
        <item x="324"/>
        <item x="19"/>
        <item x="674"/>
        <item x="457"/>
        <item x="646"/>
        <item x="405"/>
        <item x="306"/>
        <item x="524"/>
        <item x="943"/>
        <item x="444"/>
        <item x="662"/>
        <item x="637"/>
        <item x="647"/>
        <item x="181"/>
        <item x="706"/>
        <item x="420"/>
        <item x="345"/>
        <item x="868"/>
        <item x="417"/>
        <item x="827"/>
        <item x="225"/>
        <item x="141"/>
        <item x="755"/>
        <item x="775"/>
        <item x="835"/>
        <item x="328"/>
        <item x="564"/>
        <item x="135"/>
        <item x="922"/>
        <item x="85"/>
        <item x="796"/>
        <item x="363"/>
        <item x="349"/>
        <item x="695"/>
        <item x="913"/>
        <item x="802"/>
        <item x="665"/>
        <item x="429"/>
        <item x="100"/>
        <item x="656"/>
        <item x="21"/>
        <item x="241"/>
        <item x="507"/>
        <item x="191"/>
        <item x="715"/>
        <item x="422"/>
        <item x="680"/>
        <item x="563"/>
        <item x="789"/>
        <item x="255"/>
        <item x="986"/>
        <item x="237"/>
        <item x="121"/>
        <item x="763"/>
        <item x="418"/>
        <item x="493"/>
        <item x="361"/>
        <item x="319"/>
        <item x="497"/>
        <item x="991"/>
        <item x="243"/>
        <item x="917"/>
        <item x="801"/>
        <item x="186"/>
        <item x="547"/>
        <item x="540"/>
        <item x="368"/>
        <item x="201"/>
        <item x="294"/>
        <item x="453"/>
        <item x="578"/>
        <item x="635"/>
        <item x="985"/>
        <item x="609"/>
        <item x="321"/>
        <item x="519"/>
        <item x="585"/>
        <item x="257"/>
        <item x="11"/>
        <item x="484"/>
        <item x="77"/>
        <item x="301"/>
        <item x="479"/>
        <item x="376"/>
        <item x="468"/>
        <item x="235"/>
        <item x="378"/>
        <item x="442"/>
        <item x="977"/>
        <item x="960"/>
        <item x="882"/>
        <item x="239"/>
        <item x="41"/>
        <item x="476"/>
        <item x="472"/>
        <item x="790"/>
        <item x="611"/>
        <item x="367"/>
        <item x="508"/>
        <item x="309"/>
        <item x="391"/>
        <item x="542"/>
        <item x="108"/>
        <item x="657"/>
        <item x="282"/>
        <item x="921"/>
        <item x="157"/>
        <item x="51"/>
        <item x="33"/>
        <item x="589"/>
        <item x="951"/>
        <item x="265"/>
        <item x="942"/>
        <item x="396"/>
        <item x="47"/>
        <item x="110"/>
        <item x="330"/>
        <item x="401"/>
        <item x="196"/>
        <item x="756"/>
        <item x="389"/>
        <item x="928"/>
        <item x="650"/>
        <item x="843"/>
        <item x="245"/>
        <item x="774"/>
        <item x="382"/>
        <item x="416"/>
        <item x="251"/>
        <item x="570"/>
        <item x="672"/>
        <item x="475"/>
        <item x="971"/>
        <item x="819"/>
        <item x="704"/>
        <item x="538"/>
        <item x="337"/>
        <item x="37"/>
        <item x="952"/>
        <item x="786"/>
        <item x="829"/>
        <item x="34"/>
        <item x="455"/>
        <item x="6"/>
        <item x="919"/>
        <item x="139"/>
        <item x="550"/>
        <item x="436"/>
        <item x="847"/>
        <item x="681"/>
        <item x="81"/>
        <item x="565"/>
        <item x="822"/>
        <item x="315"/>
        <item x="899"/>
        <item x="978"/>
        <item x="253"/>
        <item x="332"/>
        <item x="546"/>
        <item x="588"/>
        <item x="287"/>
        <item x="176"/>
        <item x="490"/>
        <item x="780"/>
        <item x="299"/>
        <item x="120"/>
        <item x="393"/>
        <item x="199"/>
        <item x="228"/>
        <item x="832"/>
        <item x="513"/>
        <item x="381"/>
        <item x="250"/>
        <item x="558"/>
        <item x="785"/>
        <item x="797"/>
        <item x="67"/>
        <item x="929"/>
        <item x="103"/>
        <item x="28"/>
        <item x="625"/>
        <item x="860"/>
        <item x="336"/>
        <item x="316"/>
        <item x="43"/>
        <item x="86"/>
        <item x="606"/>
        <item x="673"/>
        <item x="610"/>
        <item x="813"/>
        <item x="871"/>
        <item x="35"/>
        <item x="908"/>
        <item x="543"/>
        <item x="594"/>
        <item x="233"/>
        <item x="596"/>
        <item x="206"/>
        <item x="605"/>
        <item x="325"/>
        <item x="632"/>
        <item x="856"/>
        <item x="818"/>
        <item x="648"/>
        <item x="821"/>
        <item x="64"/>
        <item x="22"/>
        <item x="98"/>
        <item x="830"/>
        <item x="467"/>
        <item x="435"/>
        <item x="217"/>
        <item x="183"/>
        <item x="781"/>
        <item x="327"/>
        <item x="778"/>
        <item x="723"/>
        <item x="848"/>
        <item x="78"/>
        <item x="989"/>
        <item x="669"/>
        <item x="697"/>
        <item x="118"/>
        <item x="918"/>
        <item x="643"/>
        <item x="541"/>
        <item x="887"/>
        <item x="736"/>
        <item x="193"/>
        <item x="526"/>
        <item x="628"/>
        <item x="313"/>
        <item x="934"/>
        <item x="292"/>
        <item x="365"/>
        <item x="956"/>
        <item x="209"/>
        <item x="187"/>
        <item x="651"/>
        <item x="106"/>
        <item x="188"/>
        <item x="414"/>
        <item x="716"/>
        <item x="464"/>
        <item x="114"/>
        <item x="850"/>
        <item x="473"/>
        <item x="284"/>
        <item x="211"/>
        <item x="62"/>
        <item x="406"/>
        <item x="15"/>
        <item x="612"/>
        <item x="670"/>
        <item x="948"/>
        <item x="438"/>
        <item x="844"/>
        <item x="528"/>
        <item x="976"/>
        <item x="128"/>
        <item x="663"/>
        <item x="757"/>
        <item x="407"/>
        <item x="815"/>
        <item x="810"/>
        <item x="932"/>
        <item x="636"/>
        <item x="881"/>
        <item x="49"/>
        <item x="686"/>
        <item x="958"/>
        <item x="950"/>
        <item x="10"/>
        <item x="965"/>
        <item x="149"/>
        <item x="742"/>
        <item x="5"/>
        <item x="232"/>
        <item x="720"/>
        <item x="957"/>
        <item x="506"/>
        <item x="746"/>
        <item x="261"/>
        <item x="863"/>
        <item x="115"/>
        <item x="303"/>
        <item x="238"/>
        <item x="791"/>
        <item x="890"/>
        <item x="770"/>
        <item x="514"/>
        <item x="705"/>
        <item x="375"/>
        <item x="710"/>
        <item x="137"/>
        <item x="119"/>
        <item x="207"/>
        <item x="105"/>
        <item x="906"/>
        <item x="532"/>
        <item x="904"/>
        <item x="520"/>
        <item x="743"/>
        <item x="68"/>
        <item x="510"/>
        <item x="296"/>
        <item x="861"/>
        <item x="823"/>
        <item x="574"/>
        <item x="289"/>
        <item x="753"/>
        <item x="812"/>
        <item x="155"/>
        <item x="93"/>
        <item x="247"/>
        <item x="164"/>
        <item x="394"/>
        <item x="227"/>
        <item x="308"/>
        <item x="269"/>
        <item x="57"/>
        <item x="92"/>
        <item x="305"/>
        <item x="990"/>
        <item x="846"/>
        <item x="614"/>
        <item x="31"/>
        <item x="685"/>
        <item x="566"/>
        <item x="498"/>
        <item x="718"/>
        <item x="639"/>
        <item x="737"/>
        <item x="104"/>
        <item x="995"/>
        <item x="4"/>
        <item x="192"/>
        <item x="271"/>
        <item x="905"/>
        <item x="779"/>
        <item x="713"/>
        <item x="571"/>
        <item x="824"/>
        <item x="424"/>
        <item x="471"/>
        <item x="276"/>
        <item x="721"/>
        <item x="729"/>
        <item x="634"/>
        <item x="535"/>
        <item x="286"/>
        <item x="32"/>
        <item x="451"/>
        <item x="45"/>
        <item x="27"/>
        <item x="18"/>
        <item x="788"/>
        <item x="838"/>
        <item x="231"/>
        <item x="182"/>
        <item x="604"/>
        <item x="20"/>
        <item x="517"/>
        <item x="748"/>
        <item x="158"/>
        <item x="460"/>
        <item x="582"/>
        <item x="900"/>
        <item x="661"/>
        <item x="696"/>
        <item x="870"/>
        <item x="126"/>
        <item x="492"/>
        <item x="285"/>
        <item x="879"/>
        <item x="415"/>
        <item x="230"/>
        <item x="711"/>
        <item x="767"/>
        <item x="341"/>
        <item x="395"/>
        <item x="314"/>
        <item x="911"/>
        <item x="579"/>
        <item x="699"/>
        <item x="708"/>
        <item x="512"/>
        <item x="170"/>
        <item x="178"/>
        <item x="66"/>
        <item x="531"/>
        <item x="242"/>
        <item x="504"/>
        <item x="590"/>
        <item x="776"/>
        <item x="842"/>
        <item x="972"/>
        <item x="465"/>
        <item x="597"/>
        <item x="366"/>
        <item x="652"/>
        <item x="387"/>
        <item x="703"/>
        <item x="903"/>
        <item x="679"/>
        <item x="185"/>
        <item x="966"/>
        <item x="96"/>
        <item x="967"/>
        <item x="961"/>
        <item x="849"/>
        <item x="629"/>
        <item x="837"/>
        <item x="63"/>
        <item x="539"/>
        <item x="867"/>
        <item x="740"/>
        <item x="916"/>
        <item x="487"/>
        <item x="851"/>
        <item x="734"/>
        <item x="446"/>
        <item x="174"/>
        <item x="591"/>
        <item x="8"/>
        <item x="140"/>
        <item x="409"/>
        <item x="205"/>
        <item x="533"/>
        <item x="559"/>
        <item x="875"/>
        <item x="144"/>
        <item x="398"/>
        <item x="511"/>
        <item x="277"/>
        <item x="55"/>
        <item x="836"/>
        <item x="491"/>
        <item x="945"/>
        <item x="194"/>
        <item x="184"/>
        <item x="42"/>
        <item x="91"/>
        <item x="454"/>
        <item x="116"/>
        <item x="983"/>
        <item x="347"/>
        <item x="385"/>
        <item x="379"/>
        <item x="273"/>
        <item x="654"/>
        <item x="719"/>
        <item x="885"/>
        <item x="678"/>
        <item x="732"/>
        <item x="470"/>
        <item x="408"/>
        <item x="84"/>
        <item x="803"/>
        <item x="970"/>
        <item x="272"/>
        <item x="567"/>
        <item x="496"/>
        <item x="575"/>
        <item x="555"/>
        <item x="95"/>
        <item x="501"/>
        <item x="938"/>
        <item x="584"/>
        <item x="799"/>
        <item x="23"/>
        <item x="24"/>
        <item x="883"/>
        <item x="71"/>
        <item x="297"/>
        <item x="954"/>
        <item x="923"/>
        <item x="701"/>
        <item x="752"/>
        <item x="215"/>
        <item x="350"/>
        <item x="249"/>
        <item x="171"/>
        <item x="344"/>
        <item x="973"/>
        <item x="787"/>
        <item x="816"/>
        <item x="246"/>
        <item x="692"/>
        <item x="598"/>
        <item x="262"/>
        <item x="283"/>
        <item x="733"/>
        <item x="935"/>
        <item x="483"/>
        <item x="109"/>
        <item x="664"/>
        <item x="355"/>
        <item x="12"/>
        <item x="50"/>
        <item x="638"/>
        <item x="622"/>
        <item x="236"/>
        <item x="485"/>
        <item x="342"/>
        <item x="99"/>
        <item x="148"/>
        <item x="252"/>
        <item x="154"/>
        <item x="992"/>
        <item x="423"/>
        <item x="76"/>
        <item x="240"/>
        <item x="725"/>
        <item x="979"/>
        <item x="877"/>
        <item x="509"/>
        <item x="427"/>
        <item x="60"/>
        <item x="123"/>
        <item x="687"/>
        <item x="390"/>
        <item x="156"/>
        <item x="658"/>
        <item x="551"/>
        <item x="926"/>
        <item x="595"/>
        <item x="357"/>
        <item x="326"/>
        <item x="909"/>
        <item x="980"/>
        <item x="410"/>
        <item x="302"/>
        <item x="931"/>
        <item x="112"/>
        <item x="46"/>
        <item x="177"/>
        <item x="726"/>
        <item x="449"/>
        <item x="441"/>
        <item x="616"/>
        <item x="264"/>
        <item x="784"/>
        <item x="61"/>
        <item x="74"/>
        <item x="826"/>
        <item x="731"/>
        <item x="709"/>
        <item x="631"/>
        <item x="384"/>
        <item x="254"/>
        <item x="641"/>
        <item x="583"/>
        <item x="544"/>
        <item x="197"/>
        <item x="152"/>
        <item x="982"/>
        <item x="569"/>
        <item x="353"/>
        <item x="167"/>
        <item x="278"/>
        <item x="127"/>
        <item x="208"/>
        <item x="150"/>
        <item x="443"/>
        <item x="516"/>
        <item x="530"/>
        <item x="221"/>
        <item x="212"/>
        <item x="165"/>
        <item x="343"/>
        <item x="864"/>
        <item x="202"/>
        <item x="147"/>
        <item x="865"/>
        <item x="312"/>
        <item x="489"/>
        <item x="809"/>
        <item x="307"/>
        <item x="927"/>
        <item x="36"/>
        <item x="683"/>
        <item x="142"/>
        <item x="577"/>
        <item x="304"/>
        <item x="820"/>
        <item x="133"/>
        <item x="351"/>
        <item x="761"/>
        <item x="130"/>
        <item x="216"/>
        <item x="878"/>
        <item x="527"/>
        <item x="131"/>
        <item x="274"/>
        <item x="626"/>
        <item x="522"/>
        <item x="293"/>
        <item x="16"/>
        <item x="38"/>
        <item x="329"/>
        <item x="392"/>
        <item x="437"/>
        <item x="953"/>
        <item x="712"/>
        <item x="210"/>
        <item x="623"/>
        <item x="968"/>
        <item x="807"/>
        <item x="554"/>
        <item x="145"/>
        <item x="101"/>
        <item t="default"/>
      </items>
    </pivotField>
    <pivotField showAll="0">
      <items count="3">
        <item x="0"/>
        <item x="1"/>
        <item t="default"/>
      </items>
    </pivotField>
    <pivotField showAll="0"/>
  </pivotFields>
  <rowItems count="1">
    <i/>
  </rowItems>
  <colFields count="1">
    <field x="2"/>
  </colFields>
  <colItems count="5">
    <i>
      <x/>
    </i>
    <i>
      <x v="1"/>
    </i>
    <i>
      <x v="2"/>
    </i>
    <i>
      <x v="3"/>
    </i>
    <i t="grand">
      <x/>
    </i>
  </colItems>
  <dataFields count="1">
    <dataField name="Sum of Actual Sales " fld="12" baseField="0" baseItem="0"/>
  </dataFields>
  <chartFormats count="4">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25E08C-7989-4035-80D3-C7F283AB9BD8}" name="PivotTable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1:J14" firstHeaderRow="1" firstDataRow="1" firstDataCol="1"/>
  <pivotFields count="15">
    <pivotField showAll="0"/>
    <pivotField numFmtId="164"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3">
        <item x="0"/>
        <item x="1"/>
        <item t="default"/>
      </items>
    </pivotField>
    <pivotField showAll="0"/>
  </pivotFields>
  <rowFields count="1">
    <field x="13"/>
  </rowFields>
  <rowItems count="3">
    <i>
      <x/>
    </i>
    <i>
      <x v="1"/>
    </i>
    <i t="grand">
      <x/>
    </i>
  </rowItems>
  <colItems count="1">
    <i/>
  </colItems>
  <dataFields count="1">
    <dataField name="Sum of Actual Sales " fld="12"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9FF527-906A-4A64-8481-7270D3EC9575}" name="PivotTable2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7:C22" firstHeaderRow="1" firstDataRow="1" firstDataCol="1"/>
  <pivotFields count="15">
    <pivotField showAll="0"/>
    <pivotField numFmtId="164" showAll="0"/>
    <pivotField showAll="0"/>
    <pivotField showAll="0"/>
    <pivotField showAll="0"/>
    <pivotField showAll="0"/>
    <pivotField showAll="0"/>
    <pivotField showAll="0"/>
    <pivotField axis="axisRow" showAll="0">
      <items count="5">
        <item x="0"/>
        <item x="3"/>
        <item x="2"/>
        <item x="1"/>
        <item t="default"/>
      </items>
    </pivotField>
    <pivotField showAll="0"/>
    <pivotField dataField="1" showAll="0"/>
    <pivotField showAll="0"/>
    <pivotField showAll="0"/>
    <pivotField showAll="0">
      <items count="3">
        <item h="1" x="0"/>
        <item x="1"/>
        <item t="default"/>
      </items>
    </pivotField>
    <pivotField showAll="0"/>
  </pivotFields>
  <rowFields count="1">
    <field x="8"/>
  </rowFields>
  <rowItems count="5">
    <i>
      <x/>
    </i>
    <i>
      <x v="1"/>
    </i>
    <i>
      <x v="2"/>
    </i>
    <i>
      <x v="3"/>
    </i>
    <i t="grand">
      <x/>
    </i>
  </rowItems>
  <colItems count="1">
    <i/>
  </colItems>
  <dataFields count="1">
    <dataField name="Sum of Total Sales" fld="10" baseField="0" baseItem="0" numFmtId="170"/>
  </dataFields>
  <formats count="1">
    <format dxfId="6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F26E59-20FD-4EB8-B214-FFA03E1F4227}" name="PivotTable1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0:C14" firstHeaderRow="1" firstDataRow="1" firstDataCol="1"/>
  <pivotFields count="15">
    <pivotField showAll="0"/>
    <pivotField numFmtId="164"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s>
  <rowFields count="1">
    <field x="9"/>
  </rowFields>
  <rowItems count="4">
    <i>
      <x/>
    </i>
    <i>
      <x v="1"/>
    </i>
    <i>
      <x v="2"/>
    </i>
    <i t="grand">
      <x/>
    </i>
  </rowItems>
  <colItems count="1">
    <i/>
  </colItems>
  <dataFields count="1">
    <dataField name="Count of Payment Type" fld="9" subtotal="count"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DFE8DE-A3E5-47AA-8513-237C360F2029}" name="PivotTable1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C7" firstHeaderRow="1" firstDataRow="1" firstDataCol="1"/>
  <pivotFields count="15">
    <pivotField showAll="0">
      <items count="1001">
        <item x="897"/>
        <item x="176"/>
        <item x="25"/>
        <item x="337"/>
        <item x="94"/>
        <item x="716"/>
        <item x="150"/>
        <item x="145"/>
        <item x="612"/>
        <item x="993"/>
        <item x="498"/>
        <item x="346"/>
        <item x="86"/>
        <item x="485"/>
        <item x="939"/>
        <item x="56"/>
        <item x="982"/>
        <item x="384"/>
        <item x="371"/>
        <item x="299"/>
        <item x="597"/>
        <item x="562"/>
        <item x="783"/>
        <item x="364"/>
        <item x="440"/>
        <item x="185"/>
        <item x="789"/>
        <item x="936"/>
        <item x="537"/>
        <item x="59"/>
        <item x="230"/>
        <item x="414"/>
        <item x="571"/>
        <item x="654"/>
        <item x="272"/>
        <item x="16"/>
        <item x="754"/>
        <item x="242"/>
        <item x="567"/>
        <item x="275"/>
        <item x="264"/>
        <item x="211"/>
        <item x="692"/>
        <item x="7"/>
        <item x="695"/>
        <item x="407"/>
        <item x="213"/>
        <item x="805"/>
        <item x="127"/>
        <item x="335"/>
        <item x="37"/>
        <item x="386"/>
        <item x="526"/>
        <item x="259"/>
        <item x="951"/>
        <item x="328"/>
        <item x="874"/>
        <item x="735"/>
        <item x="281"/>
        <item x="515"/>
        <item x="9"/>
        <item x="6"/>
        <item x="845"/>
        <item x="546"/>
        <item x="182"/>
        <item x="769"/>
        <item x="398"/>
        <item x="26"/>
        <item x="147"/>
        <item x="684"/>
        <item x="490"/>
        <item x="792"/>
        <item x="142"/>
        <item x="937"/>
        <item x="45"/>
        <item x="427"/>
        <item x="558"/>
        <item x="472"/>
        <item x="216"/>
        <item x="694"/>
        <item x="977"/>
        <item x="797"/>
        <item x="107"/>
        <item x="273"/>
        <item x="309"/>
        <item x="385"/>
        <item x="461"/>
        <item x="739"/>
        <item x="287"/>
        <item x="115"/>
        <item x="501"/>
        <item x="968"/>
        <item x="206"/>
        <item x="194"/>
        <item x="290"/>
        <item x="202"/>
        <item x="990"/>
        <item x="204"/>
        <item x="509"/>
        <item x="895"/>
        <item x="492"/>
        <item x="581"/>
        <item x="22"/>
        <item x="573"/>
        <item x="998"/>
        <item x="164"/>
        <item x="930"/>
        <item x="980"/>
        <item x="737"/>
        <item x="144"/>
        <item x="563"/>
        <item x="528"/>
        <item x="491"/>
        <item x="991"/>
        <item x="130"/>
        <item x="791"/>
        <item x="678"/>
        <item x="601"/>
        <item x="445"/>
        <item x="586"/>
        <item x="919"/>
        <item x="727"/>
        <item x="827"/>
        <item x="483"/>
        <item x="677"/>
        <item x="489"/>
        <item x="353"/>
        <item x="715"/>
        <item x="609"/>
        <item x="441"/>
        <item x="63"/>
        <item x="893"/>
        <item x="136"/>
        <item x="394"/>
        <item x="520"/>
        <item x="249"/>
        <item x="508"/>
        <item x="547"/>
        <item x="411"/>
        <item x="423"/>
        <item x="54"/>
        <item x="660"/>
        <item x="561"/>
        <item x="551"/>
        <item x="603"/>
        <item x="681"/>
        <item x="556"/>
        <item x="234"/>
        <item x="648"/>
        <item x="674"/>
        <item x="902"/>
        <item x="66"/>
        <item x="325"/>
        <item x="479"/>
        <item x="192"/>
        <item x="300"/>
        <item x="712"/>
        <item x="95"/>
        <item x="23"/>
        <item x="196"/>
        <item x="638"/>
        <item x="2"/>
        <item x="516"/>
        <item x="864"/>
        <item x="659"/>
        <item x="585"/>
        <item x="646"/>
        <item x="126"/>
        <item x="283"/>
        <item x="122"/>
        <item x="200"/>
        <item x="199"/>
        <item x="579"/>
        <item x="686"/>
        <item x="214"/>
        <item x="602"/>
        <item x="764"/>
        <item x="809"/>
        <item x="231"/>
        <item x="117"/>
        <item x="676"/>
        <item x="709"/>
        <item x="322"/>
        <item x="877"/>
        <item x="352"/>
        <item x="187"/>
        <item x="363"/>
        <item x="388"/>
        <item x="333"/>
        <item x="645"/>
        <item x="521"/>
        <item x="289"/>
        <item x="793"/>
        <item x="932"/>
        <item x="392"/>
        <item x="306"/>
        <item x="49"/>
        <item x="475"/>
        <item x="383"/>
        <item x="760"/>
        <item x="542"/>
        <item x="50"/>
        <item x="104"/>
        <item x="418"/>
        <item x="36"/>
        <item x="740"/>
        <item x="257"/>
        <item x="828"/>
        <item x="61"/>
        <item x="114"/>
        <item x="702"/>
        <item x="31"/>
        <item x="178"/>
        <item x="397"/>
        <item x="896"/>
        <item x="28"/>
        <item x="958"/>
        <item x="421"/>
        <item x="304"/>
        <item x="506"/>
        <item x="336"/>
        <item x="426"/>
        <item x="855"/>
        <item x="180"/>
        <item x="152"/>
        <item x="134"/>
        <item x="577"/>
        <item x="284"/>
        <item x="285"/>
        <item x="758"/>
        <item x="634"/>
        <item x="125"/>
        <item x="44"/>
        <item x="707"/>
        <item x="350"/>
        <item x="286"/>
        <item x="400"/>
        <item x="822"/>
        <item x="424"/>
        <item x="935"/>
        <item x="365"/>
        <item x="887"/>
        <item x="819"/>
        <item x="829"/>
        <item x="381"/>
        <item x="748"/>
        <item x="362"/>
        <item x="175"/>
        <item x="260"/>
        <item x="842"/>
        <item x="953"/>
        <item x="81"/>
        <item x="672"/>
        <item x="863"/>
        <item x="514"/>
        <item x="228"/>
        <item x="898"/>
        <item x="62"/>
        <item x="27"/>
        <item x="598"/>
        <item x="823"/>
        <item x="812"/>
        <item x="40"/>
        <item x="14"/>
        <item x="367"/>
        <item x="99"/>
        <item x="777"/>
        <item x="494"/>
        <item x="303"/>
        <item x="454"/>
        <item x="750"/>
        <item x="649"/>
        <item x="46"/>
        <item x="128"/>
        <item x="293"/>
        <item x="999"/>
        <item x="487"/>
        <item x="615"/>
        <item x="153"/>
        <item x="605"/>
        <item x="665"/>
        <item x="644"/>
        <item x="741"/>
        <item x="267"/>
        <item x="524"/>
        <item x="263"/>
        <item x="796"/>
        <item x="233"/>
        <item x="404"/>
        <item x="395"/>
        <item x="432"/>
        <item x="373"/>
        <item x="906"/>
        <item x="838"/>
        <item x="217"/>
        <item x="705"/>
        <item x="931"/>
        <item x="476"/>
        <item x="926"/>
        <item x="900"/>
        <item x="503"/>
        <item x="448"/>
        <item x="773"/>
        <item x="417"/>
        <item x="349"/>
        <item x="878"/>
        <item x="852"/>
        <item x="960"/>
        <item x="778"/>
        <item x="436"/>
        <item x="406"/>
        <item x="488"/>
        <item x="280"/>
        <item x="876"/>
        <item x="203"/>
        <item x="57"/>
        <item x="351"/>
        <item x="928"/>
        <item x="955"/>
        <item x="658"/>
        <item x="101"/>
        <item x="222"/>
        <item x="455"/>
        <item x="302"/>
        <item x="872"/>
        <item x="12"/>
        <item x="635"/>
        <item x="625"/>
        <item x="662"/>
        <item x="851"/>
        <item x="620"/>
        <item x="594"/>
        <item x="651"/>
        <item x="71"/>
        <item x="629"/>
        <item x="818"/>
        <item x="788"/>
        <item x="344"/>
        <item x="74"/>
        <item x="641"/>
        <item x="497"/>
        <item x="239"/>
        <item x="799"/>
        <item x="669"/>
        <item x="139"/>
        <item x="843"/>
        <item x="994"/>
        <item x="93"/>
        <item x="451"/>
        <item x="701"/>
        <item x="456"/>
        <item x="88"/>
        <item x="396"/>
        <item x="746"/>
        <item x="664"/>
        <item x="673"/>
        <item x="13"/>
        <item x="966"/>
        <item x="473"/>
        <item x="988"/>
        <item x="248"/>
        <item x="667"/>
        <item x="570"/>
        <item x="235"/>
        <item x="189"/>
        <item x="215"/>
        <item x="519"/>
        <item x="997"/>
        <item x="882"/>
        <item x="135"/>
        <item x="776"/>
        <item x="534"/>
        <item x="41"/>
        <item x="500"/>
        <item x="209"/>
        <item x="133"/>
        <item x="992"/>
        <item x="575"/>
        <item x="826"/>
        <item x="810"/>
        <item x="73"/>
        <item x="121"/>
        <item x="736"/>
        <item x="749"/>
        <item x="146"/>
        <item x="718"/>
        <item x="165"/>
        <item x="691"/>
        <item x="32"/>
        <item x="529"/>
        <item x="956"/>
        <item x="995"/>
        <item x="647"/>
        <item x="614"/>
        <item x="167"/>
        <item x="970"/>
        <item x="460"/>
        <item x="324"/>
        <item x="513"/>
        <item x="65"/>
        <item x="278"/>
        <item x="97"/>
        <item x="430"/>
        <item x="720"/>
        <item x="377"/>
        <item x="944"/>
        <item x="697"/>
        <item x="70"/>
        <item x="55"/>
        <item x="717"/>
        <item x="106"/>
        <item x="258"/>
        <item x="110"/>
        <item x="292"/>
        <item x="616"/>
        <item x="428"/>
        <item x="533"/>
        <item x="871"/>
        <item x="627"/>
        <item x="197"/>
        <item x="232"/>
        <item x="331"/>
        <item x="670"/>
        <item x="668"/>
        <item x="250"/>
        <item x="517"/>
        <item x="640"/>
        <item x="747"/>
        <item x="161"/>
        <item x="753"/>
        <item x="334"/>
        <item x="817"/>
        <item x="866"/>
        <item x="512"/>
        <item x="53"/>
        <item x="308"/>
        <item x="319"/>
        <item x="486"/>
        <item x="172"/>
        <item x="781"/>
        <item x="566"/>
        <item x="938"/>
        <item x="79"/>
        <item x="742"/>
        <item x="846"/>
        <item x="393"/>
        <item x="840"/>
        <item x="43"/>
        <item x="589"/>
        <item x="478"/>
        <item x="723"/>
        <item x="422"/>
        <item x="84"/>
        <item x="301"/>
        <item x="538"/>
        <item x="617"/>
        <item x="170"/>
        <item x="722"/>
        <item x="253"/>
        <item x="759"/>
        <item x="545"/>
        <item x="592"/>
        <item x="808"/>
        <item x="979"/>
        <item x="124"/>
        <item x="1"/>
        <item x="891"/>
        <item x="619"/>
        <item x="179"/>
        <item x="403"/>
        <item x="724"/>
        <item x="261"/>
        <item x="987"/>
        <item x="315"/>
        <item x="687"/>
        <item x="317"/>
        <item x="565"/>
        <item x="29"/>
        <item x="469"/>
        <item x="237"/>
        <item x="532"/>
        <item x="784"/>
        <item x="964"/>
        <item x="69"/>
        <item x="190"/>
        <item x="502"/>
        <item x="399"/>
        <item x="860"/>
        <item x="613"/>
        <item x="948"/>
        <item x="72"/>
        <item x="332"/>
        <item x="35"/>
        <item x="75"/>
        <item x="525"/>
        <item x="564"/>
        <item x="434"/>
        <item x="375"/>
        <item x="241"/>
        <item x="523"/>
        <item x="220"/>
        <item x="446"/>
        <item x="655"/>
        <item x="80"/>
        <item x="298"/>
        <item x="798"/>
        <item x="105"/>
        <item x="11"/>
        <item x="507"/>
        <item x="782"/>
        <item x="813"/>
        <item x="587"/>
        <item x="401"/>
        <item x="219"/>
        <item x="554"/>
        <item x="530"/>
        <item x="767"/>
        <item x="256"/>
        <item x="188"/>
        <item x="949"/>
        <item x="155"/>
        <item x="141"/>
        <item x="858"/>
        <item x="656"/>
        <item x="103"/>
        <item x="954"/>
        <item x="596"/>
        <item x="305"/>
        <item x="38"/>
        <item x="682"/>
        <item x="210"/>
        <item x="464"/>
        <item x="636"/>
        <item x="661"/>
        <item x="495"/>
        <item x="416"/>
        <item x="76"/>
        <item x="30"/>
        <item x="140"/>
        <item x="731"/>
        <item x="389"/>
        <item x="138"/>
        <item x="238"/>
        <item x="779"/>
        <item x="443"/>
        <item x="989"/>
        <item x="624"/>
        <item x="806"/>
        <item x="790"/>
        <item x="738"/>
        <item x="511"/>
        <item x="590"/>
        <item x="961"/>
        <item x="218"/>
        <item x="438"/>
        <item x="890"/>
        <item x="484"/>
        <item x="163"/>
        <item x="967"/>
        <item x="82"/>
        <item x="588"/>
        <item x="811"/>
        <item x="728"/>
        <item x="780"/>
        <item x="310"/>
        <item x="437"/>
        <item x="431"/>
        <item x="20"/>
        <item x="914"/>
        <item x="693"/>
        <item x="470"/>
        <item x="854"/>
        <item x="606"/>
        <item x="576"/>
        <item x="449"/>
        <item x="339"/>
        <item x="825"/>
        <item x="833"/>
        <item x="4"/>
        <item x="875"/>
        <item x="291"/>
        <item x="429"/>
        <item x="129"/>
        <item x="154"/>
        <item x="382"/>
        <item x="704"/>
        <item x="559"/>
        <item x="803"/>
        <item x="985"/>
        <item x="522"/>
        <item x="560"/>
        <item x="853"/>
        <item x="330"/>
        <item x="90"/>
        <item x="323"/>
        <item x="903"/>
        <item x="940"/>
        <item x="442"/>
        <item x="480"/>
        <item x="271"/>
        <item x="450"/>
        <item x="372"/>
        <item x="756"/>
        <item x="149"/>
        <item x="849"/>
        <item x="255"/>
        <item x="531"/>
        <item x="262"/>
        <item x="212"/>
        <item x="288"/>
        <item x="274"/>
        <item x="909"/>
        <item x="378"/>
        <item x="710"/>
        <item x="913"/>
        <item x="186"/>
        <item x="867"/>
        <item x="957"/>
        <item x="816"/>
        <item x="950"/>
        <item x="316"/>
        <item x="223"/>
        <item x="419"/>
        <item x="8"/>
        <item x="158"/>
        <item x="102"/>
        <item x="33"/>
        <item x="224"/>
        <item x="83"/>
        <item x="243"/>
        <item x="920"/>
        <item x="959"/>
        <item x="835"/>
        <item x="208"/>
        <item x="60"/>
        <item x="787"/>
        <item x="47"/>
        <item x="240"/>
        <item x="536"/>
        <item x="279"/>
        <item x="15"/>
        <item x="744"/>
        <item x="894"/>
        <item x="663"/>
        <item x="119"/>
        <item x="755"/>
        <item x="883"/>
        <item x="21"/>
        <item x="553"/>
        <item x="623"/>
        <item x="862"/>
        <item x="652"/>
        <item x="924"/>
        <item x="762"/>
        <item x="311"/>
        <item x="836"/>
        <item x="5"/>
        <item x="294"/>
        <item x="772"/>
        <item x="884"/>
        <item x="409"/>
        <item x="118"/>
        <item x="794"/>
        <item x="3"/>
        <item x="868"/>
        <item x="626"/>
        <item x="800"/>
        <item x="721"/>
        <item x="467"/>
        <item x="183"/>
        <item x="630"/>
        <item x="91"/>
        <item x="236"/>
        <item x="599"/>
        <item x="457"/>
        <item x="420"/>
        <item x="761"/>
        <item x="527"/>
        <item x="622"/>
        <item x="345"/>
        <item x="100"/>
        <item x="933"/>
        <item x="499"/>
        <item x="834"/>
        <item x="493"/>
        <item x="19"/>
        <item x="143"/>
        <item x="859"/>
        <item x="452"/>
        <item x="191"/>
        <item x="195"/>
        <item x="621"/>
        <item x="348"/>
        <item x="312"/>
        <item x="632"/>
        <item x="174"/>
        <item x="912"/>
        <item x="978"/>
        <item x="657"/>
        <item x="807"/>
        <item x="698"/>
        <item x="795"/>
        <item x="58"/>
        <item x="357"/>
        <item x="277"/>
        <item x="844"/>
        <item x="481"/>
        <item x="873"/>
        <item x="391"/>
        <item x="505"/>
        <item x="869"/>
        <item x="607"/>
        <item x="270"/>
        <item x="543"/>
        <item x="650"/>
        <item x="64"/>
        <item x="205"/>
        <item x="642"/>
        <item x="42"/>
        <item x="390"/>
        <item x="181"/>
        <item x="268"/>
        <item x="801"/>
        <item x="313"/>
        <item x="77"/>
        <item x="814"/>
        <item x="92"/>
        <item x="496"/>
        <item x="252"/>
        <item x="962"/>
        <item x="711"/>
        <item x="89"/>
        <item x="544"/>
        <item x="439"/>
        <item x="916"/>
        <item x="841"/>
        <item x="856"/>
        <item x="713"/>
        <item x="911"/>
        <item x="604"/>
        <item x="584"/>
        <item x="696"/>
        <item x="915"/>
        <item x="535"/>
        <item x="251"/>
        <item x="549"/>
        <item x="770"/>
        <item x="557"/>
        <item x="340"/>
        <item x="374"/>
        <item x="137"/>
        <item x="52"/>
        <item x="929"/>
        <item x="971"/>
        <item x="459"/>
        <item x="477"/>
        <item x="87"/>
        <item x="48"/>
        <item x="608"/>
        <item x="474"/>
        <item x="358"/>
        <item x="465"/>
        <item x="901"/>
        <item x="785"/>
        <item x="18"/>
        <item x="359"/>
        <item x="830"/>
        <item x="583"/>
        <item x="510"/>
        <item x="376"/>
        <item x="307"/>
        <item x="633"/>
        <item x="766"/>
        <item x="725"/>
        <item x="151"/>
        <item x="666"/>
        <item x="946"/>
        <item x="412"/>
        <item x="820"/>
        <item x="934"/>
        <item x="410"/>
        <item x="905"/>
        <item x="804"/>
        <item x="435"/>
        <item x="671"/>
        <item x="885"/>
        <item x="463"/>
        <item x="679"/>
        <item x="157"/>
        <item x="683"/>
        <item x="266"/>
        <item x="591"/>
        <item x="653"/>
        <item x="969"/>
        <item x="68"/>
        <item x="148"/>
        <item x="923"/>
        <item x="318"/>
        <item x="643"/>
        <item x="908"/>
        <item x="198"/>
        <item x="972"/>
        <item x="226"/>
        <item x="763"/>
        <item x="850"/>
        <item x="947"/>
        <item x="568"/>
        <item x="366"/>
        <item x="802"/>
        <item x="595"/>
        <item x="600"/>
        <item x="963"/>
        <item x="832"/>
        <item x="297"/>
        <item x="361"/>
        <item x="927"/>
        <item x="356"/>
        <item x="282"/>
        <item x="639"/>
        <item x="326"/>
        <item x="582"/>
        <item x="848"/>
        <item x="996"/>
        <item x="732"/>
        <item x="132"/>
        <item x="941"/>
        <item x="821"/>
        <item x="193"/>
        <item x="466"/>
        <item x="880"/>
        <item x="184"/>
        <item x="689"/>
        <item x="111"/>
        <item x="120"/>
        <item x="870"/>
        <item x="706"/>
        <item x="688"/>
        <item x="774"/>
        <item x="98"/>
        <item x="159"/>
        <item x="408"/>
        <item x="78"/>
        <item x="171"/>
        <item x="578"/>
        <item x="550"/>
        <item x="276"/>
        <item x="942"/>
        <item x="207"/>
        <item x="380"/>
        <item x="757"/>
        <item x="574"/>
        <item x="580"/>
        <item x="225"/>
        <item x="768"/>
        <item x="245"/>
        <item x="405"/>
        <item x="628"/>
        <item x="413"/>
        <item x="726"/>
        <item x="112"/>
        <item x="719"/>
        <item x="708"/>
        <item x="892"/>
        <item x="986"/>
        <item x="387"/>
        <item x="973"/>
        <item x="338"/>
        <item x="899"/>
        <item x="675"/>
        <item x="611"/>
        <item x="227"/>
        <item x="10"/>
        <item x="342"/>
        <item x="343"/>
        <item x="229"/>
        <item x="593"/>
        <item x="886"/>
        <item x="360"/>
        <item x="51"/>
        <item x="444"/>
        <item x="415"/>
        <item x="907"/>
        <item x="320"/>
        <item x="379"/>
        <item x="984"/>
        <item x="751"/>
        <item x="922"/>
        <item x="482"/>
        <item x="295"/>
        <item x="347"/>
        <item x="244"/>
        <item x="254"/>
        <item x="329"/>
        <item x="0"/>
        <item x="368"/>
        <item x="123"/>
        <item x="221"/>
        <item x="631"/>
        <item x="168"/>
        <item x="166"/>
        <item x="116"/>
        <item x="910"/>
        <item x="131"/>
        <item x="572"/>
        <item x="370"/>
        <item x="85"/>
        <item x="733"/>
        <item x="24"/>
        <item x="714"/>
        <item x="775"/>
        <item x="743"/>
        <item x="314"/>
        <item x="847"/>
        <item x="468"/>
        <item x="680"/>
        <item x="269"/>
        <item x="952"/>
        <item x="425"/>
        <item x="265"/>
        <item x="109"/>
        <item x="881"/>
        <item x="699"/>
        <item x="67"/>
        <item x="96"/>
        <item x="327"/>
        <item x="734"/>
        <item x="918"/>
        <item x="815"/>
        <item x="177"/>
        <item x="552"/>
        <item x="786"/>
        <item x="690"/>
        <item x="453"/>
        <item x="355"/>
        <item x="685"/>
        <item x="471"/>
        <item x="889"/>
        <item x="156"/>
        <item x="433"/>
        <item x="983"/>
        <item x="865"/>
        <item x="745"/>
        <item x="39"/>
        <item x="17"/>
        <item x="831"/>
        <item x="921"/>
        <item x="729"/>
        <item x="447"/>
        <item x="618"/>
        <item x="162"/>
        <item x="34"/>
        <item x="518"/>
        <item x="974"/>
        <item x="108"/>
        <item x="462"/>
        <item x="555"/>
        <item x="703"/>
        <item x="752"/>
        <item x="637"/>
        <item x="965"/>
        <item x="839"/>
        <item x="700"/>
        <item x="904"/>
        <item x="160"/>
        <item x="247"/>
        <item x="321"/>
        <item x="975"/>
        <item x="925"/>
        <item x="402"/>
        <item x="246"/>
        <item x="861"/>
        <item x="730"/>
        <item x="569"/>
        <item x="369"/>
        <item x="943"/>
        <item x="765"/>
        <item x="458"/>
        <item x="341"/>
        <item x="837"/>
        <item x="113"/>
        <item x="824"/>
        <item x="610"/>
        <item x="540"/>
        <item x="541"/>
        <item x="201"/>
        <item x="771"/>
        <item x="888"/>
        <item x="981"/>
        <item x="976"/>
        <item x="169"/>
        <item x="945"/>
        <item x="917"/>
        <item x="504"/>
        <item x="296"/>
        <item x="548"/>
        <item x="879"/>
        <item x="539"/>
        <item x="354"/>
        <item x="857"/>
        <item x="173"/>
        <item t="default"/>
      </items>
    </pivotField>
    <pivotField numFmtId="164" showAll="0"/>
    <pivotField showAll="0"/>
    <pivotField showAll="0"/>
    <pivotField axis="axisRow" showAll="0">
      <items count="4">
        <item sd="0" x="1"/>
        <item sd="0" x="0"/>
        <item sd="0" x="2"/>
        <item t="default"/>
      </items>
    </pivotField>
    <pivotField axis="axisRow" showAll="0">
      <items count="13">
        <item x="11"/>
        <item x="0"/>
        <item x="6"/>
        <item x="8"/>
        <item x="3"/>
        <item x="10"/>
        <item x="4"/>
        <item x="5"/>
        <item x="9"/>
        <item x="2"/>
        <item x="7"/>
        <item x="1"/>
        <item t="default"/>
      </items>
    </pivotField>
    <pivotField showAll="0"/>
    <pivotField showAll="0"/>
    <pivotField showAll="0"/>
    <pivotField showAll="0"/>
    <pivotField showAll="0"/>
    <pivotField showAll="0"/>
    <pivotField dataField="1" showAll="0"/>
    <pivotField showAll="0">
      <items count="3">
        <item h="1" x="0"/>
        <item x="1"/>
        <item t="default"/>
      </items>
    </pivotField>
    <pivotField showAll="0"/>
  </pivotFields>
  <rowFields count="2">
    <field x="4"/>
    <field x="5"/>
  </rowFields>
  <rowItems count="4">
    <i>
      <x/>
    </i>
    <i>
      <x v="1"/>
    </i>
    <i>
      <x v="2"/>
    </i>
    <i t="grand">
      <x/>
    </i>
  </rowItems>
  <colItems count="1">
    <i/>
  </colItems>
  <dataFields count="1">
    <dataField name="Sum of Actual Sales " fld="12"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0556F87-F6C0-4B66-BD38-BD1B2C5BB6B1}" sourceName="Year">
  <pivotTables>
    <pivotTable tabId="5" name="PivotTable14"/>
  </pivotTables>
  <data>
    <tabular pivotCacheId="20875296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711E99F-B6C4-4832-8286-B6595E051B40}" sourceName="Year">
  <pivotTables>
    <pivotTable tabId="5" name="PivotTable11"/>
  </pivotTables>
  <data>
    <tabular pivotCacheId="20875296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4F3279C-1A13-461F-A485-EA2EE0F55056}" sourceName="Year">
  <pivotTables>
    <pivotTable tabId="5" name="PivotTable6"/>
  </pivotTables>
  <data>
    <tabular pivotCacheId="208752960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983702C-DB24-4482-903A-1B4CD27E702B}" sourceName="Month">
  <pivotTables>
    <pivotTable tabId="5" name="PivotTable6"/>
  </pivotTables>
  <data>
    <tabular pivotCacheId="2087529607">
      <items count="12">
        <i x="5" s="1"/>
        <i x="10" s="1"/>
        <i x="1" s="1"/>
        <i x="9" s="1"/>
        <i x="7" s="1"/>
        <i x="8" s="1"/>
        <i x="11" s="1"/>
        <i x="4" s="1"/>
        <i x="6"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B66248E0-90E3-457A-AA7D-EB7E9E13D9F4}" sourceName="Year">
  <pivotTables>
    <pivotTable tabId="5" name="PivotTable20"/>
  </pivotTables>
  <data>
    <tabular pivotCacheId="208752960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11636C2-7AE8-4AC1-9392-BB904DB61D81}" cache="Slicer_Year" caption="Year" rowHeight="220133"/>
  <slicer name="Year 1" xr10:uid="{9BB54C31-E099-496C-B475-AF4F55DFD6A7}" cache="Slicer_Year1" caption="Year" rowHeight="220133"/>
  <slicer name="Year 2" xr10:uid="{6702468C-FDFC-4CE9-9903-58F7FBAA1A1D}" cache="Slicer_Year2" caption="Year" rowHeight="220133"/>
  <slicer name="Month" xr10:uid="{8BD87149-FD0E-4882-BEC5-D4242BFD740E}" cache="Slicer_Month" caption="Month" rowHeight="220133"/>
  <slicer name="Year 3" xr10:uid="{289A9550-2C68-4746-ABA7-77B42D9B463E}" cache="Slicer_Year3" caption="Year"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749418-3AED-463F-BBDC-FD65BB0251D0}" name="Table2" displayName="Table2" ref="A1:O1001" totalsRowShown="0" headerRowDxfId="70" dataDxfId="71" tableBorderDxfId="79">
  <autoFilter ref="A1:O1001" xr:uid="{6E749418-3AED-463F-BBDC-FD65BB0251D0}"/>
  <tableColumns count="15">
    <tableColumn id="1" xr3:uid="{2EBF2475-7360-45E7-9F25-C771FD36170F}" name="Invoice ID" dataDxfId="78"/>
    <tableColumn id="2" xr3:uid="{6F6E4876-160B-4AAB-ADC5-AB37E91A72E9}" name="Date" dataDxfId="77"/>
    <tableColumn id="3" xr3:uid="{F6AD0283-B59C-400F-BFD7-D78D0A5E48E1}" name="Region" dataDxfId="76"/>
    <tableColumn id="4" xr3:uid="{A2FFF597-0CFE-4AFB-A1ED-5725F279670C}" name="Customer Name" dataDxfId="75"/>
    <tableColumn id="5" xr3:uid="{258F81B2-5BCF-4739-8224-E4F6A785FDCD}" name="Category" dataDxfId="74"/>
    <tableColumn id="6" xr3:uid="{9384F76A-BB63-491A-90C4-4F2532124940}" name="Product" dataDxfId="73"/>
    <tableColumn id="7" xr3:uid="{9938EBCC-1C2B-4BC3-AD75-DDF45EC990B1}" name="Quantity" dataDxfId="69"/>
    <tableColumn id="8" xr3:uid="{B9624262-D636-41F6-BB2B-4997700B969E}" name="Unit Price" dataDxfId="67" dataCellStyle="Currency"/>
    <tableColumn id="9" xr3:uid="{368B7681-C30E-4254-916A-A9B455FD3030}" name="Discount" dataDxfId="68"/>
    <tableColumn id="10" xr3:uid="{12DDF1B6-08A0-41F9-84F3-4059B216C60A}" name="Payment Type" dataDxfId="66"/>
    <tableColumn id="11" xr3:uid="{07BE3F26-C901-4828-AABD-34DC80986997}" name="Total Sales" dataDxfId="65">
      <calculatedColumnFormula>(G2*H2)</calculatedColumnFormula>
    </tableColumn>
    <tableColumn id="12" xr3:uid="{E98EC419-F780-4468-9DD9-557AFACB98B9}" name="Discount Value" dataDxfId="64">
      <calculatedColumnFormula>(K2*I2)</calculatedColumnFormula>
    </tableColumn>
    <tableColumn id="13" xr3:uid="{C9D2B8FE-3ED0-4DE4-80DE-DC751916580A}" name="Actual Sales " dataDxfId="62">
      <calculatedColumnFormula>(K2-L2)</calculatedColumnFormula>
    </tableColumn>
    <tableColumn id="14" xr3:uid="{E27F8EF7-CD91-4868-8589-82D85B0C7A1E}" name="Year" dataDxfId="63">
      <calculatedColumnFormula>YEAR(B2)</calculatedColumnFormula>
    </tableColumn>
    <tableColumn id="15" xr3:uid="{88586FA8-CB3D-47E1-870A-3CF0008172B3}" name="Month" dataDxfId="72">
      <calculatedColumnFormula>MONTH(B2)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998"/>
  <sheetViews>
    <sheetView tabSelected="1" topLeftCell="A12" workbookViewId="0">
      <selection activeCell="B5" sqref="B5"/>
    </sheetView>
  </sheetViews>
  <sheetFormatPr defaultColWidth="12.6328125" defaultRowHeight="15.75" customHeight="1" x14ac:dyDescent="0.25"/>
  <cols>
    <col min="1" max="1" width="25.08984375" customWidth="1"/>
    <col min="2" max="2" width="58" bestFit="1" customWidth="1"/>
  </cols>
  <sheetData>
    <row r="1" spans="1:3" ht="15.75" customHeight="1" x14ac:dyDescent="0.25">
      <c r="A1" s="1" t="s">
        <v>0</v>
      </c>
      <c r="B1" s="2" t="s">
        <v>1</v>
      </c>
      <c r="C1" s="1" t="s">
        <v>2</v>
      </c>
    </row>
    <row r="2" spans="1:3" ht="99" customHeight="1" x14ac:dyDescent="0.25">
      <c r="A2" s="3" t="s">
        <v>3</v>
      </c>
      <c r="B2" s="14" t="s">
        <v>2047</v>
      </c>
      <c r="C2" s="5">
        <v>0.3</v>
      </c>
    </row>
    <row r="3" spans="1:3" ht="31" customHeight="1" x14ac:dyDescent="0.25">
      <c r="A3" s="3" t="s">
        <v>4</v>
      </c>
      <c r="B3" s="4" t="s">
        <v>5</v>
      </c>
      <c r="C3" s="5">
        <v>0.2</v>
      </c>
    </row>
    <row r="4" spans="1:3" ht="35" customHeight="1" x14ac:dyDescent="0.25">
      <c r="A4" s="3" t="s">
        <v>6</v>
      </c>
      <c r="B4" s="4" t="s">
        <v>7</v>
      </c>
      <c r="C4" s="5">
        <v>0.25</v>
      </c>
    </row>
    <row r="5" spans="1:3" ht="32" customHeight="1" x14ac:dyDescent="0.25">
      <c r="A5" s="3" t="s">
        <v>8</v>
      </c>
      <c r="B5" s="4" t="s">
        <v>9</v>
      </c>
      <c r="C5" s="5">
        <v>0.15</v>
      </c>
    </row>
    <row r="6" spans="1:3" ht="32" customHeight="1" x14ac:dyDescent="0.25">
      <c r="A6" s="3" t="s">
        <v>10</v>
      </c>
      <c r="B6" s="4" t="s">
        <v>11</v>
      </c>
      <c r="C6" s="5">
        <v>0.1</v>
      </c>
    </row>
    <row r="7" spans="1:3" ht="15.75" customHeight="1" x14ac:dyDescent="0.25">
      <c r="B7" s="6"/>
    </row>
    <row r="8" spans="1:3" ht="15.75" customHeight="1" x14ac:dyDescent="0.25">
      <c r="B8" s="6"/>
    </row>
    <row r="9" spans="1:3" ht="15.75" customHeight="1" x14ac:dyDescent="0.25">
      <c r="B9" s="6"/>
    </row>
    <row r="10" spans="1:3" ht="15.75" customHeight="1" x14ac:dyDescent="0.25">
      <c r="B10" s="6"/>
    </row>
    <row r="11" spans="1:3" ht="15.75" customHeight="1" x14ac:dyDescent="0.25">
      <c r="B11" s="6"/>
    </row>
    <row r="12" spans="1:3" ht="15.75" customHeight="1" x14ac:dyDescent="0.25">
      <c r="B12" s="6"/>
    </row>
    <row r="13" spans="1:3" ht="15.75" customHeight="1" x14ac:dyDescent="0.25">
      <c r="B13" s="6"/>
    </row>
    <row r="14" spans="1:3" ht="15.75" customHeight="1" x14ac:dyDescent="0.25">
      <c r="B14" s="6"/>
    </row>
    <row r="15" spans="1:3" ht="15.75" customHeight="1" x14ac:dyDescent="0.25">
      <c r="A15" s="7" t="s">
        <v>12</v>
      </c>
      <c r="B15" s="6"/>
    </row>
    <row r="16" spans="1:3" ht="15.75" customHeight="1" x14ac:dyDescent="0.25">
      <c r="A16" s="8" t="s">
        <v>13</v>
      </c>
      <c r="B16" s="6"/>
    </row>
    <row r="17" spans="1:2" ht="15.75" customHeight="1" x14ac:dyDescent="0.25">
      <c r="A17" s="9" t="s">
        <v>14</v>
      </c>
      <c r="B17" s="10" t="s">
        <v>15</v>
      </c>
    </row>
    <row r="18" spans="1:2" ht="15.75" customHeight="1" x14ac:dyDescent="0.25">
      <c r="A18" s="3" t="s">
        <v>16</v>
      </c>
      <c r="B18" s="11" t="s">
        <v>17</v>
      </c>
    </row>
    <row r="19" spans="1:2" ht="12.5" x14ac:dyDescent="0.25">
      <c r="A19" s="3" t="s">
        <v>18</v>
      </c>
      <c r="B19" s="11" t="s">
        <v>19</v>
      </c>
    </row>
    <row r="20" spans="1:2" ht="100.5" x14ac:dyDescent="0.25">
      <c r="A20" s="3" t="s">
        <v>20</v>
      </c>
      <c r="B20" s="11" t="s">
        <v>21</v>
      </c>
    </row>
    <row r="21" spans="1:2" ht="12.5" x14ac:dyDescent="0.25">
      <c r="A21" s="8"/>
      <c r="B21" s="6"/>
    </row>
    <row r="22" spans="1:2" ht="12.5" x14ac:dyDescent="0.25">
      <c r="A22" s="8"/>
      <c r="B22" s="6"/>
    </row>
    <row r="23" spans="1:2" ht="12.5" x14ac:dyDescent="0.25">
      <c r="A23" s="8"/>
      <c r="B23" s="6"/>
    </row>
    <row r="24" spans="1:2" ht="12.5" x14ac:dyDescent="0.25">
      <c r="A24" s="8"/>
      <c r="B24" s="6"/>
    </row>
    <row r="25" spans="1:2" ht="12.5" x14ac:dyDescent="0.25">
      <c r="A25" s="8"/>
      <c r="B25" s="6"/>
    </row>
    <row r="26" spans="1:2" ht="12.5" x14ac:dyDescent="0.25">
      <c r="A26" s="8"/>
      <c r="B26" s="6"/>
    </row>
    <row r="27" spans="1:2" ht="12.5" x14ac:dyDescent="0.25">
      <c r="A27" s="8"/>
      <c r="B27" s="6"/>
    </row>
    <row r="28" spans="1:2" ht="12.5" x14ac:dyDescent="0.25">
      <c r="A28" s="8"/>
      <c r="B28" s="6"/>
    </row>
    <row r="29" spans="1:2" ht="12.5" x14ac:dyDescent="0.25">
      <c r="B29" s="6"/>
    </row>
    <row r="30" spans="1:2" ht="12.5" x14ac:dyDescent="0.25">
      <c r="B30" s="6"/>
    </row>
    <row r="31" spans="1:2" ht="12.5" x14ac:dyDescent="0.25">
      <c r="B31" s="6"/>
    </row>
    <row r="32" spans="1:2" ht="12.5" x14ac:dyDescent="0.25">
      <c r="B32" s="6"/>
    </row>
    <row r="33" spans="2:2" ht="12.5" x14ac:dyDescent="0.25">
      <c r="B33" s="6"/>
    </row>
    <row r="34" spans="2:2" ht="12.5" x14ac:dyDescent="0.25">
      <c r="B34" s="6"/>
    </row>
    <row r="35" spans="2:2" ht="12.5" x14ac:dyDescent="0.25">
      <c r="B35" s="6"/>
    </row>
    <row r="36" spans="2:2" ht="12.5" x14ac:dyDescent="0.25">
      <c r="B36" s="6"/>
    </row>
    <row r="37" spans="2:2" ht="12.5" x14ac:dyDescent="0.25">
      <c r="B37" s="6"/>
    </row>
    <row r="38" spans="2:2" ht="12.5" x14ac:dyDescent="0.25">
      <c r="B38" s="6"/>
    </row>
    <row r="39" spans="2:2" ht="12.5" x14ac:dyDescent="0.25">
      <c r="B39" s="6"/>
    </row>
    <row r="40" spans="2:2" ht="12.5" x14ac:dyDescent="0.25">
      <c r="B40" s="6"/>
    </row>
    <row r="41" spans="2:2" ht="12.5" x14ac:dyDescent="0.25">
      <c r="B41" s="6"/>
    </row>
    <row r="42" spans="2:2" ht="12.5" x14ac:dyDescent="0.25">
      <c r="B42" s="6"/>
    </row>
    <row r="43" spans="2:2" ht="12.5" x14ac:dyDescent="0.25">
      <c r="B43" s="6"/>
    </row>
    <row r="44" spans="2:2" ht="12.5" x14ac:dyDescent="0.25">
      <c r="B44" s="6"/>
    </row>
    <row r="45" spans="2:2" ht="12.5" x14ac:dyDescent="0.25">
      <c r="B45" s="6"/>
    </row>
    <row r="46" spans="2:2" ht="12.5" x14ac:dyDescent="0.25">
      <c r="B46" s="6"/>
    </row>
    <row r="47" spans="2:2" ht="12.5" x14ac:dyDescent="0.25">
      <c r="B47" s="6"/>
    </row>
    <row r="48" spans="2:2" ht="12.5" x14ac:dyDescent="0.25">
      <c r="B48" s="6"/>
    </row>
    <row r="49" spans="2:2" ht="12.5" x14ac:dyDescent="0.25">
      <c r="B49" s="6"/>
    </row>
    <row r="50" spans="2:2" ht="12.5" x14ac:dyDescent="0.25">
      <c r="B50" s="6"/>
    </row>
    <row r="51" spans="2:2" ht="12.5" x14ac:dyDescent="0.25">
      <c r="B51" s="6"/>
    </row>
    <row r="52" spans="2:2" ht="12.5" x14ac:dyDescent="0.25">
      <c r="B52" s="6"/>
    </row>
    <row r="53" spans="2:2" ht="12.5" x14ac:dyDescent="0.25">
      <c r="B53" s="6"/>
    </row>
    <row r="54" spans="2:2" ht="12.5" x14ac:dyDescent="0.25">
      <c r="B54" s="6"/>
    </row>
    <row r="55" spans="2:2" ht="12.5" x14ac:dyDescent="0.25">
      <c r="B55" s="6"/>
    </row>
    <row r="56" spans="2:2" ht="12.5" x14ac:dyDescent="0.25">
      <c r="B56" s="6"/>
    </row>
    <row r="57" spans="2:2" ht="12.5" x14ac:dyDescent="0.25">
      <c r="B57" s="6"/>
    </row>
    <row r="58" spans="2:2" ht="12.5" x14ac:dyDescent="0.25">
      <c r="B58" s="6"/>
    </row>
    <row r="59" spans="2:2" ht="12.5" x14ac:dyDescent="0.25">
      <c r="B59" s="6"/>
    </row>
    <row r="60" spans="2:2" ht="12.5" x14ac:dyDescent="0.25">
      <c r="B60" s="6"/>
    </row>
    <row r="61" spans="2:2" ht="12.5" x14ac:dyDescent="0.25">
      <c r="B61" s="6"/>
    </row>
    <row r="62" spans="2:2" ht="12.5" x14ac:dyDescent="0.25">
      <c r="B62" s="6"/>
    </row>
    <row r="63" spans="2:2" ht="12.5" x14ac:dyDescent="0.25">
      <c r="B63" s="6"/>
    </row>
    <row r="64" spans="2:2" ht="12.5" x14ac:dyDescent="0.25">
      <c r="B64" s="6"/>
    </row>
    <row r="65" spans="2:2" ht="12.5" x14ac:dyDescent="0.25">
      <c r="B65" s="6"/>
    </row>
    <row r="66" spans="2:2" ht="12.5" x14ac:dyDescent="0.25">
      <c r="B66" s="6"/>
    </row>
    <row r="67" spans="2:2" ht="12.5" x14ac:dyDescent="0.25">
      <c r="B67" s="6"/>
    </row>
    <row r="68" spans="2:2" ht="12.5" x14ac:dyDescent="0.25">
      <c r="B68" s="6"/>
    </row>
    <row r="69" spans="2:2" ht="12.5" x14ac:dyDescent="0.25">
      <c r="B69" s="6"/>
    </row>
    <row r="70" spans="2:2" ht="12.5" x14ac:dyDescent="0.25">
      <c r="B70" s="6"/>
    </row>
    <row r="71" spans="2:2" ht="12.5" x14ac:dyDescent="0.25">
      <c r="B71" s="6"/>
    </row>
    <row r="72" spans="2:2" ht="12.5" x14ac:dyDescent="0.25">
      <c r="B72" s="6"/>
    </row>
    <row r="73" spans="2:2" ht="12.5" x14ac:dyDescent="0.25">
      <c r="B73" s="6"/>
    </row>
    <row r="74" spans="2:2" ht="12.5" x14ac:dyDescent="0.25">
      <c r="B74" s="6"/>
    </row>
    <row r="75" spans="2:2" ht="12.5" x14ac:dyDescent="0.25">
      <c r="B75" s="6"/>
    </row>
    <row r="76" spans="2:2" ht="12.5" x14ac:dyDescent="0.25">
      <c r="B76" s="6"/>
    </row>
    <row r="77" spans="2:2" ht="12.5" x14ac:dyDescent="0.25">
      <c r="B77" s="6"/>
    </row>
    <row r="78" spans="2:2" ht="12.5" x14ac:dyDescent="0.25">
      <c r="B78" s="6"/>
    </row>
    <row r="79" spans="2:2" ht="12.5" x14ac:dyDescent="0.25">
      <c r="B79" s="6"/>
    </row>
    <row r="80" spans="2:2" ht="12.5" x14ac:dyDescent="0.25">
      <c r="B80" s="6"/>
    </row>
    <row r="81" spans="2:2" ht="12.5" x14ac:dyDescent="0.25">
      <c r="B81" s="6"/>
    </row>
    <row r="82" spans="2:2" ht="12.5" x14ac:dyDescent="0.25">
      <c r="B82" s="6"/>
    </row>
    <row r="83" spans="2:2" ht="12.5" x14ac:dyDescent="0.25">
      <c r="B83" s="6"/>
    </row>
    <row r="84" spans="2:2" ht="12.5" x14ac:dyDescent="0.25">
      <c r="B84" s="6"/>
    </row>
    <row r="85" spans="2:2" ht="12.5" x14ac:dyDescent="0.25">
      <c r="B85" s="6"/>
    </row>
    <row r="86" spans="2:2" ht="12.5" x14ac:dyDescent="0.25">
      <c r="B86" s="6"/>
    </row>
    <row r="87" spans="2:2" ht="12.5" x14ac:dyDescent="0.25">
      <c r="B87" s="6"/>
    </row>
    <row r="88" spans="2:2" ht="12.5" x14ac:dyDescent="0.25">
      <c r="B88" s="6"/>
    </row>
    <row r="89" spans="2:2" ht="12.5" x14ac:dyDescent="0.25">
      <c r="B89" s="6"/>
    </row>
    <row r="90" spans="2:2" ht="12.5" x14ac:dyDescent="0.25">
      <c r="B90" s="6"/>
    </row>
    <row r="91" spans="2:2" ht="12.5" x14ac:dyDescent="0.25">
      <c r="B91" s="6"/>
    </row>
    <row r="92" spans="2:2" ht="12.5" x14ac:dyDescent="0.25">
      <c r="B92" s="6"/>
    </row>
    <row r="93" spans="2:2" ht="12.5" x14ac:dyDescent="0.25">
      <c r="B93" s="6"/>
    </row>
    <row r="94" spans="2:2" ht="12.5" x14ac:dyDescent="0.25">
      <c r="B94" s="6"/>
    </row>
    <row r="95" spans="2:2" ht="12.5" x14ac:dyDescent="0.25">
      <c r="B95" s="6"/>
    </row>
    <row r="96" spans="2:2" ht="12.5" x14ac:dyDescent="0.25">
      <c r="B96" s="6"/>
    </row>
    <row r="97" spans="2:2" ht="12.5" x14ac:dyDescent="0.25">
      <c r="B97" s="6"/>
    </row>
    <row r="98" spans="2:2" ht="12.5" x14ac:dyDescent="0.25">
      <c r="B98" s="6"/>
    </row>
    <row r="99" spans="2:2" ht="12.5" x14ac:dyDescent="0.25">
      <c r="B99" s="6"/>
    </row>
    <row r="100" spans="2:2" ht="12.5" x14ac:dyDescent="0.25">
      <c r="B100" s="6"/>
    </row>
    <row r="101" spans="2:2" ht="12.5" x14ac:dyDescent="0.25">
      <c r="B101" s="6"/>
    </row>
    <row r="102" spans="2:2" ht="12.5" x14ac:dyDescent="0.25">
      <c r="B102" s="6"/>
    </row>
    <row r="103" spans="2:2" ht="12.5" x14ac:dyDescent="0.25">
      <c r="B103" s="6"/>
    </row>
    <row r="104" spans="2:2" ht="12.5" x14ac:dyDescent="0.25">
      <c r="B104" s="6"/>
    </row>
    <row r="105" spans="2:2" ht="12.5" x14ac:dyDescent="0.25">
      <c r="B105" s="6"/>
    </row>
    <row r="106" spans="2:2" ht="12.5" x14ac:dyDescent="0.25">
      <c r="B106" s="6"/>
    </row>
    <row r="107" spans="2:2" ht="12.5" x14ac:dyDescent="0.25">
      <c r="B107" s="6"/>
    </row>
    <row r="108" spans="2:2" ht="12.5" x14ac:dyDescent="0.25">
      <c r="B108" s="6"/>
    </row>
    <row r="109" spans="2:2" ht="12.5" x14ac:dyDescent="0.25">
      <c r="B109" s="6"/>
    </row>
    <row r="110" spans="2:2" ht="12.5" x14ac:dyDescent="0.25">
      <c r="B110" s="6"/>
    </row>
    <row r="111" spans="2:2" ht="12.5" x14ac:dyDescent="0.25">
      <c r="B111" s="6"/>
    </row>
    <row r="112" spans="2:2" ht="12.5" x14ac:dyDescent="0.25">
      <c r="B112" s="6"/>
    </row>
    <row r="113" spans="2:2" ht="12.5" x14ac:dyDescent="0.25">
      <c r="B113" s="6"/>
    </row>
    <row r="114" spans="2:2" ht="12.5" x14ac:dyDescent="0.25">
      <c r="B114" s="6"/>
    </row>
    <row r="115" spans="2:2" ht="12.5" x14ac:dyDescent="0.25">
      <c r="B115" s="6"/>
    </row>
    <row r="116" spans="2:2" ht="12.5" x14ac:dyDescent="0.25">
      <c r="B116" s="6"/>
    </row>
    <row r="117" spans="2:2" ht="12.5" x14ac:dyDescent="0.25">
      <c r="B117" s="6"/>
    </row>
    <row r="118" spans="2:2" ht="12.5" x14ac:dyDescent="0.25">
      <c r="B118" s="6"/>
    </row>
    <row r="119" spans="2:2" ht="12.5" x14ac:dyDescent="0.25">
      <c r="B119" s="6"/>
    </row>
    <row r="120" spans="2:2" ht="12.5" x14ac:dyDescent="0.25">
      <c r="B120" s="6"/>
    </row>
    <row r="121" spans="2:2" ht="12.5" x14ac:dyDescent="0.25">
      <c r="B121" s="6"/>
    </row>
    <row r="122" spans="2:2" ht="12.5" x14ac:dyDescent="0.25">
      <c r="B122" s="6"/>
    </row>
    <row r="123" spans="2:2" ht="12.5" x14ac:dyDescent="0.25">
      <c r="B123" s="6"/>
    </row>
    <row r="124" spans="2:2" ht="12.5" x14ac:dyDescent="0.25">
      <c r="B124" s="6"/>
    </row>
    <row r="125" spans="2:2" ht="12.5" x14ac:dyDescent="0.25">
      <c r="B125" s="6"/>
    </row>
    <row r="126" spans="2:2" ht="12.5" x14ac:dyDescent="0.25">
      <c r="B126" s="6"/>
    </row>
    <row r="127" spans="2:2" ht="12.5" x14ac:dyDescent="0.25">
      <c r="B127" s="6"/>
    </row>
    <row r="128" spans="2:2" ht="12.5" x14ac:dyDescent="0.25">
      <c r="B128" s="6"/>
    </row>
    <row r="129" spans="2:2" ht="12.5" x14ac:dyDescent="0.25">
      <c r="B129" s="6"/>
    </row>
    <row r="130" spans="2:2" ht="12.5" x14ac:dyDescent="0.25">
      <c r="B130" s="6"/>
    </row>
    <row r="131" spans="2:2" ht="12.5" x14ac:dyDescent="0.25">
      <c r="B131" s="6"/>
    </row>
    <row r="132" spans="2:2" ht="12.5" x14ac:dyDescent="0.25">
      <c r="B132" s="6"/>
    </row>
    <row r="133" spans="2:2" ht="12.5" x14ac:dyDescent="0.25">
      <c r="B133" s="6"/>
    </row>
    <row r="134" spans="2:2" ht="12.5" x14ac:dyDescent="0.25">
      <c r="B134" s="6"/>
    </row>
    <row r="135" spans="2:2" ht="12.5" x14ac:dyDescent="0.25">
      <c r="B135" s="6"/>
    </row>
    <row r="136" spans="2:2" ht="12.5" x14ac:dyDescent="0.25">
      <c r="B136" s="6"/>
    </row>
    <row r="137" spans="2:2" ht="12.5" x14ac:dyDescent="0.25">
      <c r="B137" s="6"/>
    </row>
    <row r="138" spans="2:2" ht="12.5" x14ac:dyDescent="0.25">
      <c r="B138" s="6"/>
    </row>
    <row r="139" spans="2:2" ht="12.5" x14ac:dyDescent="0.25">
      <c r="B139" s="6"/>
    </row>
    <row r="140" spans="2:2" ht="12.5" x14ac:dyDescent="0.25">
      <c r="B140" s="6"/>
    </row>
    <row r="141" spans="2:2" ht="12.5" x14ac:dyDescent="0.25">
      <c r="B141" s="6"/>
    </row>
    <row r="142" spans="2:2" ht="12.5" x14ac:dyDescent="0.25">
      <c r="B142" s="6"/>
    </row>
    <row r="143" spans="2:2" ht="12.5" x14ac:dyDescent="0.25">
      <c r="B143" s="6"/>
    </row>
    <row r="144" spans="2:2" ht="12.5" x14ac:dyDescent="0.25">
      <c r="B144" s="6"/>
    </row>
    <row r="145" spans="2:2" ht="12.5" x14ac:dyDescent="0.25">
      <c r="B145" s="6"/>
    </row>
    <row r="146" spans="2:2" ht="12.5" x14ac:dyDescent="0.25">
      <c r="B146" s="6"/>
    </row>
    <row r="147" spans="2:2" ht="12.5" x14ac:dyDescent="0.25">
      <c r="B147" s="6"/>
    </row>
    <row r="148" spans="2:2" ht="12.5" x14ac:dyDescent="0.25">
      <c r="B148" s="6"/>
    </row>
    <row r="149" spans="2:2" ht="12.5" x14ac:dyDescent="0.25">
      <c r="B149" s="6"/>
    </row>
    <row r="150" spans="2:2" ht="12.5" x14ac:dyDescent="0.25">
      <c r="B150" s="6"/>
    </row>
    <row r="151" spans="2:2" ht="12.5" x14ac:dyDescent="0.25">
      <c r="B151" s="6"/>
    </row>
    <row r="152" spans="2:2" ht="12.5" x14ac:dyDescent="0.25">
      <c r="B152" s="6"/>
    </row>
    <row r="153" spans="2:2" ht="12.5" x14ac:dyDescent="0.25">
      <c r="B153" s="6"/>
    </row>
    <row r="154" spans="2:2" ht="12.5" x14ac:dyDescent="0.25">
      <c r="B154" s="6"/>
    </row>
    <row r="155" spans="2:2" ht="12.5" x14ac:dyDescent="0.25">
      <c r="B155" s="6"/>
    </row>
    <row r="156" spans="2:2" ht="12.5" x14ac:dyDescent="0.25">
      <c r="B156" s="6"/>
    </row>
    <row r="157" spans="2:2" ht="12.5" x14ac:dyDescent="0.25">
      <c r="B157" s="6"/>
    </row>
    <row r="158" spans="2:2" ht="12.5" x14ac:dyDescent="0.25">
      <c r="B158" s="6"/>
    </row>
    <row r="159" spans="2:2" ht="12.5" x14ac:dyDescent="0.25">
      <c r="B159" s="6"/>
    </row>
    <row r="160" spans="2:2" ht="12.5" x14ac:dyDescent="0.25">
      <c r="B160" s="6"/>
    </row>
    <row r="161" spans="2:2" ht="12.5" x14ac:dyDescent="0.25">
      <c r="B161" s="6"/>
    </row>
    <row r="162" spans="2:2" ht="12.5" x14ac:dyDescent="0.25">
      <c r="B162" s="6"/>
    </row>
    <row r="163" spans="2:2" ht="12.5" x14ac:dyDescent="0.25">
      <c r="B163" s="6"/>
    </row>
    <row r="164" spans="2:2" ht="12.5" x14ac:dyDescent="0.25">
      <c r="B164" s="6"/>
    </row>
    <row r="165" spans="2:2" ht="12.5" x14ac:dyDescent="0.25">
      <c r="B165" s="6"/>
    </row>
    <row r="166" spans="2:2" ht="12.5" x14ac:dyDescent="0.25">
      <c r="B166" s="6"/>
    </row>
    <row r="167" spans="2:2" ht="12.5" x14ac:dyDescent="0.25">
      <c r="B167" s="6"/>
    </row>
    <row r="168" spans="2:2" ht="12.5" x14ac:dyDescent="0.25">
      <c r="B168" s="6"/>
    </row>
    <row r="169" spans="2:2" ht="12.5" x14ac:dyDescent="0.25">
      <c r="B169" s="6"/>
    </row>
    <row r="170" spans="2:2" ht="12.5" x14ac:dyDescent="0.25">
      <c r="B170" s="6"/>
    </row>
    <row r="171" spans="2:2" ht="12.5" x14ac:dyDescent="0.25">
      <c r="B171" s="6"/>
    </row>
    <row r="172" spans="2:2" ht="12.5" x14ac:dyDescent="0.25">
      <c r="B172" s="6"/>
    </row>
    <row r="173" spans="2:2" ht="12.5" x14ac:dyDescent="0.25">
      <c r="B173" s="6"/>
    </row>
    <row r="174" spans="2:2" ht="12.5" x14ac:dyDescent="0.25">
      <c r="B174" s="6"/>
    </row>
    <row r="175" spans="2:2" ht="12.5" x14ac:dyDescent="0.25">
      <c r="B175" s="6"/>
    </row>
    <row r="176" spans="2:2" ht="12.5" x14ac:dyDescent="0.25">
      <c r="B176" s="6"/>
    </row>
    <row r="177" spans="2:2" ht="12.5" x14ac:dyDescent="0.25">
      <c r="B177" s="6"/>
    </row>
    <row r="178" spans="2:2" ht="12.5" x14ac:dyDescent="0.25">
      <c r="B178" s="6"/>
    </row>
    <row r="179" spans="2:2" ht="12.5" x14ac:dyDescent="0.25">
      <c r="B179" s="6"/>
    </row>
    <row r="180" spans="2:2" ht="12.5" x14ac:dyDescent="0.25">
      <c r="B180" s="6"/>
    </row>
    <row r="181" spans="2:2" ht="12.5" x14ac:dyDescent="0.25">
      <c r="B181" s="6"/>
    </row>
    <row r="182" spans="2:2" ht="12.5" x14ac:dyDescent="0.25">
      <c r="B182" s="6"/>
    </row>
    <row r="183" spans="2:2" ht="12.5" x14ac:dyDescent="0.25">
      <c r="B183" s="6"/>
    </row>
    <row r="184" spans="2:2" ht="12.5" x14ac:dyDescent="0.25">
      <c r="B184" s="6"/>
    </row>
    <row r="185" spans="2:2" ht="12.5" x14ac:dyDescent="0.25">
      <c r="B185" s="6"/>
    </row>
    <row r="186" spans="2:2" ht="12.5" x14ac:dyDescent="0.25">
      <c r="B186" s="6"/>
    </row>
    <row r="187" spans="2:2" ht="12.5" x14ac:dyDescent="0.25">
      <c r="B187" s="6"/>
    </row>
    <row r="188" spans="2:2" ht="12.5" x14ac:dyDescent="0.25">
      <c r="B188" s="6"/>
    </row>
    <row r="189" spans="2:2" ht="12.5" x14ac:dyDescent="0.25">
      <c r="B189" s="6"/>
    </row>
    <row r="190" spans="2:2" ht="12.5" x14ac:dyDescent="0.25">
      <c r="B190" s="6"/>
    </row>
    <row r="191" spans="2:2" ht="12.5" x14ac:dyDescent="0.25">
      <c r="B191" s="6"/>
    </row>
    <row r="192" spans="2:2" ht="12.5" x14ac:dyDescent="0.25">
      <c r="B192" s="6"/>
    </row>
    <row r="193" spans="2:2" ht="12.5" x14ac:dyDescent="0.25">
      <c r="B193" s="6"/>
    </row>
    <row r="194" spans="2:2" ht="12.5" x14ac:dyDescent="0.25">
      <c r="B194" s="6"/>
    </row>
    <row r="195" spans="2:2" ht="12.5" x14ac:dyDescent="0.25">
      <c r="B195" s="6"/>
    </row>
    <row r="196" spans="2:2" ht="12.5" x14ac:dyDescent="0.25">
      <c r="B196" s="6"/>
    </row>
    <row r="197" spans="2:2" ht="12.5" x14ac:dyDescent="0.25">
      <c r="B197" s="6"/>
    </row>
    <row r="198" spans="2:2" ht="12.5" x14ac:dyDescent="0.25">
      <c r="B198" s="6"/>
    </row>
    <row r="199" spans="2:2" ht="12.5" x14ac:dyDescent="0.25">
      <c r="B199" s="6"/>
    </row>
    <row r="200" spans="2:2" ht="12.5" x14ac:dyDescent="0.25">
      <c r="B200" s="6"/>
    </row>
    <row r="201" spans="2:2" ht="12.5" x14ac:dyDescent="0.25">
      <c r="B201" s="6"/>
    </row>
    <row r="202" spans="2:2" ht="12.5" x14ac:dyDescent="0.25">
      <c r="B202" s="6"/>
    </row>
    <row r="203" spans="2:2" ht="12.5" x14ac:dyDescent="0.25">
      <c r="B203" s="6"/>
    </row>
    <row r="204" spans="2:2" ht="12.5" x14ac:dyDescent="0.25">
      <c r="B204" s="6"/>
    </row>
    <row r="205" spans="2:2" ht="12.5" x14ac:dyDescent="0.25">
      <c r="B205" s="6"/>
    </row>
    <row r="206" spans="2:2" ht="12.5" x14ac:dyDescent="0.25">
      <c r="B206" s="6"/>
    </row>
    <row r="207" spans="2:2" ht="12.5" x14ac:dyDescent="0.25">
      <c r="B207" s="6"/>
    </row>
    <row r="208" spans="2:2" ht="12.5" x14ac:dyDescent="0.25">
      <c r="B208" s="6"/>
    </row>
    <row r="209" spans="2:2" ht="12.5" x14ac:dyDescent="0.25">
      <c r="B209" s="6"/>
    </row>
    <row r="210" spans="2:2" ht="12.5" x14ac:dyDescent="0.25">
      <c r="B210" s="6"/>
    </row>
    <row r="211" spans="2:2" ht="12.5" x14ac:dyDescent="0.25">
      <c r="B211" s="6"/>
    </row>
    <row r="212" spans="2:2" ht="12.5" x14ac:dyDescent="0.25">
      <c r="B212" s="6"/>
    </row>
    <row r="213" spans="2:2" ht="12.5" x14ac:dyDescent="0.25">
      <c r="B213" s="6"/>
    </row>
    <row r="214" spans="2:2" ht="12.5" x14ac:dyDescent="0.25">
      <c r="B214" s="6"/>
    </row>
    <row r="215" spans="2:2" ht="12.5" x14ac:dyDescent="0.25">
      <c r="B215" s="6"/>
    </row>
    <row r="216" spans="2:2" ht="12.5" x14ac:dyDescent="0.25">
      <c r="B216" s="6"/>
    </row>
    <row r="217" spans="2:2" ht="12.5" x14ac:dyDescent="0.25">
      <c r="B217" s="6"/>
    </row>
    <row r="218" spans="2:2" ht="12.5" x14ac:dyDescent="0.25">
      <c r="B218" s="6"/>
    </row>
    <row r="219" spans="2:2" ht="12.5" x14ac:dyDescent="0.25">
      <c r="B219" s="6"/>
    </row>
    <row r="220" spans="2:2" ht="12.5" x14ac:dyDescent="0.25">
      <c r="B220" s="6"/>
    </row>
    <row r="221" spans="2:2" ht="12.5" x14ac:dyDescent="0.25">
      <c r="B221" s="6"/>
    </row>
    <row r="222" spans="2:2" ht="12.5" x14ac:dyDescent="0.25">
      <c r="B222" s="6"/>
    </row>
    <row r="223" spans="2:2" ht="12.5" x14ac:dyDescent="0.25">
      <c r="B223" s="6"/>
    </row>
    <row r="224" spans="2:2" ht="12.5" x14ac:dyDescent="0.25">
      <c r="B224" s="6"/>
    </row>
    <row r="225" spans="2:2" ht="12.5" x14ac:dyDescent="0.25">
      <c r="B225" s="6"/>
    </row>
    <row r="226" spans="2:2" ht="12.5" x14ac:dyDescent="0.25">
      <c r="B226" s="6"/>
    </row>
    <row r="227" spans="2:2" ht="12.5" x14ac:dyDescent="0.25">
      <c r="B227" s="6"/>
    </row>
    <row r="228" spans="2:2" ht="12.5" x14ac:dyDescent="0.25">
      <c r="B228" s="6"/>
    </row>
    <row r="229" spans="2:2" ht="12.5" x14ac:dyDescent="0.25">
      <c r="B229" s="6"/>
    </row>
    <row r="230" spans="2:2" ht="12.5" x14ac:dyDescent="0.25">
      <c r="B230" s="6"/>
    </row>
    <row r="231" spans="2:2" ht="12.5" x14ac:dyDescent="0.25">
      <c r="B231" s="6"/>
    </row>
    <row r="232" spans="2:2" ht="12.5" x14ac:dyDescent="0.25">
      <c r="B232" s="6"/>
    </row>
    <row r="233" spans="2:2" ht="12.5" x14ac:dyDescent="0.25">
      <c r="B233" s="6"/>
    </row>
    <row r="234" spans="2:2" ht="12.5" x14ac:dyDescent="0.25">
      <c r="B234" s="6"/>
    </row>
    <row r="235" spans="2:2" ht="12.5" x14ac:dyDescent="0.25">
      <c r="B235" s="6"/>
    </row>
    <row r="236" spans="2:2" ht="12.5" x14ac:dyDescent="0.25">
      <c r="B236" s="6"/>
    </row>
    <row r="237" spans="2:2" ht="12.5" x14ac:dyDescent="0.25">
      <c r="B237" s="6"/>
    </row>
    <row r="238" spans="2:2" ht="12.5" x14ac:dyDescent="0.25">
      <c r="B238" s="6"/>
    </row>
    <row r="239" spans="2:2" ht="12.5" x14ac:dyDescent="0.25">
      <c r="B239" s="6"/>
    </row>
    <row r="240" spans="2:2" ht="12.5" x14ac:dyDescent="0.25">
      <c r="B240" s="6"/>
    </row>
    <row r="241" spans="2:2" ht="12.5" x14ac:dyDescent="0.25">
      <c r="B241" s="6"/>
    </row>
    <row r="242" spans="2:2" ht="12.5" x14ac:dyDescent="0.25">
      <c r="B242" s="6"/>
    </row>
    <row r="243" spans="2:2" ht="12.5" x14ac:dyDescent="0.25">
      <c r="B243" s="6"/>
    </row>
    <row r="244" spans="2:2" ht="12.5" x14ac:dyDescent="0.25">
      <c r="B244" s="6"/>
    </row>
    <row r="245" spans="2:2" ht="12.5" x14ac:dyDescent="0.25">
      <c r="B245" s="6"/>
    </row>
    <row r="246" spans="2:2" ht="12.5" x14ac:dyDescent="0.25">
      <c r="B246" s="6"/>
    </row>
    <row r="247" spans="2:2" ht="12.5" x14ac:dyDescent="0.25">
      <c r="B247" s="6"/>
    </row>
    <row r="248" spans="2:2" ht="12.5" x14ac:dyDescent="0.25">
      <c r="B248" s="6"/>
    </row>
    <row r="249" spans="2:2" ht="12.5" x14ac:dyDescent="0.25">
      <c r="B249" s="6"/>
    </row>
    <row r="250" spans="2:2" ht="12.5" x14ac:dyDescent="0.25">
      <c r="B250" s="6"/>
    </row>
    <row r="251" spans="2:2" ht="12.5" x14ac:dyDescent="0.25">
      <c r="B251" s="6"/>
    </row>
    <row r="252" spans="2:2" ht="12.5" x14ac:dyDescent="0.25">
      <c r="B252" s="6"/>
    </row>
    <row r="253" spans="2:2" ht="12.5" x14ac:dyDescent="0.25">
      <c r="B253" s="6"/>
    </row>
    <row r="254" spans="2:2" ht="12.5" x14ac:dyDescent="0.25">
      <c r="B254" s="6"/>
    </row>
    <row r="255" spans="2:2" ht="12.5" x14ac:dyDescent="0.25">
      <c r="B255" s="6"/>
    </row>
    <row r="256" spans="2:2" ht="12.5" x14ac:dyDescent="0.25">
      <c r="B256" s="6"/>
    </row>
    <row r="257" spans="2:2" ht="12.5" x14ac:dyDescent="0.25">
      <c r="B257" s="6"/>
    </row>
    <row r="258" spans="2:2" ht="12.5" x14ac:dyDescent="0.25">
      <c r="B258" s="6"/>
    </row>
    <row r="259" spans="2:2" ht="12.5" x14ac:dyDescent="0.25">
      <c r="B259" s="6"/>
    </row>
    <row r="260" spans="2:2" ht="12.5" x14ac:dyDescent="0.25">
      <c r="B260" s="6"/>
    </row>
    <row r="261" spans="2:2" ht="12.5" x14ac:dyDescent="0.25">
      <c r="B261" s="6"/>
    </row>
    <row r="262" spans="2:2" ht="12.5" x14ac:dyDescent="0.25">
      <c r="B262" s="6"/>
    </row>
    <row r="263" spans="2:2" ht="12.5" x14ac:dyDescent="0.25">
      <c r="B263" s="6"/>
    </row>
    <row r="264" spans="2:2" ht="12.5" x14ac:dyDescent="0.25">
      <c r="B264" s="6"/>
    </row>
    <row r="265" spans="2:2" ht="12.5" x14ac:dyDescent="0.25">
      <c r="B265" s="6"/>
    </row>
    <row r="266" spans="2:2" ht="12.5" x14ac:dyDescent="0.25">
      <c r="B266" s="6"/>
    </row>
    <row r="267" spans="2:2" ht="12.5" x14ac:dyDescent="0.25">
      <c r="B267" s="6"/>
    </row>
    <row r="268" spans="2:2" ht="12.5" x14ac:dyDescent="0.25">
      <c r="B268" s="6"/>
    </row>
    <row r="269" spans="2:2" ht="12.5" x14ac:dyDescent="0.25">
      <c r="B269" s="6"/>
    </row>
    <row r="270" spans="2:2" ht="12.5" x14ac:dyDescent="0.25">
      <c r="B270" s="6"/>
    </row>
    <row r="271" spans="2:2" ht="12.5" x14ac:dyDescent="0.25">
      <c r="B271" s="6"/>
    </row>
    <row r="272" spans="2:2" ht="12.5" x14ac:dyDescent="0.25">
      <c r="B272" s="6"/>
    </row>
    <row r="273" spans="2:2" ht="12.5" x14ac:dyDescent="0.25">
      <c r="B273" s="6"/>
    </row>
    <row r="274" spans="2:2" ht="12.5" x14ac:dyDescent="0.25">
      <c r="B274" s="6"/>
    </row>
    <row r="275" spans="2:2" ht="12.5" x14ac:dyDescent="0.25">
      <c r="B275" s="6"/>
    </row>
    <row r="276" spans="2:2" ht="12.5" x14ac:dyDescent="0.25">
      <c r="B276" s="6"/>
    </row>
    <row r="277" spans="2:2" ht="12.5" x14ac:dyDescent="0.25">
      <c r="B277" s="6"/>
    </row>
    <row r="278" spans="2:2" ht="12.5" x14ac:dyDescent="0.25">
      <c r="B278" s="6"/>
    </row>
    <row r="279" spans="2:2" ht="12.5" x14ac:dyDescent="0.25">
      <c r="B279" s="6"/>
    </row>
    <row r="280" spans="2:2" ht="12.5" x14ac:dyDescent="0.25">
      <c r="B280" s="6"/>
    </row>
    <row r="281" spans="2:2" ht="12.5" x14ac:dyDescent="0.25">
      <c r="B281" s="6"/>
    </row>
    <row r="282" spans="2:2" ht="12.5" x14ac:dyDescent="0.25">
      <c r="B282" s="6"/>
    </row>
    <row r="283" spans="2:2" ht="12.5" x14ac:dyDescent="0.25">
      <c r="B283" s="6"/>
    </row>
    <row r="284" spans="2:2" ht="12.5" x14ac:dyDescent="0.25">
      <c r="B284" s="6"/>
    </row>
    <row r="285" spans="2:2" ht="12.5" x14ac:dyDescent="0.25">
      <c r="B285" s="6"/>
    </row>
    <row r="286" spans="2:2" ht="12.5" x14ac:dyDescent="0.25">
      <c r="B286" s="6"/>
    </row>
    <row r="287" spans="2:2" ht="12.5" x14ac:dyDescent="0.25">
      <c r="B287" s="6"/>
    </row>
    <row r="288" spans="2:2" ht="12.5" x14ac:dyDescent="0.25">
      <c r="B288" s="6"/>
    </row>
    <row r="289" spans="2:2" ht="12.5" x14ac:dyDescent="0.25">
      <c r="B289" s="6"/>
    </row>
    <row r="290" spans="2:2" ht="12.5" x14ac:dyDescent="0.25">
      <c r="B290" s="6"/>
    </row>
    <row r="291" spans="2:2" ht="12.5" x14ac:dyDescent="0.25">
      <c r="B291" s="6"/>
    </row>
    <row r="292" spans="2:2" ht="12.5" x14ac:dyDescent="0.25">
      <c r="B292" s="6"/>
    </row>
    <row r="293" spans="2:2" ht="12.5" x14ac:dyDescent="0.25">
      <c r="B293" s="6"/>
    </row>
    <row r="294" spans="2:2" ht="12.5" x14ac:dyDescent="0.25">
      <c r="B294" s="6"/>
    </row>
    <row r="295" spans="2:2" ht="12.5" x14ac:dyDescent="0.25">
      <c r="B295" s="6"/>
    </row>
    <row r="296" spans="2:2" ht="12.5" x14ac:dyDescent="0.25">
      <c r="B296" s="6"/>
    </row>
    <row r="297" spans="2:2" ht="12.5" x14ac:dyDescent="0.25">
      <c r="B297" s="6"/>
    </row>
    <row r="298" spans="2:2" ht="12.5" x14ac:dyDescent="0.25">
      <c r="B298" s="6"/>
    </row>
    <row r="299" spans="2:2" ht="12.5" x14ac:dyDescent="0.25">
      <c r="B299" s="6"/>
    </row>
    <row r="300" spans="2:2" ht="12.5" x14ac:dyDescent="0.25">
      <c r="B300" s="6"/>
    </row>
    <row r="301" spans="2:2" ht="12.5" x14ac:dyDescent="0.25">
      <c r="B301" s="6"/>
    </row>
    <row r="302" spans="2:2" ht="12.5" x14ac:dyDescent="0.25">
      <c r="B302" s="6"/>
    </row>
    <row r="303" spans="2:2" ht="12.5" x14ac:dyDescent="0.25">
      <c r="B303" s="6"/>
    </row>
    <row r="304" spans="2:2" ht="12.5" x14ac:dyDescent="0.25">
      <c r="B304" s="6"/>
    </row>
    <row r="305" spans="2:2" ht="12.5" x14ac:dyDescent="0.25">
      <c r="B305" s="6"/>
    </row>
    <row r="306" spans="2:2" ht="12.5" x14ac:dyDescent="0.25">
      <c r="B306" s="6"/>
    </row>
    <row r="307" spans="2:2" ht="12.5" x14ac:dyDescent="0.25">
      <c r="B307" s="6"/>
    </row>
    <row r="308" spans="2:2" ht="12.5" x14ac:dyDescent="0.25">
      <c r="B308" s="6"/>
    </row>
    <row r="309" spans="2:2" ht="12.5" x14ac:dyDescent="0.25">
      <c r="B309" s="6"/>
    </row>
    <row r="310" spans="2:2" ht="12.5" x14ac:dyDescent="0.25">
      <c r="B310" s="6"/>
    </row>
    <row r="311" spans="2:2" ht="12.5" x14ac:dyDescent="0.25">
      <c r="B311" s="6"/>
    </row>
    <row r="312" spans="2:2" ht="12.5" x14ac:dyDescent="0.25">
      <c r="B312" s="6"/>
    </row>
    <row r="313" spans="2:2" ht="12.5" x14ac:dyDescent="0.25">
      <c r="B313" s="6"/>
    </row>
    <row r="314" spans="2:2" ht="12.5" x14ac:dyDescent="0.25">
      <c r="B314" s="6"/>
    </row>
    <row r="315" spans="2:2" ht="12.5" x14ac:dyDescent="0.25">
      <c r="B315" s="6"/>
    </row>
    <row r="316" spans="2:2" ht="12.5" x14ac:dyDescent="0.25">
      <c r="B316" s="6"/>
    </row>
    <row r="317" spans="2:2" ht="12.5" x14ac:dyDescent="0.25">
      <c r="B317" s="6"/>
    </row>
    <row r="318" spans="2:2" ht="12.5" x14ac:dyDescent="0.25">
      <c r="B318" s="6"/>
    </row>
    <row r="319" spans="2:2" ht="12.5" x14ac:dyDescent="0.25">
      <c r="B319" s="6"/>
    </row>
    <row r="320" spans="2:2" ht="12.5" x14ac:dyDescent="0.25">
      <c r="B320" s="6"/>
    </row>
    <row r="321" spans="2:2" ht="12.5" x14ac:dyDescent="0.25">
      <c r="B321" s="6"/>
    </row>
    <row r="322" spans="2:2" ht="12.5" x14ac:dyDescent="0.25">
      <c r="B322" s="6"/>
    </row>
    <row r="323" spans="2:2" ht="12.5" x14ac:dyDescent="0.25">
      <c r="B323" s="6"/>
    </row>
    <row r="324" spans="2:2" ht="12.5" x14ac:dyDescent="0.25">
      <c r="B324" s="6"/>
    </row>
    <row r="325" spans="2:2" ht="12.5" x14ac:dyDescent="0.25">
      <c r="B325" s="6"/>
    </row>
    <row r="326" spans="2:2" ht="12.5" x14ac:dyDescent="0.25">
      <c r="B326" s="6"/>
    </row>
    <row r="327" spans="2:2" ht="12.5" x14ac:dyDescent="0.25">
      <c r="B327" s="6"/>
    </row>
    <row r="328" spans="2:2" ht="12.5" x14ac:dyDescent="0.25">
      <c r="B328" s="6"/>
    </row>
    <row r="329" spans="2:2" ht="12.5" x14ac:dyDescent="0.25">
      <c r="B329" s="6"/>
    </row>
    <row r="330" spans="2:2" ht="12.5" x14ac:dyDescent="0.25">
      <c r="B330" s="6"/>
    </row>
    <row r="331" spans="2:2" ht="12.5" x14ac:dyDescent="0.25">
      <c r="B331" s="6"/>
    </row>
    <row r="332" spans="2:2" ht="12.5" x14ac:dyDescent="0.25">
      <c r="B332" s="6"/>
    </row>
    <row r="333" spans="2:2" ht="12.5" x14ac:dyDescent="0.25">
      <c r="B333" s="6"/>
    </row>
    <row r="334" spans="2:2" ht="12.5" x14ac:dyDescent="0.25">
      <c r="B334" s="6"/>
    </row>
    <row r="335" spans="2:2" ht="12.5" x14ac:dyDescent="0.25">
      <c r="B335" s="6"/>
    </row>
    <row r="336" spans="2:2" ht="12.5" x14ac:dyDescent="0.25">
      <c r="B336" s="6"/>
    </row>
    <row r="337" spans="2:2" ht="12.5" x14ac:dyDescent="0.25">
      <c r="B337" s="6"/>
    </row>
    <row r="338" spans="2:2" ht="12.5" x14ac:dyDescent="0.25">
      <c r="B338" s="6"/>
    </row>
    <row r="339" spans="2:2" ht="12.5" x14ac:dyDescent="0.25">
      <c r="B339" s="6"/>
    </row>
    <row r="340" spans="2:2" ht="12.5" x14ac:dyDescent="0.25">
      <c r="B340" s="6"/>
    </row>
    <row r="341" spans="2:2" ht="12.5" x14ac:dyDescent="0.25">
      <c r="B341" s="6"/>
    </row>
    <row r="342" spans="2:2" ht="12.5" x14ac:dyDescent="0.25">
      <c r="B342" s="6"/>
    </row>
    <row r="343" spans="2:2" ht="12.5" x14ac:dyDescent="0.25">
      <c r="B343" s="6"/>
    </row>
    <row r="344" spans="2:2" ht="12.5" x14ac:dyDescent="0.25">
      <c r="B344" s="6"/>
    </row>
    <row r="345" spans="2:2" ht="12.5" x14ac:dyDescent="0.25">
      <c r="B345" s="6"/>
    </row>
    <row r="346" spans="2:2" ht="12.5" x14ac:dyDescent="0.25">
      <c r="B346" s="6"/>
    </row>
    <row r="347" spans="2:2" ht="12.5" x14ac:dyDescent="0.25">
      <c r="B347" s="6"/>
    </row>
    <row r="348" spans="2:2" ht="12.5" x14ac:dyDescent="0.25">
      <c r="B348" s="6"/>
    </row>
    <row r="349" spans="2:2" ht="12.5" x14ac:dyDescent="0.25">
      <c r="B349" s="6"/>
    </row>
    <row r="350" spans="2:2" ht="12.5" x14ac:dyDescent="0.25">
      <c r="B350" s="6"/>
    </row>
    <row r="351" spans="2:2" ht="12.5" x14ac:dyDescent="0.25">
      <c r="B351" s="6"/>
    </row>
    <row r="352" spans="2:2" ht="12.5" x14ac:dyDescent="0.25">
      <c r="B352" s="6"/>
    </row>
    <row r="353" spans="2:2" ht="12.5" x14ac:dyDescent="0.25">
      <c r="B353" s="6"/>
    </row>
    <row r="354" spans="2:2" ht="12.5" x14ac:dyDescent="0.25">
      <c r="B354" s="6"/>
    </row>
    <row r="355" spans="2:2" ht="12.5" x14ac:dyDescent="0.25">
      <c r="B355" s="6"/>
    </row>
    <row r="356" spans="2:2" ht="12.5" x14ac:dyDescent="0.25">
      <c r="B356" s="6"/>
    </row>
    <row r="357" spans="2:2" ht="12.5" x14ac:dyDescent="0.25">
      <c r="B357" s="6"/>
    </row>
    <row r="358" spans="2:2" ht="12.5" x14ac:dyDescent="0.25">
      <c r="B358" s="6"/>
    </row>
    <row r="359" spans="2:2" ht="12.5" x14ac:dyDescent="0.25">
      <c r="B359" s="6"/>
    </row>
    <row r="360" spans="2:2" ht="12.5" x14ac:dyDescent="0.25">
      <c r="B360" s="6"/>
    </row>
    <row r="361" spans="2:2" ht="12.5" x14ac:dyDescent="0.25">
      <c r="B361" s="6"/>
    </row>
    <row r="362" spans="2:2" ht="12.5" x14ac:dyDescent="0.25">
      <c r="B362" s="6"/>
    </row>
    <row r="363" spans="2:2" ht="12.5" x14ac:dyDescent="0.25">
      <c r="B363" s="6"/>
    </row>
    <row r="364" spans="2:2" ht="12.5" x14ac:dyDescent="0.25">
      <c r="B364" s="6"/>
    </row>
    <row r="365" spans="2:2" ht="12.5" x14ac:dyDescent="0.25">
      <c r="B365" s="6"/>
    </row>
    <row r="366" spans="2:2" ht="12.5" x14ac:dyDescent="0.25">
      <c r="B366" s="6"/>
    </row>
    <row r="367" spans="2:2" ht="12.5" x14ac:dyDescent="0.25">
      <c r="B367" s="6"/>
    </row>
    <row r="368" spans="2:2" ht="12.5" x14ac:dyDescent="0.25">
      <c r="B368" s="6"/>
    </row>
    <row r="369" spans="2:2" ht="12.5" x14ac:dyDescent="0.25">
      <c r="B369" s="6"/>
    </row>
    <row r="370" spans="2:2" ht="12.5" x14ac:dyDescent="0.25">
      <c r="B370" s="6"/>
    </row>
    <row r="371" spans="2:2" ht="12.5" x14ac:dyDescent="0.25">
      <c r="B371" s="6"/>
    </row>
    <row r="372" spans="2:2" ht="12.5" x14ac:dyDescent="0.25">
      <c r="B372" s="6"/>
    </row>
    <row r="373" spans="2:2" ht="12.5" x14ac:dyDescent="0.25">
      <c r="B373" s="6"/>
    </row>
    <row r="374" spans="2:2" ht="12.5" x14ac:dyDescent="0.25">
      <c r="B374" s="6"/>
    </row>
    <row r="375" spans="2:2" ht="12.5" x14ac:dyDescent="0.25">
      <c r="B375" s="6"/>
    </row>
    <row r="376" spans="2:2" ht="12.5" x14ac:dyDescent="0.25">
      <c r="B376" s="6"/>
    </row>
    <row r="377" spans="2:2" ht="12.5" x14ac:dyDescent="0.25">
      <c r="B377" s="6"/>
    </row>
    <row r="378" spans="2:2" ht="12.5" x14ac:dyDescent="0.25">
      <c r="B378" s="6"/>
    </row>
    <row r="379" spans="2:2" ht="12.5" x14ac:dyDescent="0.25">
      <c r="B379" s="6"/>
    </row>
    <row r="380" spans="2:2" ht="12.5" x14ac:dyDescent="0.25">
      <c r="B380" s="6"/>
    </row>
    <row r="381" spans="2:2" ht="12.5" x14ac:dyDescent="0.25">
      <c r="B381" s="6"/>
    </row>
    <row r="382" spans="2:2" ht="12.5" x14ac:dyDescent="0.25">
      <c r="B382" s="6"/>
    </row>
    <row r="383" spans="2:2" ht="12.5" x14ac:dyDescent="0.25">
      <c r="B383" s="6"/>
    </row>
    <row r="384" spans="2:2" ht="12.5" x14ac:dyDescent="0.25">
      <c r="B384" s="6"/>
    </row>
    <row r="385" spans="2:2" ht="12.5" x14ac:dyDescent="0.25">
      <c r="B385" s="6"/>
    </row>
    <row r="386" spans="2:2" ht="12.5" x14ac:dyDescent="0.25">
      <c r="B386" s="6"/>
    </row>
    <row r="387" spans="2:2" ht="12.5" x14ac:dyDescent="0.25">
      <c r="B387" s="6"/>
    </row>
    <row r="388" spans="2:2" ht="12.5" x14ac:dyDescent="0.25">
      <c r="B388" s="6"/>
    </row>
    <row r="389" spans="2:2" ht="12.5" x14ac:dyDescent="0.25">
      <c r="B389" s="6"/>
    </row>
    <row r="390" spans="2:2" ht="12.5" x14ac:dyDescent="0.25">
      <c r="B390" s="6"/>
    </row>
    <row r="391" spans="2:2" ht="12.5" x14ac:dyDescent="0.25">
      <c r="B391" s="6"/>
    </row>
    <row r="392" spans="2:2" ht="12.5" x14ac:dyDescent="0.25">
      <c r="B392" s="6"/>
    </row>
    <row r="393" spans="2:2" ht="12.5" x14ac:dyDescent="0.25">
      <c r="B393" s="6"/>
    </row>
    <row r="394" spans="2:2" ht="12.5" x14ac:dyDescent="0.25">
      <c r="B394" s="6"/>
    </row>
    <row r="395" spans="2:2" ht="12.5" x14ac:dyDescent="0.25">
      <c r="B395" s="6"/>
    </row>
    <row r="396" spans="2:2" ht="12.5" x14ac:dyDescent="0.25">
      <c r="B396" s="6"/>
    </row>
    <row r="397" spans="2:2" ht="12.5" x14ac:dyDescent="0.25">
      <c r="B397" s="6"/>
    </row>
    <row r="398" spans="2:2" ht="12.5" x14ac:dyDescent="0.25">
      <c r="B398" s="6"/>
    </row>
    <row r="399" spans="2:2" ht="12.5" x14ac:dyDescent="0.25">
      <c r="B399" s="6"/>
    </row>
    <row r="400" spans="2:2" ht="12.5" x14ac:dyDescent="0.25">
      <c r="B400" s="6"/>
    </row>
    <row r="401" spans="2:2" ht="12.5" x14ac:dyDescent="0.25">
      <c r="B401" s="6"/>
    </row>
    <row r="402" spans="2:2" ht="12.5" x14ac:dyDescent="0.25">
      <c r="B402" s="6"/>
    </row>
    <row r="403" spans="2:2" ht="12.5" x14ac:dyDescent="0.25">
      <c r="B403" s="6"/>
    </row>
    <row r="404" spans="2:2" ht="12.5" x14ac:dyDescent="0.25">
      <c r="B404" s="6"/>
    </row>
    <row r="405" spans="2:2" ht="12.5" x14ac:dyDescent="0.25">
      <c r="B405" s="6"/>
    </row>
    <row r="406" spans="2:2" ht="12.5" x14ac:dyDescent="0.25">
      <c r="B406" s="6"/>
    </row>
    <row r="407" spans="2:2" ht="12.5" x14ac:dyDescent="0.25">
      <c r="B407" s="6"/>
    </row>
    <row r="408" spans="2:2" ht="12.5" x14ac:dyDescent="0.25">
      <c r="B408" s="6"/>
    </row>
    <row r="409" spans="2:2" ht="12.5" x14ac:dyDescent="0.25">
      <c r="B409" s="6"/>
    </row>
    <row r="410" spans="2:2" ht="12.5" x14ac:dyDescent="0.25">
      <c r="B410" s="6"/>
    </row>
    <row r="411" spans="2:2" ht="12.5" x14ac:dyDescent="0.25">
      <c r="B411" s="6"/>
    </row>
    <row r="412" spans="2:2" ht="12.5" x14ac:dyDescent="0.25">
      <c r="B412" s="6"/>
    </row>
    <row r="413" spans="2:2" ht="12.5" x14ac:dyDescent="0.25">
      <c r="B413" s="6"/>
    </row>
    <row r="414" spans="2:2" ht="12.5" x14ac:dyDescent="0.25">
      <c r="B414" s="6"/>
    </row>
    <row r="415" spans="2:2" ht="12.5" x14ac:dyDescent="0.25">
      <c r="B415" s="6"/>
    </row>
    <row r="416" spans="2:2" ht="12.5" x14ac:dyDescent="0.25">
      <c r="B416" s="6"/>
    </row>
    <row r="417" spans="2:2" ht="12.5" x14ac:dyDescent="0.25">
      <c r="B417" s="6"/>
    </row>
    <row r="418" spans="2:2" ht="12.5" x14ac:dyDescent="0.25">
      <c r="B418" s="6"/>
    </row>
    <row r="419" spans="2:2" ht="12.5" x14ac:dyDescent="0.25">
      <c r="B419" s="6"/>
    </row>
    <row r="420" spans="2:2" ht="12.5" x14ac:dyDescent="0.25">
      <c r="B420" s="6"/>
    </row>
    <row r="421" spans="2:2" ht="12.5" x14ac:dyDescent="0.25">
      <c r="B421" s="6"/>
    </row>
    <row r="422" spans="2:2" ht="12.5" x14ac:dyDescent="0.25">
      <c r="B422" s="6"/>
    </row>
    <row r="423" spans="2:2" ht="12.5" x14ac:dyDescent="0.25">
      <c r="B423" s="6"/>
    </row>
    <row r="424" spans="2:2" ht="12.5" x14ac:dyDescent="0.25">
      <c r="B424" s="6"/>
    </row>
    <row r="425" spans="2:2" ht="12.5" x14ac:dyDescent="0.25">
      <c r="B425" s="6"/>
    </row>
    <row r="426" spans="2:2" ht="12.5" x14ac:dyDescent="0.25">
      <c r="B426" s="6"/>
    </row>
    <row r="427" spans="2:2" ht="12.5" x14ac:dyDescent="0.25">
      <c r="B427" s="6"/>
    </row>
    <row r="428" spans="2:2" ht="12.5" x14ac:dyDescent="0.25">
      <c r="B428" s="6"/>
    </row>
    <row r="429" spans="2:2" ht="12.5" x14ac:dyDescent="0.25">
      <c r="B429" s="6"/>
    </row>
    <row r="430" spans="2:2" ht="12.5" x14ac:dyDescent="0.25">
      <c r="B430" s="6"/>
    </row>
    <row r="431" spans="2:2" ht="12.5" x14ac:dyDescent="0.25">
      <c r="B431" s="6"/>
    </row>
    <row r="432" spans="2:2" ht="12.5" x14ac:dyDescent="0.25">
      <c r="B432" s="6"/>
    </row>
    <row r="433" spans="2:2" ht="12.5" x14ac:dyDescent="0.25">
      <c r="B433" s="6"/>
    </row>
    <row r="434" spans="2:2" ht="12.5" x14ac:dyDescent="0.25">
      <c r="B434" s="6"/>
    </row>
    <row r="435" spans="2:2" ht="12.5" x14ac:dyDescent="0.25">
      <c r="B435" s="6"/>
    </row>
    <row r="436" spans="2:2" ht="12.5" x14ac:dyDescent="0.25">
      <c r="B436" s="6"/>
    </row>
    <row r="437" spans="2:2" ht="12.5" x14ac:dyDescent="0.25">
      <c r="B437" s="6"/>
    </row>
    <row r="438" spans="2:2" ht="12.5" x14ac:dyDescent="0.25">
      <c r="B438" s="6"/>
    </row>
    <row r="439" spans="2:2" ht="12.5" x14ac:dyDescent="0.25">
      <c r="B439" s="6"/>
    </row>
    <row r="440" spans="2:2" ht="12.5" x14ac:dyDescent="0.25">
      <c r="B440" s="6"/>
    </row>
    <row r="441" spans="2:2" ht="12.5" x14ac:dyDescent="0.25">
      <c r="B441" s="6"/>
    </row>
    <row r="442" spans="2:2" ht="12.5" x14ac:dyDescent="0.25">
      <c r="B442" s="6"/>
    </row>
    <row r="443" spans="2:2" ht="12.5" x14ac:dyDescent="0.25">
      <c r="B443" s="6"/>
    </row>
    <row r="444" spans="2:2" ht="12.5" x14ac:dyDescent="0.25">
      <c r="B444" s="6"/>
    </row>
    <row r="445" spans="2:2" ht="12.5" x14ac:dyDescent="0.25">
      <c r="B445" s="6"/>
    </row>
    <row r="446" spans="2:2" ht="12.5" x14ac:dyDescent="0.25">
      <c r="B446" s="6"/>
    </row>
    <row r="447" spans="2:2" ht="12.5" x14ac:dyDescent="0.25">
      <c r="B447" s="6"/>
    </row>
    <row r="448" spans="2:2" ht="12.5" x14ac:dyDescent="0.25">
      <c r="B448" s="6"/>
    </row>
    <row r="449" spans="2:2" ht="12.5" x14ac:dyDescent="0.25">
      <c r="B449" s="6"/>
    </row>
    <row r="450" spans="2:2" ht="12.5" x14ac:dyDescent="0.25">
      <c r="B450" s="6"/>
    </row>
    <row r="451" spans="2:2" ht="12.5" x14ac:dyDescent="0.25">
      <c r="B451" s="6"/>
    </row>
    <row r="452" spans="2:2" ht="12.5" x14ac:dyDescent="0.25">
      <c r="B452" s="6"/>
    </row>
    <row r="453" spans="2:2" ht="12.5" x14ac:dyDescent="0.25">
      <c r="B453" s="6"/>
    </row>
    <row r="454" spans="2:2" ht="12.5" x14ac:dyDescent="0.25">
      <c r="B454" s="6"/>
    </row>
    <row r="455" spans="2:2" ht="12.5" x14ac:dyDescent="0.25">
      <c r="B455" s="6"/>
    </row>
    <row r="456" spans="2:2" ht="12.5" x14ac:dyDescent="0.25">
      <c r="B456" s="6"/>
    </row>
    <row r="457" spans="2:2" ht="12.5" x14ac:dyDescent="0.25">
      <c r="B457" s="6"/>
    </row>
    <row r="458" spans="2:2" ht="12.5" x14ac:dyDescent="0.25">
      <c r="B458" s="6"/>
    </row>
    <row r="459" spans="2:2" ht="12.5" x14ac:dyDescent="0.25">
      <c r="B459" s="6"/>
    </row>
    <row r="460" spans="2:2" ht="12.5" x14ac:dyDescent="0.25">
      <c r="B460" s="6"/>
    </row>
    <row r="461" spans="2:2" ht="12.5" x14ac:dyDescent="0.25">
      <c r="B461" s="6"/>
    </row>
    <row r="462" spans="2:2" ht="12.5" x14ac:dyDescent="0.25">
      <c r="B462" s="6"/>
    </row>
    <row r="463" spans="2:2" ht="12.5" x14ac:dyDescent="0.25">
      <c r="B463" s="6"/>
    </row>
    <row r="464" spans="2:2" ht="12.5" x14ac:dyDescent="0.25">
      <c r="B464" s="6"/>
    </row>
    <row r="465" spans="2:2" ht="12.5" x14ac:dyDescent="0.25">
      <c r="B465" s="6"/>
    </row>
    <row r="466" spans="2:2" ht="12.5" x14ac:dyDescent="0.25">
      <c r="B466" s="6"/>
    </row>
    <row r="467" spans="2:2" ht="12.5" x14ac:dyDescent="0.25">
      <c r="B467" s="6"/>
    </row>
    <row r="468" spans="2:2" ht="12.5" x14ac:dyDescent="0.25">
      <c r="B468" s="6"/>
    </row>
    <row r="469" spans="2:2" ht="12.5" x14ac:dyDescent="0.25">
      <c r="B469" s="6"/>
    </row>
    <row r="470" spans="2:2" ht="12.5" x14ac:dyDescent="0.25">
      <c r="B470" s="6"/>
    </row>
    <row r="471" spans="2:2" ht="12.5" x14ac:dyDescent="0.25">
      <c r="B471" s="6"/>
    </row>
    <row r="472" spans="2:2" ht="12.5" x14ac:dyDescent="0.25">
      <c r="B472" s="6"/>
    </row>
    <row r="473" spans="2:2" ht="12.5" x14ac:dyDescent="0.25">
      <c r="B473" s="6"/>
    </row>
    <row r="474" spans="2:2" ht="12.5" x14ac:dyDescent="0.25">
      <c r="B474" s="6"/>
    </row>
    <row r="475" spans="2:2" ht="12.5" x14ac:dyDescent="0.25">
      <c r="B475" s="6"/>
    </row>
    <row r="476" spans="2:2" ht="12.5" x14ac:dyDescent="0.25">
      <c r="B476" s="6"/>
    </row>
    <row r="477" spans="2:2" ht="12.5" x14ac:dyDescent="0.25">
      <c r="B477" s="6"/>
    </row>
    <row r="478" spans="2:2" ht="12.5" x14ac:dyDescent="0.25">
      <c r="B478" s="6"/>
    </row>
    <row r="479" spans="2:2" ht="12.5" x14ac:dyDescent="0.25">
      <c r="B479" s="6"/>
    </row>
    <row r="480" spans="2:2" ht="12.5" x14ac:dyDescent="0.25">
      <c r="B480" s="6"/>
    </row>
    <row r="481" spans="2:2" ht="12.5" x14ac:dyDescent="0.25">
      <c r="B481" s="6"/>
    </row>
    <row r="482" spans="2:2" ht="12.5" x14ac:dyDescent="0.25">
      <c r="B482" s="6"/>
    </row>
    <row r="483" spans="2:2" ht="12.5" x14ac:dyDescent="0.25">
      <c r="B483" s="6"/>
    </row>
    <row r="484" spans="2:2" ht="12.5" x14ac:dyDescent="0.25">
      <c r="B484" s="6"/>
    </row>
    <row r="485" spans="2:2" ht="12.5" x14ac:dyDescent="0.25">
      <c r="B485" s="6"/>
    </row>
    <row r="486" spans="2:2" ht="12.5" x14ac:dyDescent="0.25">
      <c r="B486" s="6"/>
    </row>
    <row r="487" spans="2:2" ht="12.5" x14ac:dyDescent="0.25">
      <c r="B487" s="6"/>
    </row>
    <row r="488" spans="2:2" ht="12.5" x14ac:dyDescent="0.25">
      <c r="B488" s="6"/>
    </row>
    <row r="489" spans="2:2" ht="12.5" x14ac:dyDescent="0.25">
      <c r="B489" s="6"/>
    </row>
    <row r="490" spans="2:2" ht="12.5" x14ac:dyDescent="0.25">
      <c r="B490" s="6"/>
    </row>
    <row r="491" spans="2:2" ht="12.5" x14ac:dyDescent="0.25">
      <c r="B491" s="6"/>
    </row>
    <row r="492" spans="2:2" ht="12.5" x14ac:dyDescent="0.25">
      <c r="B492" s="6"/>
    </row>
    <row r="493" spans="2:2" ht="12.5" x14ac:dyDescent="0.25">
      <c r="B493" s="6"/>
    </row>
    <row r="494" spans="2:2" ht="12.5" x14ac:dyDescent="0.25">
      <c r="B494" s="6"/>
    </row>
    <row r="495" spans="2:2" ht="12.5" x14ac:dyDescent="0.25">
      <c r="B495" s="6"/>
    </row>
    <row r="496" spans="2:2" ht="12.5" x14ac:dyDescent="0.25">
      <c r="B496" s="6"/>
    </row>
    <row r="497" spans="2:2" ht="12.5" x14ac:dyDescent="0.25">
      <c r="B497" s="6"/>
    </row>
    <row r="498" spans="2:2" ht="12.5" x14ac:dyDescent="0.25">
      <c r="B498" s="6"/>
    </row>
    <row r="499" spans="2:2" ht="12.5" x14ac:dyDescent="0.25">
      <c r="B499" s="6"/>
    </row>
    <row r="500" spans="2:2" ht="12.5" x14ac:dyDescent="0.25">
      <c r="B500" s="6"/>
    </row>
    <row r="501" spans="2:2" ht="12.5" x14ac:dyDescent="0.25">
      <c r="B501" s="6"/>
    </row>
    <row r="502" spans="2:2" ht="12.5" x14ac:dyDescent="0.25">
      <c r="B502" s="6"/>
    </row>
    <row r="503" spans="2:2" ht="12.5" x14ac:dyDescent="0.25">
      <c r="B503" s="6"/>
    </row>
    <row r="504" spans="2:2" ht="12.5" x14ac:dyDescent="0.25">
      <c r="B504" s="6"/>
    </row>
    <row r="505" spans="2:2" ht="12.5" x14ac:dyDescent="0.25">
      <c r="B505" s="6"/>
    </row>
    <row r="506" spans="2:2" ht="12.5" x14ac:dyDescent="0.25">
      <c r="B506" s="6"/>
    </row>
    <row r="507" spans="2:2" ht="12.5" x14ac:dyDescent="0.25">
      <c r="B507" s="6"/>
    </row>
    <row r="508" spans="2:2" ht="12.5" x14ac:dyDescent="0.25">
      <c r="B508" s="6"/>
    </row>
    <row r="509" spans="2:2" ht="12.5" x14ac:dyDescent="0.25">
      <c r="B509" s="6"/>
    </row>
    <row r="510" spans="2:2" ht="12.5" x14ac:dyDescent="0.25">
      <c r="B510" s="6"/>
    </row>
    <row r="511" spans="2:2" ht="12.5" x14ac:dyDescent="0.25">
      <c r="B511" s="6"/>
    </row>
    <row r="512" spans="2:2" ht="12.5" x14ac:dyDescent="0.25">
      <c r="B512" s="6"/>
    </row>
    <row r="513" spans="2:2" ht="12.5" x14ac:dyDescent="0.25">
      <c r="B513" s="6"/>
    </row>
    <row r="514" spans="2:2" ht="12.5" x14ac:dyDescent="0.25">
      <c r="B514" s="6"/>
    </row>
    <row r="515" spans="2:2" ht="12.5" x14ac:dyDescent="0.25">
      <c r="B515" s="6"/>
    </row>
    <row r="516" spans="2:2" ht="12.5" x14ac:dyDescent="0.25">
      <c r="B516" s="6"/>
    </row>
    <row r="517" spans="2:2" ht="12.5" x14ac:dyDescent="0.25">
      <c r="B517" s="6"/>
    </row>
    <row r="518" spans="2:2" ht="12.5" x14ac:dyDescent="0.25">
      <c r="B518" s="6"/>
    </row>
    <row r="519" spans="2:2" ht="12.5" x14ac:dyDescent="0.25">
      <c r="B519" s="6"/>
    </row>
    <row r="520" spans="2:2" ht="12.5" x14ac:dyDescent="0.25">
      <c r="B520" s="6"/>
    </row>
    <row r="521" spans="2:2" ht="12.5" x14ac:dyDescent="0.25">
      <c r="B521" s="6"/>
    </row>
    <row r="522" spans="2:2" ht="12.5" x14ac:dyDescent="0.25">
      <c r="B522" s="6"/>
    </row>
    <row r="523" spans="2:2" ht="12.5" x14ac:dyDescent="0.25">
      <c r="B523" s="6"/>
    </row>
    <row r="524" spans="2:2" ht="12.5" x14ac:dyDescent="0.25">
      <c r="B524" s="6"/>
    </row>
    <row r="525" spans="2:2" ht="12.5" x14ac:dyDescent="0.25">
      <c r="B525" s="6"/>
    </row>
    <row r="526" spans="2:2" ht="12.5" x14ac:dyDescent="0.25">
      <c r="B526" s="6"/>
    </row>
    <row r="527" spans="2:2" ht="12.5" x14ac:dyDescent="0.25">
      <c r="B527" s="6"/>
    </row>
    <row r="528" spans="2:2" ht="12.5" x14ac:dyDescent="0.25">
      <c r="B528" s="6"/>
    </row>
    <row r="529" spans="2:2" ht="12.5" x14ac:dyDescent="0.25">
      <c r="B529" s="6"/>
    </row>
    <row r="530" spans="2:2" ht="12.5" x14ac:dyDescent="0.25">
      <c r="B530" s="6"/>
    </row>
    <row r="531" spans="2:2" ht="12.5" x14ac:dyDescent="0.25">
      <c r="B531" s="6"/>
    </row>
    <row r="532" spans="2:2" ht="12.5" x14ac:dyDescent="0.25">
      <c r="B532" s="6"/>
    </row>
    <row r="533" spans="2:2" ht="12.5" x14ac:dyDescent="0.25">
      <c r="B533" s="6"/>
    </row>
    <row r="534" spans="2:2" ht="12.5" x14ac:dyDescent="0.25">
      <c r="B534" s="6"/>
    </row>
    <row r="535" spans="2:2" ht="12.5" x14ac:dyDescent="0.25">
      <c r="B535" s="6"/>
    </row>
    <row r="536" spans="2:2" ht="12.5" x14ac:dyDescent="0.25">
      <c r="B536" s="6"/>
    </row>
    <row r="537" spans="2:2" ht="12.5" x14ac:dyDescent="0.25">
      <c r="B537" s="6"/>
    </row>
    <row r="538" spans="2:2" ht="12.5" x14ac:dyDescent="0.25">
      <c r="B538" s="6"/>
    </row>
    <row r="539" spans="2:2" ht="12.5" x14ac:dyDescent="0.25">
      <c r="B539" s="6"/>
    </row>
    <row r="540" spans="2:2" ht="12.5" x14ac:dyDescent="0.25">
      <c r="B540" s="6"/>
    </row>
    <row r="541" spans="2:2" ht="12.5" x14ac:dyDescent="0.25">
      <c r="B541" s="6"/>
    </row>
    <row r="542" spans="2:2" ht="12.5" x14ac:dyDescent="0.25">
      <c r="B542" s="6"/>
    </row>
    <row r="543" spans="2:2" ht="12.5" x14ac:dyDescent="0.25">
      <c r="B543" s="6"/>
    </row>
    <row r="544" spans="2:2" ht="12.5" x14ac:dyDescent="0.25">
      <c r="B544" s="6"/>
    </row>
    <row r="545" spans="2:2" ht="12.5" x14ac:dyDescent="0.25">
      <c r="B545" s="6"/>
    </row>
    <row r="546" spans="2:2" ht="12.5" x14ac:dyDescent="0.25">
      <c r="B546" s="6"/>
    </row>
    <row r="547" spans="2:2" ht="12.5" x14ac:dyDescent="0.25">
      <c r="B547" s="6"/>
    </row>
    <row r="548" spans="2:2" ht="12.5" x14ac:dyDescent="0.25">
      <c r="B548" s="6"/>
    </row>
    <row r="549" spans="2:2" ht="12.5" x14ac:dyDescent="0.25">
      <c r="B549" s="6"/>
    </row>
    <row r="550" spans="2:2" ht="12.5" x14ac:dyDescent="0.25">
      <c r="B550" s="6"/>
    </row>
    <row r="551" spans="2:2" ht="12.5" x14ac:dyDescent="0.25">
      <c r="B551" s="6"/>
    </row>
    <row r="552" spans="2:2" ht="12.5" x14ac:dyDescent="0.25">
      <c r="B552" s="6"/>
    </row>
    <row r="553" spans="2:2" ht="12.5" x14ac:dyDescent="0.25">
      <c r="B553" s="6"/>
    </row>
    <row r="554" spans="2:2" ht="12.5" x14ac:dyDescent="0.25">
      <c r="B554" s="6"/>
    </row>
    <row r="555" spans="2:2" ht="12.5" x14ac:dyDescent="0.25">
      <c r="B555" s="6"/>
    </row>
    <row r="556" spans="2:2" ht="12.5" x14ac:dyDescent="0.25">
      <c r="B556" s="6"/>
    </row>
    <row r="557" spans="2:2" ht="12.5" x14ac:dyDescent="0.25">
      <c r="B557" s="6"/>
    </row>
    <row r="558" spans="2:2" ht="12.5" x14ac:dyDescent="0.25">
      <c r="B558" s="6"/>
    </row>
    <row r="559" spans="2:2" ht="12.5" x14ac:dyDescent="0.25">
      <c r="B559" s="6"/>
    </row>
    <row r="560" spans="2:2" ht="12.5" x14ac:dyDescent="0.25">
      <c r="B560" s="6"/>
    </row>
    <row r="561" spans="2:2" ht="12.5" x14ac:dyDescent="0.25">
      <c r="B561" s="6"/>
    </row>
    <row r="562" spans="2:2" ht="12.5" x14ac:dyDescent="0.25">
      <c r="B562" s="6"/>
    </row>
    <row r="563" spans="2:2" ht="12.5" x14ac:dyDescent="0.25">
      <c r="B563" s="6"/>
    </row>
    <row r="564" spans="2:2" ht="12.5" x14ac:dyDescent="0.25">
      <c r="B564" s="6"/>
    </row>
    <row r="565" spans="2:2" ht="12.5" x14ac:dyDescent="0.25">
      <c r="B565" s="6"/>
    </row>
    <row r="566" spans="2:2" ht="12.5" x14ac:dyDescent="0.25">
      <c r="B566" s="6"/>
    </row>
    <row r="567" spans="2:2" ht="12.5" x14ac:dyDescent="0.25">
      <c r="B567" s="6"/>
    </row>
    <row r="568" spans="2:2" ht="12.5" x14ac:dyDescent="0.25">
      <c r="B568" s="6"/>
    </row>
    <row r="569" spans="2:2" ht="12.5" x14ac:dyDescent="0.25">
      <c r="B569" s="6"/>
    </row>
    <row r="570" spans="2:2" ht="12.5" x14ac:dyDescent="0.25">
      <c r="B570" s="6"/>
    </row>
    <row r="571" spans="2:2" ht="12.5" x14ac:dyDescent="0.25">
      <c r="B571" s="6"/>
    </row>
    <row r="572" spans="2:2" ht="12.5" x14ac:dyDescent="0.25">
      <c r="B572" s="6"/>
    </row>
    <row r="573" spans="2:2" ht="12.5" x14ac:dyDescent="0.25">
      <c r="B573" s="6"/>
    </row>
    <row r="574" spans="2:2" ht="12.5" x14ac:dyDescent="0.25">
      <c r="B574" s="6"/>
    </row>
    <row r="575" spans="2:2" ht="12.5" x14ac:dyDescent="0.25">
      <c r="B575" s="6"/>
    </row>
    <row r="576" spans="2:2" ht="12.5" x14ac:dyDescent="0.25">
      <c r="B576" s="6"/>
    </row>
    <row r="577" spans="2:2" ht="12.5" x14ac:dyDescent="0.25">
      <c r="B577" s="6"/>
    </row>
    <row r="578" spans="2:2" ht="12.5" x14ac:dyDescent="0.25">
      <c r="B578" s="6"/>
    </row>
    <row r="579" spans="2:2" ht="12.5" x14ac:dyDescent="0.25">
      <c r="B579" s="6"/>
    </row>
    <row r="580" spans="2:2" ht="12.5" x14ac:dyDescent="0.25">
      <c r="B580" s="6"/>
    </row>
    <row r="581" spans="2:2" ht="12.5" x14ac:dyDescent="0.25">
      <c r="B581" s="6"/>
    </row>
    <row r="582" spans="2:2" ht="12.5" x14ac:dyDescent="0.25">
      <c r="B582" s="6"/>
    </row>
    <row r="583" spans="2:2" ht="12.5" x14ac:dyDescent="0.25">
      <c r="B583" s="6"/>
    </row>
    <row r="584" spans="2:2" ht="12.5" x14ac:dyDescent="0.25">
      <c r="B584" s="6"/>
    </row>
    <row r="585" spans="2:2" ht="12.5" x14ac:dyDescent="0.25">
      <c r="B585" s="6"/>
    </row>
    <row r="586" spans="2:2" ht="12.5" x14ac:dyDescent="0.25">
      <c r="B586" s="6"/>
    </row>
    <row r="587" spans="2:2" ht="12.5" x14ac:dyDescent="0.25">
      <c r="B587" s="6"/>
    </row>
    <row r="588" spans="2:2" ht="12.5" x14ac:dyDescent="0.25">
      <c r="B588" s="6"/>
    </row>
    <row r="589" spans="2:2" ht="12.5" x14ac:dyDescent="0.25">
      <c r="B589" s="6"/>
    </row>
    <row r="590" spans="2:2" ht="12.5" x14ac:dyDescent="0.25">
      <c r="B590" s="6"/>
    </row>
    <row r="591" spans="2:2" ht="12.5" x14ac:dyDescent="0.25">
      <c r="B591" s="6"/>
    </row>
    <row r="592" spans="2:2" ht="12.5" x14ac:dyDescent="0.25">
      <c r="B592" s="6"/>
    </row>
    <row r="593" spans="2:2" ht="12.5" x14ac:dyDescent="0.25">
      <c r="B593" s="6"/>
    </row>
    <row r="594" spans="2:2" ht="12.5" x14ac:dyDescent="0.25">
      <c r="B594" s="6"/>
    </row>
    <row r="595" spans="2:2" ht="12.5" x14ac:dyDescent="0.25">
      <c r="B595" s="6"/>
    </row>
    <row r="596" spans="2:2" ht="12.5" x14ac:dyDescent="0.25">
      <c r="B596" s="6"/>
    </row>
    <row r="597" spans="2:2" ht="12.5" x14ac:dyDescent="0.25">
      <c r="B597" s="6"/>
    </row>
    <row r="598" spans="2:2" ht="12.5" x14ac:dyDescent="0.25">
      <c r="B598" s="6"/>
    </row>
    <row r="599" spans="2:2" ht="12.5" x14ac:dyDescent="0.25">
      <c r="B599" s="6"/>
    </row>
    <row r="600" spans="2:2" ht="12.5" x14ac:dyDescent="0.25">
      <c r="B600" s="6"/>
    </row>
    <row r="601" spans="2:2" ht="12.5" x14ac:dyDescent="0.25">
      <c r="B601" s="6"/>
    </row>
    <row r="602" spans="2:2" ht="12.5" x14ac:dyDescent="0.25">
      <c r="B602" s="6"/>
    </row>
    <row r="603" spans="2:2" ht="12.5" x14ac:dyDescent="0.25">
      <c r="B603" s="6"/>
    </row>
    <row r="604" spans="2:2" ht="12.5" x14ac:dyDescent="0.25">
      <c r="B604" s="6"/>
    </row>
    <row r="605" spans="2:2" ht="12.5" x14ac:dyDescent="0.25">
      <c r="B605" s="6"/>
    </row>
    <row r="606" spans="2:2" ht="12.5" x14ac:dyDescent="0.25">
      <c r="B606" s="6"/>
    </row>
    <row r="607" spans="2:2" ht="12.5" x14ac:dyDescent="0.25">
      <c r="B607" s="6"/>
    </row>
    <row r="608" spans="2:2" ht="12.5" x14ac:dyDescent="0.25">
      <c r="B608" s="6"/>
    </row>
    <row r="609" spans="2:2" ht="12.5" x14ac:dyDescent="0.25">
      <c r="B609" s="6"/>
    </row>
    <row r="610" spans="2:2" ht="12.5" x14ac:dyDescent="0.25">
      <c r="B610" s="6"/>
    </row>
    <row r="611" spans="2:2" ht="12.5" x14ac:dyDescent="0.25">
      <c r="B611" s="6"/>
    </row>
    <row r="612" spans="2:2" ht="12.5" x14ac:dyDescent="0.25">
      <c r="B612" s="6"/>
    </row>
    <row r="613" spans="2:2" ht="12.5" x14ac:dyDescent="0.25">
      <c r="B613" s="6"/>
    </row>
    <row r="614" spans="2:2" ht="12.5" x14ac:dyDescent="0.25">
      <c r="B614" s="6"/>
    </row>
    <row r="615" spans="2:2" ht="12.5" x14ac:dyDescent="0.25">
      <c r="B615" s="6"/>
    </row>
    <row r="616" spans="2:2" ht="12.5" x14ac:dyDescent="0.25">
      <c r="B616" s="6"/>
    </row>
    <row r="617" spans="2:2" ht="12.5" x14ac:dyDescent="0.25">
      <c r="B617" s="6"/>
    </row>
    <row r="618" spans="2:2" ht="12.5" x14ac:dyDescent="0.25">
      <c r="B618" s="6"/>
    </row>
    <row r="619" spans="2:2" ht="12.5" x14ac:dyDescent="0.25">
      <c r="B619" s="6"/>
    </row>
    <row r="620" spans="2:2" ht="12.5" x14ac:dyDescent="0.25">
      <c r="B620" s="6"/>
    </row>
    <row r="621" spans="2:2" ht="12.5" x14ac:dyDescent="0.25">
      <c r="B621" s="6"/>
    </row>
    <row r="622" spans="2:2" ht="12.5" x14ac:dyDescent="0.25">
      <c r="B622" s="6"/>
    </row>
    <row r="623" spans="2:2" ht="12.5" x14ac:dyDescent="0.25">
      <c r="B623" s="6"/>
    </row>
    <row r="624" spans="2:2" ht="12.5" x14ac:dyDescent="0.25">
      <c r="B624" s="6"/>
    </row>
    <row r="625" spans="2:2" ht="12.5" x14ac:dyDescent="0.25">
      <c r="B625" s="6"/>
    </row>
    <row r="626" spans="2:2" ht="12.5" x14ac:dyDescent="0.25">
      <c r="B626" s="6"/>
    </row>
    <row r="627" spans="2:2" ht="12.5" x14ac:dyDescent="0.25">
      <c r="B627" s="6"/>
    </row>
    <row r="628" spans="2:2" ht="12.5" x14ac:dyDescent="0.25">
      <c r="B628" s="6"/>
    </row>
    <row r="629" spans="2:2" ht="12.5" x14ac:dyDescent="0.25">
      <c r="B629" s="6"/>
    </row>
    <row r="630" spans="2:2" ht="12.5" x14ac:dyDescent="0.25">
      <c r="B630" s="6"/>
    </row>
    <row r="631" spans="2:2" ht="12.5" x14ac:dyDescent="0.25">
      <c r="B631" s="6"/>
    </row>
    <row r="632" spans="2:2" ht="12.5" x14ac:dyDescent="0.25">
      <c r="B632" s="6"/>
    </row>
    <row r="633" spans="2:2" ht="12.5" x14ac:dyDescent="0.25">
      <c r="B633" s="6"/>
    </row>
    <row r="634" spans="2:2" ht="12.5" x14ac:dyDescent="0.25">
      <c r="B634" s="6"/>
    </row>
    <row r="635" spans="2:2" ht="12.5" x14ac:dyDescent="0.25">
      <c r="B635" s="6"/>
    </row>
    <row r="636" spans="2:2" ht="12.5" x14ac:dyDescent="0.25">
      <c r="B636" s="6"/>
    </row>
    <row r="637" spans="2:2" ht="12.5" x14ac:dyDescent="0.25">
      <c r="B637" s="6"/>
    </row>
    <row r="638" spans="2:2" ht="12.5" x14ac:dyDescent="0.25">
      <c r="B638" s="6"/>
    </row>
    <row r="639" spans="2:2" ht="12.5" x14ac:dyDescent="0.25">
      <c r="B639" s="6"/>
    </row>
    <row r="640" spans="2:2" ht="12.5" x14ac:dyDescent="0.25">
      <c r="B640" s="6"/>
    </row>
    <row r="641" spans="2:2" ht="12.5" x14ac:dyDescent="0.25">
      <c r="B641" s="6"/>
    </row>
    <row r="642" spans="2:2" ht="12.5" x14ac:dyDescent="0.25">
      <c r="B642" s="6"/>
    </row>
    <row r="643" spans="2:2" ht="12.5" x14ac:dyDescent="0.25">
      <c r="B643" s="6"/>
    </row>
    <row r="644" spans="2:2" ht="12.5" x14ac:dyDescent="0.25">
      <c r="B644" s="6"/>
    </row>
    <row r="645" spans="2:2" ht="12.5" x14ac:dyDescent="0.25">
      <c r="B645" s="6"/>
    </row>
    <row r="646" spans="2:2" ht="12.5" x14ac:dyDescent="0.25">
      <c r="B646" s="6"/>
    </row>
    <row r="647" spans="2:2" ht="12.5" x14ac:dyDescent="0.25">
      <c r="B647" s="6"/>
    </row>
    <row r="648" spans="2:2" ht="12.5" x14ac:dyDescent="0.25">
      <c r="B648" s="6"/>
    </row>
    <row r="649" spans="2:2" ht="12.5" x14ac:dyDescent="0.25">
      <c r="B649" s="6"/>
    </row>
    <row r="650" spans="2:2" ht="12.5" x14ac:dyDescent="0.25">
      <c r="B650" s="6"/>
    </row>
    <row r="651" spans="2:2" ht="12.5" x14ac:dyDescent="0.25">
      <c r="B651" s="6"/>
    </row>
    <row r="652" spans="2:2" ht="12.5" x14ac:dyDescent="0.25">
      <c r="B652" s="6"/>
    </row>
    <row r="653" spans="2:2" ht="12.5" x14ac:dyDescent="0.25">
      <c r="B653" s="6"/>
    </row>
    <row r="654" spans="2:2" ht="12.5" x14ac:dyDescent="0.25">
      <c r="B654" s="6"/>
    </row>
    <row r="655" spans="2:2" ht="12.5" x14ac:dyDescent="0.25">
      <c r="B655" s="6"/>
    </row>
    <row r="656" spans="2:2" ht="12.5" x14ac:dyDescent="0.25">
      <c r="B656" s="6"/>
    </row>
    <row r="657" spans="2:2" ht="12.5" x14ac:dyDescent="0.25">
      <c r="B657" s="6"/>
    </row>
    <row r="658" spans="2:2" ht="12.5" x14ac:dyDescent="0.25">
      <c r="B658" s="6"/>
    </row>
    <row r="659" spans="2:2" ht="12.5" x14ac:dyDescent="0.25">
      <c r="B659" s="6"/>
    </row>
    <row r="660" spans="2:2" ht="12.5" x14ac:dyDescent="0.25">
      <c r="B660" s="6"/>
    </row>
    <row r="661" spans="2:2" ht="12.5" x14ac:dyDescent="0.25">
      <c r="B661" s="6"/>
    </row>
    <row r="662" spans="2:2" ht="12.5" x14ac:dyDescent="0.25">
      <c r="B662" s="6"/>
    </row>
    <row r="663" spans="2:2" ht="12.5" x14ac:dyDescent="0.25">
      <c r="B663" s="6"/>
    </row>
    <row r="664" spans="2:2" ht="12.5" x14ac:dyDescent="0.25">
      <c r="B664" s="6"/>
    </row>
    <row r="665" spans="2:2" ht="12.5" x14ac:dyDescent="0.25">
      <c r="B665" s="6"/>
    </row>
    <row r="666" spans="2:2" ht="12.5" x14ac:dyDescent="0.25">
      <c r="B666" s="6"/>
    </row>
    <row r="667" spans="2:2" ht="12.5" x14ac:dyDescent="0.25">
      <c r="B667" s="6"/>
    </row>
    <row r="668" spans="2:2" ht="12.5" x14ac:dyDescent="0.25">
      <c r="B668" s="6"/>
    </row>
    <row r="669" spans="2:2" ht="12.5" x14ac:dyDescent="0.25">
      <c r="B669" s="6"/>
    </row>
    <row r="670" spans="2:2" ht="12.5" x14ac:dyDescent="0.25">
      <c r="B670" s="6"/>
    </row>
    <row r="671" spans="2:2" ht="12.5" x14ac:dyDescent="0.25">
      <c r="B671" s="6"/>
    </row>
    <row r="672" spans="2:2" ht="12.5" x14ac:dyDescent="0.25">
      <c r="B672" s="6"/>
    </row>
    <row r="673" spans="2:2" ht="12.5" x14ac:dyDescent="0.25">
      <c r="B673" s="6"/>
    </row>
    <row r="674" spans="2:2" ht="12.5" x14ac:dyDescent="0.25">
      <c r="B674" s="6"/>
    </row>
    <row r="675" spans="2:2" ht="12.5" x14ac:dyDescent="0.25">
      <c r="B675" s="6"/>
    </row>
    <row r="676" spans="2:2" ht="12.5" x14ac:dyDescent="0.25">
      <c r="B676" s="6"/>
    </row>
    <row r="677" spans="2:2" ht="12.5" x14ac:dyDescent="0.25">
      <c r="B677" s="6"/>
    </row>
    <row r="678" spans="2:2" ht="12.5" x14ac:dyDescent="0.25">
      <c r="B678" s="6"/>
    </row>
    <row r="679" spans="2:2" ht="12.5" x14ac:dyDescent="0.25">
      <c r="B679" s="6"/>
    </row>
    <row r="680" spans="2:2" ht="12.5" x14ac:dyDescent="0.25">
      <c r="B680" s="6"/>
    </row>
    <row r="681" spans="2:2" ht="12.5" x14ac:dyDescent="0.25">
      <c r="B681" s="6"/>
    </row>
    <row r="682" spans="2:2" ht="12.5" x14ac:dyDescent="0.25">
      <c r="B682" s="6"/>
    </row>
    <row r="683" spans="2:2" ht="12.5" x14ac:dyDescent="0.25">
      <c r="B683" s="6"/>
    </row>
    <row r="684" spans="2:2" ht="12.5" x14ac:dyDescent="0.25">
      <c r="B684" s="6"/>
    </row>
    <row r="685" spans="2:2" ht="12.5" x14ac:dyDescent="0.25">
      <c r="B685" s="6"/>
    </row>
    <row r="686" spans="2:2" ht="12.5" x14ac:dyDescent="0.25">
      <c r="B686" s="6"/>
    </row>
    <row r="687" spans="2:2" ht="12.5" x14ac:dyDescent="0.25">
      <c r="B687" s="6"/>
    </row>
    <row r="688" spans="2:2" ht="12.5" x14ac:dyDescent="0.25">
      <c r="B688" s="6"/>
    </row>
    <row r="689" spans="2:2" ht="12.5" x14ac:dyDescent="0.25">
      <c r="B689" s="6"/>
    </row>
    <row r="690" spans="2:2" ht="12.5" x14ac:dyDescent="0.25">
      <c r="B690" s="6"/>
    </row>
    <row r="691" spans="2:2" ht="12.5" x14ac:dyDescent="0.25">
      <c r="B691" s="6"/>
    </row>
    <row r="692" spans="2:2" ht="12.5" x14ac:dyDescent="0.25">
      <c r="B692" s="6"/>
    </row>
    <row r="693" spans="2:2" ht="12.5" x14ac:dyDescent="0.25">
      <c r="B693" s="6"/>
    </row>
    <row r="694" spans="2:2" ht="12.5" x14ac:dyDescent="0.25">
      <c r="B694" s="6"/>
    </row>
    <row r="695" spans="2:2" ht="12.5" x14ac:dyDescent="0.25">
      <c r="B695" s="6"/>
    </row>
    <row r="696" spans="2:2" ht="12.5" x14ac:dyDescent="0.25">
      <c r="B696" s="6"/>
    </row>
    <row r="697" spans="2:2" ht="12.5" x14ac:dyDescent="0.25">
      <c r="B697" s="6"/>
    </row>
    <row r="698" spans="2:2" ht="12.5" x14ac:dyDescent="0.25">
      <c r="B698" s="6"/>
    </row>
    <row r="699" spans="2:2" ht="12.5" x14ac:dyDescent="0.25">
      <c r="B699" s="6"/>
    </row>
    <row r="700" spans="2:2" ht="12.5" x14ac:dyDescent="0.25">
      <c r="B700" s="6"/>
    </row>
    <row r="701" spans="2:2" ht="12.5" x14ac:dyDescent="0.25">
      <c r="B701" s="6"/>
    </row>
    <row r="702" spans="2:2" ht="12.5" x14ac:dyDescent="0.25">
      <c r="B702" s="6"/>
    </row>
    <row r="703" spans="2:2" ht="12.5" x14ac:dyDescent="0.25">
      <c r="B703" s="6"/>
    </row>
    <row r="704" spans="2:2" ht="12.5" x14ac:dyDescent="0.25">
      <c r="B704" s="6"/>
    </row>
    <row r="705" spans="2:2" ht="12.5" x14ac:dyDescent="0.25">
      <c r="B705" s="6"/>
    </row>
    <row r="706" spans="2:2" ht="12.5" x14ac:dyDescent="0.25">
      <c r="B706" s="6"/>
    </row>
    <row r="707" spans="2:2" ht="12.5" x14ac:dyDescent="0.25">
      <c r="B707" s="6"/>
    </row>
    <row r="708" spans="2:2" ht="12.5" x14ac:dyDescent="0.25">
      <c r="B708" s="6"/>
    </row>
    <row r="709" spans="2:2" ht="12.5" x14ac:dyDescent="0.25">
      <c r="B709" s="6"/>
    </row>
    <row r="710" spans="2:2" ht="12.5" x14ac:dyDescent="0.25">
      <c r="B710" s="6"/>
    </row>
    <row r="711" spans="2:2" ht="12.5" x14ac:dyDescent="0.25">
      <c r="B711" s="6"/>
    </row>
    <row r="712" spans="2:2" ht="12.5" x14ac:dyDescent="0.25">
      <c r="B712" s="6"/>
    </row>
    <row r="713" spans="2:2" ht="12.5" x14ac:dyDescent="0.25">
      <c r="B713" s="6"/>
    </row>
    <row r="714" spans="2:2" ht="12.5" x14ac:dyDescent="0.25">
      <c r="B714" s="6"/>
    </row>
    <row r="715" spans="2:2" ht="12.5" x14ac:dyDescent="0.25">
      <c r="B715" s="6"/>
    </row>
    <row r="716" spans="2:2" ht="12.5" x14ac:dyDescent="0.25">
      <c r="B716" s="6"/>
    </row>
    <row r="717" spans="2:2" ht="12.5" x14ac:dyDescent="0.25">
      <c r="B717" s="6"/>
    </row>
    <row r="718" spans="2:2" ht="12.5" x14ac:dyDescent="0.25">
      <c r="B718" s="6"/>
    </row>
    <row r="719" spans="2:2" ht="12.5" x14ac:dyDescent="0.25">
      <c r="B719" s="6"/>
    </row>
    <row r="720" spans="2:2" ht="12.5" x14ac:dyDescent="0.25">
      <c r="B720" s="6"/>
    </row>
    <row r="721" spans="2:2" ht="12.5" x14ac:dyDescent="0.25">
      <c r="B721" s="6"/>
    </row>
    <row r="722" spans="2:2" ht="12.5" x14ac:dyDescent="0.25">
      <c r="B722" s="6"/>
    </row>
    <row r="723" spans="2:2" ht="12.5" x14ac:dyDescent="0.25">
      <c r="B723" s="6"/>
    </row>
    <row r="724" spans="2:2" ht="12.5" x14ac:dyDescent="0.25">
      <c r="B724" s="6"/>
    </row>
    <row r="725" spans="2:2" ht="12.5" x14ac:dyDescent="0.25">
      <c r="B725" s="6"/>
    </row>
    <row r="726" spans="2:2" ht="12.5" x14ac:dyDescent="0.25">
      <c r="B726" s="6"/>
    </row>
    <row r="727" spans="2:2" ht="12.5" x14ac:dyDescent="0.25">
      <c r="B727" s="6"/>
    </row>
    <row r="728" spans="2:2" ht="12.5" x14ac:dyDescent="0.25">
      <c r="B728" s="6"/>
    </row>
    <row r="729" spans="2:2" ht="12.5" x14ac:dyDescent="0.25">
      <c r="B729" s="6"/>
    </row>
    <row r="730" spans="2:2" ht="12.5" x14ac:dyDescent="0.25">
      <c r="B730" s="6"/>
    </row>
    <row r="731" spans="2:2" ht="12.5" x14ac:dyDescent="0.25">
      <c r="B731" s="6"/>
    </row>
    <row r="732" spans="2:2" ht="12.5" x14ac:dyDescent="0.25">
      <c r="B732" s="6"/>
    </row>
    <row r="733" spans="2:2" ht="12.5" x14ac:dyDescent="0.25">
      <c r="B733" s="6"/>
    </row>
    <row r="734" spans="2:2" ht="12.5" x14ac:dyDescent="0.25">
      <c r="B734" s="6"/>
    </row>
    <row r="735" spans="2:2" ht="12.5" x14ac:dyDescent="0.25">
      <c r="B735" s="6"/>
    </row>
    <row r="736" spans="2:2" ht="12.5" x14ac:dyDescent="0.25">
      <c r="B736" s="6"/>
    </row>
    <row r="737" spans="2:2" ht="12.5" x14ac:dyDescent="0.25">
      <c r="B737" s="6"/>
    </row>
    <row r="738" spans="2:2" ht="12.5" x14ac:dyDescent="0.25">
      <c r="B738" s="6"/>
    </row>
    <row r="739" spans="2:2" ht="12.5" x14ac:dyDescent="0.25">
      <c r="B739" s="6"/>
    </row>
    <row r="740" spans="2:2" ht="12.5" x14ac:dyDescent="0.25">
      <c r="B740" s="6"/>
    </row>
    <row r="741" spans="2:2" ht="12.5" x14ac:dyDescent="0.25">
      <c r="B741" s="6"/>
    </row>
    <row r="742" spans="2:2" ht="12.5" x14ac:dyDescent="0.25">
      <c r="B742" s="6"/>
    </row>
    <row r="743" spans="2:2" ht="12.5" x14ac:dyDescent="0.25">
      <c r="B743" s="6"/>
    </row>
    <row r="744" spans="2:2" ht="12.5" x14ac:dyDescent="0.25">
      <c r="B744" s="6"/>
    </row>
    <row r="745" spans="2:2" ht="12.5" x14ac:dyDescent="0.25">
      <c r="B745" s="6"/>
    </row>
    <row r="746" spans="2:2" ht="12.5" x14ac:dyDescent="0.25">
      <c r="B746" s="6"/>
    </row>
    <row r="747" spans="2:2" ht="12.5" x14ac:dyDescent="0.25">
      <c r="B747" s="6"/>
    </row>
    <row r="748" spans="2:2" ht="12.5" x14ac:dyDescent="0.25">
      <c r="B748" s="6"/>
    </row>
    <row r="749" spans="2:2" ht="12.5" x14ac:dyDescent="0.25">
      <c r="B749" s="6"/>
    </row>
    <row r="750" spans="2:2" ht="12.5" x14ac:dyDescent="0.25">
      <c r="B750" s="6"/>
    </row>
    <row r="751" spans="2:2" ht="12.5" x14ac:dyDescent="0.25">
      <c r="B751" s="6"/>
    </row>
    <row r="752" spans="2:2" ht="12.5" x14ac:dyDescent="0.25">
      <c r="B752" s="6"/>
    </row>
    <row r="753" spans="2:2" ht="12.5" x14ac:dyDescent="0.25">
      <c r="B753" s="6"/>
    </row>
    <row r="754" spans="2:2" ht="12.5" x14ac:dyDescent="0.25">
      <c r="B754" s="6"/>
    </row>
    <row r="755" spans="2:2" ht="12.5" x14ac:dyDescent="0.25">
      <c r="B755" s="6"/>
    </row>
    <row r="756" spans="2:2" ht="12.5" x14ac:dyDescent="0.25">
      <c r="B756" s="6"/>
    </row>
    <row r="757" spans="2:2" ht="12.5" x14ac:dyDescent="0.25">
      <c r="B757" s="6"/>
    </row>
    <row r="758" spans="2:2" ht="12.5" x14ac:dyDescent="0.25">
      <c r="B758" s="6"/>
    </row>
    <row r="759" spans="2:2" ht="12.5" x14ac:dyDescent="0.25">
      <c r="B759" s="6"/>
    </row>
    <row r="760" spans="2:2" ht="12.5" x14ac:dyDescent="0.25">
      <c r="B760" s="6"/>
    </row>
    <row r="761" spans="2:2" ht="12.5" x14ac:dyDescent="0.25">
      <c r="B761" s="6"/>
    </row>
    <row r="762" spans="2:2" ht="12.5" x14ac:dyDescent="0.25">
      <c r="B762" s="6"/>
    </row>
    <row r="763" spans="2:2" ht="12.5" x14ac:dyDescent="0.25">
      <c r="B763" s="6"/>
    </row>
    <row r="764" spans="2:2" ht="12.5" x14ac:dyDescent="0.25">
      <c r="B764" s="6"/>
    </row>
    <row r="765" spans="2:2" ht="12.5" x14ac:dyDescent="0.25">
      <c r="B765" s="6"/>
    </row>
    <row r="766" spans="2:2" ht="12.5" x14ac:dyDescent="0.25">
      <c r="B766" s="6"/>
    </row>
    <row r="767" spans="2:2" ht="12.5" x14ac:dyDescent="0.25">
      <c r="B767" s="6"/>
    </row>
    <row r="768" spans="2:2" ht="12.5" x14ac:dyDescent="0.25">
      <c r="B768" s="6"/>
    </row>
    <row r="769" spans="2:2" ht="12.5" x14ac:dyDescent="0.25">
      <c r="B769" s="6"/>
    </row>
    <row r="770" spans="2:2" ht="12.5" x14ac:dyDescent="0.25">
      <c r="B770" s="6"/>
    </row>
    <row r="771" spans="2:2" ht="12.5" x14ac:dyDescent="0.25">
      <c r="B771" s="6"/>
    </row>
    <row r="772" spans="2:2" ht="12.5" x14ac:dyDescent="0.25">
      <c r="B772" s="6"/>
    </row>
    <row r="773" spans="2:2" ht="12.5" x14ac:dyDescent="0.25">
      <c r="B773" s="6"/>
    </row>
    <row r="774" spans="2:2" ht="12.5" x14ac:dyDescent="0.25">
      <c r="B774" s="6"/>
    </row>
    <row r="775" spans="2:2" ht="12.5" x14ac:dyDescent="0.25">
      <c r="B775" s="6"/>
    </row>
    <row r="776" spans="2:2" ht="12.5" x14ac:dyDescent="0.25">
      <c r="B776" s="6"/>
    </row>
    <row r="777" spans="2:2" ht="12.5" x14ac:dyDescent="0.25">
      <c r="B777" s="6"/>
    </row>
    <row r="778" spans="2:2" ht="12.5" x14ac:dyDescent="0.25">
      <c r="B778" s="6"/>
    </row>
    <row r="779" spans="2:2" ht="12.5" x14ac:dyDescent="0.25">
      <c r="B779" s="6"/>
    </row>
    <row r="780" spans="2:2" ht="12.5" x14ac:dyDescent="0.25">
      <c r="B780" s="6"/>
    </row>
    <row r="781" spans="2:2" ht="12.5" x14ac:dyDescent="0.25">
      <c r="B781" s="6"/>
    </row>
    <row r="782" spans="2:2" ht="12.5" x14ac:dyDescent="0.25">
      <c r="B782" s="6"/>
    </row>
    <row r="783" spans="2:2" ht="12.5" x14ac:dyDescent="0.25">
      <c r="B783" s="6"/>
    </row>
    <row r="784" spans="2:2" ht="12.5" x14ac:dyDescent="0.25">
      <c r="B784" s="6"/>
    </row>
    <row r="785" spans="2:2" ht="12.5" x14ac:dyDescent="0.25">
      <c r="B785" s="6"/>
    </row>
    <row r="786" spans="2:2" ht="12.5" x14ac:dyDescent="0.25">
      <c r="B786" s="6"/>
    </row>
    <row r="787" spans="2:2" ht="12.5" x14ac:dyDescent="0.25">
      <c r="B787" s="6"/>
    </row>
    <row r="788" spans="2:2" ht="12.5" x14ac:dyDescent="0.25">
      <c r="B788" s="6"/>
    </row>
    <row r="789" spans="2:2" ht="12.5" x14ac:dyDescent="0.25">
      <c r="B789" s="6"/>
    </row>
    <row r="790" spans="2:2" ht="12.5" x14ac:dyDescent="0.25">
      <c r="B790" s="6"/>
    </row>
    <row r="791" spans="2:2" ht="12.5" x14ac:dyDescent="0.25">
      <c r="B791" s="6"/>
    </row>
    <row r="792" spans="2:2" ht="12.5" x14ac:dyDescent="0.25">
      <c r="B792" s="6"/>
    </row>
    <row r="793" spans="2:2" ht="12.5" x14ac:dyDescent="0.25">
      <c r="B793" s="6"/>
    </row>
    <row r="794" spans="2:2" ht="12.5" x14ac:dyDescent="0.25">
      <c r="B794" s="6"/>
    </row>
    <row r="795" spans="2:2" ht="12.5" x14ac:dyDescent="0.25">
      <c r="B795" s="6"/>
    </row>
    <row r="796" spans="2:2" ht="12.5" x14ac:dyDescent="0.25">
      <c r="B796" s="6"/>
    </row>
    <row r="797" spans="2:2" ht="12.5" x14ac:dyDescent="0.25">
      <c r="B797" s="6"/>
    </row>
    <row r="798" spans="2:2" ht="12.5" x14ac:dyDescent="0.25">
      <c r="B798" s="6"/>
    </row>
    <row r="799" spans="2:2" ht="12.5" x14ac:dyDescent="0.25">
      <c r="B799" s="6"/>
    </row>
    <row r="800" spans="2:2" ht="12.5" x14ac:dyDescent="0.25">
      <c r="B800" s="6"/>
    </row>
    <row r="801" spans="2:2" ht="12.5" x14ac:dyDescent="0.25">
      <c r="B801" s="6"/>
    </row>
    <row r="802" spans="2:2" ht="12.5" x14ac:dyDescent="0.25">
      <c r="B802" s="6"/>
    </row>
    <row r="803" spans="2:2" ht="12.5" x14ac:dyDescent="0.25">
      <c r="B803" s="6"/>
    </row>
    <row r="804" spans="2:2" ht="12.5" x14ac:dyDescent="0.25">
      <c r="B804" s="6"/>
    </row>
    <row r="805" spans="2:2" ht="12.5" x14ac:dyDescent="0.25">
      <c r="B805" s="6"/>
    </row>
    <row r="806" spans="2:2" ht="12.5" x14ac:dyDescent="0.25">
      <c r="B806" s="6"/>
    </row>
    <row r="807" spans="2:2" ht="12.5" x14ac:dyDescent="0.25">
      <c r="B807" s="6"/>
    </row>
    <row r="808" spans="2:2" ht="12.5" x14ac:dyDescent="0.25">
      <c r="B808" s="6"/>
    </row>
    <row r="809" spans="2:2" ht="12.5" x14ac:dyDescent="0.25">
      <c r="B809" s="6"/>
    </row>
    <row r="810" spans="2:2" ht="12.5" x14ac:dyDescent="0.25">
      <c r="B810" s="6"/>
    </row>
    <row r="811" spans="2:2" ht="12.5" x14ac:dyDescent="0.25">
      <c r="B811" s="6"/>
    </row>
    <row r="812" spans="2:2" ht="12.5" x14ac:dyDescent="0.25">
      <c r="B812" s="6"/>
    </row>
    <row r="813" spans="2:2" ht="12.5" x14ac:dyDescent="0.25">
      <c r="B813" s="6"/>
    </row>
    <row r="814" spans="2:2" ht="12.5" x14ac:dyDescent="0.25">
      <c r="B814" s="6"/>
    </row>
    <row r="815" spans="2:2" ht="12.5" x14ac:dyDescent="0.25">
      <c r="B815" s="6"/>
    </row>
    <row r="816" spans="2:2" ht="12.5" x14ac:dyDescent="0.25">
      <c r="B816" s="6"/>
    </row>
    <row r="817" spans="2:2" ht="12.5" x14ac:dyDescent="0.25">
      <c r="B817" s="6"/>
    </row>
    <row r="818" spans="2:2" ht="12.5" x14ac:dyDescent="0.25">
      <c r="B818" s="6"/>
    </row>
    <row r="819" spans="2:2" ht="12.5" x14ac:dyDescent="0.25">
      <c r="B819" s="6"/>
    </row>
    <row r="820" spans="2:2" ht="12.5" x14ac:dyDescent="0.25">
      <c r="B820" s="6"/>
    </row>
    <row r="821" spans="2:2" ht="12.5" x14ac:dyDescent="0.25">
      <c r="B821" s="6"/>
    </row>
    <row r="822" spans="2:2" ht="12.5" x14ac:dyDescent="0.25">
      <c r="B822" s="6"/>
    </row>
    <row r="823" spans="2:2" ht="12.5" x14ac:dyDescent="0.25">
      <c r="B823" s="6"/>
    </row>
    <row r="824" spans="2:2" ht="12.5" x14ac:dyDescent="0.25">
      <c r="B824" s="6"/>
    </row>
    <row r="825" spans="2:2" ht="12.5" x14ac:dyDescent="0.25">
      <c r="B825" s="6"/>
    </row>
    <row r="826" spans="2:2" ht="12.5" x14ac:dyDescent="0.25">
      <c r="B826" s="6"/>
    </row>
    <row r="827" spans="2:2" ht="12.5" x14ac:dyDescent="0.25">
      <c r="B827" s="6"/>
    </row>
    <row r="828" spans="2:2" ht="12.5" x14ac:dyDescent="0.25">
      <c r="B828" s="6"/>
    </row>
    <row r="829" spans="2:2" ht="12.5" x14ac:dyDescent="0.25">
      <c r="B829" s="6"/>
    </row>
    <row r="830" spans="2:2" ht="12.5" x14ac:dyDescent="0.25">
      <c r="B830" s="6"/>
    </row>
    <row r="831" spans="2:2" ht="12.5" x14ac:dyDescent="0.25">
      <c r="B831" s="6"/>
    </row>
    <row r="832" spans="2:2" ht="12.5" x14ac:dyDescent="0.25">
      <c r="B832" s="6"/>
    </row>
    <row r="833" spans="2:2" ht="12.5" x14ac:dyDescent="0.25">
      <c r="B833" s="6"/>
    </row>
    <row r="834" spans="2:2" ht="12.5" x14ac:dyDescent="0.25">
      <c r="B834" s="6"/>
    </row>
    <row r="835" spans="2:2" ht="12.5" x14ac:dyDescent="0.25">
      <c r="B835" s="6"/>
    </row>
    <row r="836" spans="2:2" ht="12.5" x14ac:dyDescent="0.25">
      <c r="B836" s="6"/>
    </row>
    <row r="837" spans="2:2" ht="12.5" x14ac:dyDescent="0.25">
      <c r="B837" s="6"/>
    </row>
    <row r="838" spans="2:2" ht="12.5" x14ac:dyDescent="0.25">
      <c r="B838" s="6"/>
    </row>
    <row r="839" spans="2:2" ht="12.5" x14ac:dyDescent="0.25">
      <c r="B839" s="6"/>
    </row>
    <row r="840" spans="2:2" ht="12.5" x14ac:dyDescent="0.25">
      <c r="B840" s="6"/>
    </row>
    <row r="841" spans="2:2" ht="12.5" x14ac:dyDescent="0.25">
      <c r="B841" s="6"/>
    </row>
    <row r="842" spans="2:2" ht="12.5" x14ac:dyDescent="0.25">
      <c r="B842" s="6"/>
    </row>
    <row r="843" spans="2:2" ht="12.5" x14ac:dyDescent="0.25">
      <c r="B843" s="6"/>
    </row>
    <row r="844" spans="2:2" ht="12.5" x14ac:dyDescent="0.25">
      <c r="B844" s="6"/>
    </row>
    <row r="845" spans="2:2" ht="12.5" x14ac:dyDescent="0.25">
      <c r="B845" s="6"/>
    </row>
    <row r="846" spans="2:2" ht="12.5" x14ac:dyDescent="0.25">
      <c r="B846" s="6"/>
    </row>
    <row r="847" spans="2:2" ht="12.5" x14ac:dyDescent="0.25">
      <c r="B847" s="6"/>
    </row>
    <row r="848" spans="2:2" ht="12.5" x14ac:dyDescent="0.25">
      <c r="B848" s="6"/>
    </row>
    <row r="849" spans="2:2" ht="12.5" x14ac:dyDescent="0.25">
      <c r="B849" s="6"/>
    </row>
    <row r="850" spans="2:2" ht="12.5" x14ac:dyDescent="0.25">
      <c r="B850" s="6"/>
    </row>
    <row r="851" spans="2:2" ht="12.5" x14ac:dyDescent="0.25">
      <c r="B851" s="6"/>
    </row>
    <row r="852" spans="2:2" ht="12.5" x14ac:dyDescent="0.25">
      <c r="B852" s="6"/>
    </row>
    <row r="853" spans="2:2" ht="12.5" x14ac:dyDescent="0.25">
      <c r="B853" s="6"/>
    </row>
    <row r="854" spans="2:2" ht="12.5" x14ac:dyDescent="0.25">
      <c r="B854" s="6"/>
    </row>
    <row r="855" spans="2:2" ht="12.5" x14ac:dyDescent="0.25">
      <c r="B855" s="6"/>
    </row>
    <row r="856" spans="2:2" ht="12.5" x14ac:dyDescent="0.25">
      <c r="B856" s="6"/>
    </row>
    <row r="857" spans="2:2" ht="12.5" x14ac:dyDescent="0.25">
      <c r="B857" s="6"/>
    </row>
    <row r="858" spans="2:2" ht="12.5" x14ac:dyDescent="0.25">
      <c r="B858" s="6"/>
    </row>
    <row r="859" spans="2:2" ht="12.5" x14ac:dyDescent="0.25">
      <c r="B859" s="6"/>
    </row>
    <row r="860" spans="2:2" ht="12.5" x14ac:dyDescent="0.25">
      <c r="B860" s="6"/>
    </row>
    <row r="861" spans="2:2" ht="12.5" x14ac:dyDescent="0.25">
      <c r="B861" s="6"/>
    </row>
    <row r="862" spans="2:2" ht="12.5" x14ac:dyDescent="0.25">
      <c r="B862" s="6"/>
    </row>
    <row r="863" spans="2:2" ht="12.5" x14ac:dyDescent="0.25">
      <c r="B863" s="6"/>
    </row>
    <row r="864" spans="2:2" ht="12.5" x14ac:dyDescent="0.25">
      <c r="B864" s="6"/>
    </row>
    <row r="865" spans="2:2" ht="12.5" x14ac:dyDescent="0.25">
      <c r="B865" s="6"/>
    </row>
    <row r="866" spans="2:2" ht="12.5" x14ac:dyDescent="0.25">
      <c r="B866" s="6"/>
    </row>
    <row r="867" spans="2:2" ht="12.5" x14ac:dyDescent="0.25">
      <c r="B867" s="6"/>
    </row>
    <row r="868" spans="2:2" ht="12.5" x14ac:dyDescent="0.25">
      <c r="B868" s="6"/>
    </row>
    <row r="869" spans="2:2" ht="12.5" x14ac:dyDescent="0.25">
      <c r="B869" s="6"/>
    </row>
    <row r="870" spans="2:2" ht="12.5" x14ac:dyDescent="0.25">
      <c r="B870" s="6"/>
    </row>
    <row r="871" spans="2:2" ht="12.5" x14ac:dyDescent="0.25">
      <c r="B871" s="6"/>
    </row>
    <row r="872" spans="2:2" ht="12.5" x14ac:dyDescent="0.25">
      <c r="B872" s="6"/>
    </row>
    <row r="873" spans="2:2" ht="12.5" x14ac:dyDescent="0.25">
      <c r="B873" s="6"/>
    </row>
    <row r="874" spans="2:2" ht="12.5" x14ac:dyDescent="0.25">
      <c r="B874" s="6"/>
    </row>
    <row r="875" spans="2:2" ht="12.5" x14ac:dyDescent="0.25">
      <c r="B875" s="6"/>
    </row>
    <row r="876" spans="2:2" ht="12.5" x14ac:dyDescent="0.25">
      <c r="B876" s="6"/>
    </row>
    <row r="877" spans="2:2" ht="12.5" x14ac:dyDescent="0.25">
      <c r="B877" s="6"/>
    </row>
    <row r="878" spans="2:2" ht="12.5" x14ac:dyDescent="0.25">
      <c r="B878" s="6"/>
    </row>
    <row r="879" spans="2:2" ht="12.5" x14ac:dyDescent="0.25">
      <c r="B879" s="6"/>
    </row>
    <row r="880" spans="2:2" ht="12.5" x14ac:dyDescent="0.25">
      <c r="B880" s="6"/>
    </row>
    <row r="881" spans="2:2" ht="12.5" x14ac:dyDescent="0.25">
      <c r="B881" s="6"/>
    </row>
    <row r="882" spans="2:2" ht="12.5" x14ac:dyDescent="0.25">
      <c r="B882" s="6"/>
    </row>
    <row r="883" spans="2:2" ht="12.5" x14ac:dyDescent="0.25">
      <c r="B883" s="6"/>
    </row>
    <row r="884" spans="2:2" ht="12.5" x14ac:dyDescent="0.25">
      <c r="B884" s="6"/>
    </row>
    <row r="885" spans="2:2" ht="12.5" x14ac:dyDescent="0.25">
      <c r="B885" s="6"/>
    </row>
    <row r="886" spans="2:2" ht="12.5" x14ac:dyDescent="0.25">
      <c r="B886" s="6"/>
    </row>
    <row r="887" spans="2:2" ht="12.5" x14ac:dyDescent="0.25">
      <c r="B887" s="6"/>
    </row>
    <row r="888" spans="2:2" ht="12.5" x14ac:dyDescent="0.25">
      <c r="B888" s="6"/>
    </row>
    <row r="889" spans="2:2" ht="12.5" x14ac:dyDescent="0.25">
      <c r="B889" s="6"/>
    </row>
    <row r="890" spans="2:2" ht="12.5" x14ac:dyDescent="0.25">
      <c r="B890" s="6"/>
    </row>
    <row r="891" spans="2:2" ht="12.5" x14ac:dyDescent="0.25">
      <c r="B891" s="6"/>
    </row>
    <row r="892" spans="2:2" ht="12.5" x14ac:dyDescent="0.25">
      <c r="B892" s="6"/>
    </row>
    <row r="893" spans="2:2" ht="12.5" x14ac:dyDescent="0.25">
      <c r="B893" s="6"/>
    </row>
    <row r="894" spans="2:2" ht="12.5" x14ac:dyDescent="0.25">
      <c r="B894" s="6"/>
    </row>
    <row r="895" spans="2:2" ht="12.5" x14ac:dyDescent="0.25">
      <c r="B895" s="6"/>
    </row>
    <row r="896" spans="2:2" ht="12.5" x14ac:dyDescent="0.25">
      <c r="B896" s="6"/>
    </row>
    <row r="897" spans="2:2" ht="12.5" x14ac:dyDescent="0.25">
      <c r="B897" s="6"/>
    </row>
    <row r="898" spans="2:2" ht="12.5" x14ac:dyDescent="0.25">
      <c r="B898" s="6"/>
    </row>
    <row r="899" spans="2:2" ht="12.5" x14ac:dyDescent="0.25">
      <c r="B899" s="6"/>
    </row>
    <row r="900" spans="2:2" ht="12.5" x14ac:dyDescent="0.25">
      <c r="B900" s="6"/>
    </row>
    <row r="901" spans="2:2" ht="12.5" x14ac:dyDescent="0.25">
      <c r="B901" s="6"/>
    </row>
    <row r="902" spans="2:2" ht="12.5" x14ac:dyDescent="0.25">
      <c r="B902" s="6"/>
    </row>
    <row r="903" spans="2:2" ht="12.5" x14ac:dyDescent="0.25">
      <c r="B903" s="6"/>
    </row>
    <row r="904" spans="2:2" ht="12.5" x14ac:dyDescent="0.25">
      <c r="B904" s="6"/>
    </row>
    <row r="905" spans="2:2" ht="12.5" x14ac:dyDescent="0.25">
      <c r="B905" s="6"/>
    </row>
    <row r="906" spans="2:2" ht="12.5" x14ac:dyDescent="0.25">
      <c r="B906" s="6"/>
    </row>
    <row r="907" spans="2:2" ht="12.5" x14ac:dyDescent="0.25">
      <c r="B907" s="6"/>
    </row>
    <row r="908" spans="2:2" ht="12.5" x14ac:dyDescent="0.25">
      <c r="B908" s="6"/>
    </row>
    <row r="909" spans="2:2" ht="12.5" x14ac:dyDescent="0.25">
      <c r="B909" s="6"/>
    </row>
    <row r="910" spans="2:2" ht="12.5" x14ac:dyDescent="0.25">
      <c r="B910" s="6"/>
    </row>
    <row r="911" spans="2:2" ht="12.5" x14ac:dyDescent="0.25">
      <c r="B911" s="6"/>
    </row>
    <row r="912" spans="2:2" ht="12.5" x14ac:dyDescent="0.25">
      <c r="B912" s="6"/>
    </row>
    <row r="913" spans="2:2" ht="12.5" x14ac:dyDescent="0.25">
      <c r="B913" s="6"/>
    </row>
    <row r="914" spans="2:2" ht="12.5" x14ac:dyDescent="0.25">
      <c r="B914" s="6"/>
    </row>
    <row r="915" spans="2:2" ht="12.5" x14ac:dyDescent="0.25">
      <c r="B915" s="6"/>
    </row>
    <row r="916" spans="2:2" ht="12.5" x14ac:dyDescent="0.25">
      <c r="B916" s="6"/>
    </row>
    <row r="917" spans="2:2" ht="12.5" x14ac:dyDescent="0.25">
      <c r="B917" s="6"/>
    </row>
    <row r="918" spans="2:2" ht="12.5" x14ac:dyDescent="0.25">
      <c r="B918" s="6"/>
    </row>
    <row r="919" spans="2:2" ht="12.5" x14ac:dyDescent="0.25">
      <c r="B919" s="6"/>
    </row>
    <row r="920" spans="2:2" ht="12.5" x14ac:dyDescent="0.25">
      <c r="B920" s="6"/>
    </row>
    <row r="921" spans="2:2" ht="12.5" x14ac:dyDescent="0.25">
      <c r="B921" s="6"/>
    </row>
    <row r="922" spans="2:2" ht="12.5" x14ac:dyDescent="0.25">
      <c r="B922" s="6"/>
    </row>
    <row r="923" spans="2:2" ht="12.5" x14ac:dyDescent="0.25">
      <c r="B923" s="6"/>
    </row>
    <row r="924" spans="2:2" ht="12.5" x14ac:dyDescent="0.25">
      <c r="B924" s="6"/>
    </row>
    <row r="925" spans="2:2" ht="12.5" x14ac:dyDescent="0.25">
      <c r="B925" s="6"/>
    </row>
    <row r="926" spans="2:2" ht="12.5" x14ac:dyDescent="0.25">
      <c r="B926" s="6"/>
    </row>
    <row r="927" spans="2:2" ht="12.5" x14ac:dyDescent="0.25">
      <c r="B927" s="6"/>
    </row>
    <row r="928" spans="2:2" ht="12.5" x14ac:dyDescent="0.25">
      <c r="B928" s="6"/>
    </row>
    <row r="929" spans="2:2" ht="12.5" x14ac:dyDescent="0.25">
      <c r="B929" s="6"/>
    </row>
    <row r="930" spans="2:2" ht="12.5" x14ac:dyDescent="0.25">
      <c r="B930" s="6"/>
    </row>
    <row r="931" spans="2:2" ht="12.5" x14ac:dyDescent="0.25">
      <c r="B931" s="6"/>
    </row>
    <row r="932" spans="2:2" ht="12.5" x14ac:dyDescent="0.25">
      <c r="B932" s="6"/>
    </row>
    <row r="933" spans="2:2" ht="12.5" x14ac:dyDescent="0.25">
      <c r="B933" s="6"/>
    </row>
    <row r="934" spans="2:2" ht="12.5" x14ac:dyDescent="0.25">
      <c r="B934" s="6"/>
    </row>
    <row r="935" spans="2:2" ht="12.5" x14ac:dyDescent="0.25">
      <c r="B935" s="6"/>
    </row>
    <row r="936" spans="2:2" ht="12.5" x14ac:dyDescent="0.25">
      <c r="B936" s="6"/>
    </row>
    <row r="937" spans="2:2" ht="12.5" x14ac:dyDescent="0.25">
      <c r="B937" s="6"/>
    </row>
    <row r="938" spans="2:2" ht="12.5" x14ac:dyDescent="0.25">
      <c r="B938" s="6"/>
    </row>
    <row r="939" spans="2:2" ht="12.5" x14ac:dyDescent="0.25">
      <c r="B939" s="6"/>
    </row>
    <row r="940" spans="2:2" ht="12.5" x14ac:dyDescent="0.25">
      <c r="B940" s="6"/>
    </row>
    <row r="941" spans="2:2" ht="12.5" x14ac:dyDescent="0.25">
      <c r="B941" s="6"/>
    </row>
    <row r="942" spans="2:2" ht="12.5" x14ac:dyDescent="0.25">
      <c r="B942" s="6"/>
    </row>
    <row r="943" spans="2:2" ht="12.5" x14ac:dyDescent="0.25">
      <c r="B943" s="6"/>
    </row>
    <row r="944" spans="2:2" ht="12.5" x14ac:dyDescent="0.25">
      <c r="B944" s="6"/>
    </row>
    <row r="945" spans="2:2" ht="12.5" x14ac:dyDescent="0.25">
      <c r="B945" s="6"/>
    </row>
    <row r="946" spans="2:2" ht="12.5" x14ac:dyDescent="0.25">
      <c r="B946" s="6"/>
    </row>
    <row r="947" spans="2:2" ht="12.5" x14ac:dyDescent="0.25">
      <c r="B947" s="6"/>
    </row>
    <row r="948" spans="2:2" ht="12.5" x14ac:dyDescent="0.25">
      <c r="B948" s="6"/>
    </row>
    <row r="949" spans="2:2" ht="12.5" x14ac:dyDescent="0.25">
      <c r="B949" s="6"/>
    </row>
    <row r="950" spans="2:2" ht="12.5" x14ac:dyDescent="0.25">
      <c r="B950" s="6"/>
    </row>
    <row r="951" spans="2:2" ht="12.5" x14ac:dyDescent="0.25">
      <c r="B951" s="6"/>
    </row>
    <row r="952" spans="2:2" ht="12.5" x14ac:dyDescent="0.25">
      <c r="B952" s="6"/>
    </row>
    <row r="953" spans="2:2" ht="12.5" x14ac:dyDescent="0.25">
      <c r="B953" s="6"/>
    </row>
    <row r="954" spans="2:2" ht="12.5" x14ac:dyDescent="0.25">
      <c r="B954" s="6"/>
    </row>
    <row r="955" spans="2:2" ht="12.5" x14ac:dyDescent="0.25">
      <c r="B955" s="6"/>
    </row>
    <row r="956" spans="2:2" ht="12.5" x14ac:dyDescent="0.25">
      <c r="B956" s="6"/>
    </row>
    <row r="957" spans="2:2" ht="12.5" x14ac:dyDescent="0.25">
      <c r="B957" s="6"/>
    </row>
    <row r="958" spans="2:2" ht="12.5" x14ac:dyDescent="0.25">
      <c r="B958" s="6"/>
    </row>
    <row r="959" spans="2:2" ht="12.5" x14ac:dyDescent="0.25">
      <c r="B959" s="6"/>
    </row>
    <row r="960" spans="2:2" ht="12.5" x14ac:dyDescent="0.25">
      <c r="B960" s="6"/>
    </row>
    <row r="961" spans="2:2" ht="12.5" x14ac:dyDescent="0.25">
      <c r="B961" s="6"/>
    </row>
    <row r="962" spans="2:2" ht="12.5" x14ac:dyDescent="0.25">
      <c r="B962" s="6"/>
    </row>
    <row r="963" spans="2:2" ht="12.5" x14ac:dyDescent="0.25">
      <c r="B963" s="6"/>
    </row>
    <row r="964" spans="2:2" ht="12.5" x14ac:dyDescent="0.25">
      <c r="B964" s="6"/>
    </row>
    <row r="965" spans="2:2" ht="12.5" x14ac:dyDescent="0.25">
      <c r="B965" s="6"/>
    </row>
    <row r="966" spans="2:2" ht="12.5" x14ac:dyDescent="0.25">
      <c r="B966" s="6"/>
    </row>
    <row r="967" spans="2:2" ht="12.5" x14ac:dyDescent="0.25">
      <c r="B967" s="6"/>
    </row>
    <row r="968" spans="2:2" ht="12.5" x14ac:dyDescent="0.25">
      <c r="B968" s="6"/>
    </row>
    <row r="969" spans="2:2" ht="12.5" x14ac:dyDescent="0.25">
      <c r="B969" s="6"/>
    </row>
    <row r="970" spans="2:2" ht="12.5" x14ac:dyDescent="0.25">
      <c r="B970" s="6"/>
    </row>
    <row r="971" spans="2:2" ht="12.5" x14ac:dyDescent="0.25">
      <c r="B971" s="6"/>
    </row>
    <row r="972" spans="2:2" ht="12.5" x14ac:dyDescent="0.25">
      <c r="B972" s="6"/>
    </row>
    <row r="973" spans="2:2" ht="12.5" x14ac:dyDescent="0.25">
      <c r="B973" s="6"/>
    </row>
    <row r="974" spans="2:2" ht="12.5" x14ac:dyDescent="0.25">
      <c r="B974" s="6"/>
    </row>
    <row r="975" spans="2:2" ht="12.5" x14ac:dyDescent="0.25">
      <c r="B975" s="6"/>
    </row>
    <row r="976" spans="2:2" ht="12.5" x14ac:dyDescent="0.25">
      <c r="B976" s="6"/>
    </row>
    <row r="977" spans="2:2" ht="12.5" x14ac:dyDescent="0.25">
      <c r="B977" s="6"/>
    </row>
    <row r="978" spans="2:2" ht="12.5" x14ac:dyDescent="0.25">
      <c r="B978" s="6"/>
    </row>
    <row r="979" spans="2:2" ht="12.5" x14ac:dyDescent="0.25">
      <c r="B979" s="6"/>
    </row>
    <row r="980" spans="2:2" ht="12.5" x14ac:dyDescent="0.25">
      <c r="B980" s="6"/>
    </row>
    <row r="981" spans="2:2" ht="12.5" x14ac:dyDescent="0.25">
      <c r="B981" s="6"/>
    </row>
    <row r="982" spans="2:2" ht="12.5" x14ac:dyDescent="0.25">
      <c r="B982" s="6"/>
    </row>
    <row r="983" spans="2:2" ht="12.5" x14ac:dyDescent="0.25">
      <c r="B983" s="6"/>
    </row>
    <row r="984" spans="2:2" ht="12.5" x14ac:dyDescent="0.25">
      <c r="B984" s="6"/>
    </row>
    <row r="985" spans="2:2" ht="12.5" x14ac:dyDescent="0.25">
      <c r="B985" s="6"/>
    </row>
    <row r="986" spans="2:2" ht="12.5" x14ac:dyDescent="0.25">
      <c r="B986" s="6"/>
    </row>
    <row r="987" spans="2:2" ht="12.5" x14ac:dyDescent="0.25">
      <c r="B987" s="6"/>
    </row>
    <row r="988" spans="2:2" ht="12.5" x14ac:dyDescent="0.25">
      <c r="B988" s="6"/>
    </row>
    <row r="989" spans="2:2" ht="12.5" x14ac:dyDescent="0.25">
      <c r="B989" s="6"/>
    </row>
    <row r="990" spans="2:2" ht="12.5" x14ac:dyDescent="0.25">
      <c r="B990" s="6"/>
    </row>
    <row r="991" spans="2:2" ht="12.5" x14ac:dyDescent="0.25">
      <c r="B991" s="6"/>
    </row>
    <row r="992" spans="2:2" ht="12.5" x14ac:dyDescent="0.25">
      <c r="B992" s="6"/>
    </row>
    <row r="993" spans="2:2" ht="12.5" x14ac:dyDescent="0.25">
      <c r="B993" s="6"/>
    </row>
    <row r="994" spans="2:2" ht="12.5" x14ac:dyDescent="0.25">
      <c r="B994" s="6"/>
    </row>
    <row r="995" spans="2:2" ht="12.5" x14ac:dyDescent="0.25">
      <c r="B995" s="6"/>
    </row>
    <row r="996" spans="2:2" ht="12.5" x14ac:dyDescent="0.25">
      <c r="B996" s="6"/>
    </row>
    <row r="997" spans="2:2" ht="12.5" x14ac:dyDescent="0.25">
      <c r="B997" s="6"/>
    </row>
    <row r="998" spans="2:2" ht="12.5" x14ac:dyDescent="0.25">
      <c r="B99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3DE46-DB39-41E8-8AC6-1DC28E934F8B}">
  <sheetPr>
    <pageSetUpPr fitToPage="1"/>
  </sheetPr>
  <dimension ref="A1:K37"/>
  <sheetViews>
    <sheetView zoomScale="90" zoomScaleNormal="90" workbookViewId="0">
      <selection activeCell="B4" sqref="B4"/>
    </sheetView>
  </sheetViews>
  <sheetFormatPr defaultRowHeight="12.5" x14ac:dyDescent="0.25"/>
  <cols>
    <col min="1" max="1" width="13.1796875" bestFit="1" customWidth="1"/>
    <col min="2" max="2" width="13.7265625" bestFit="1" customWidth="1"/>
    <col min="3" max="3" width="17.54296875" bestFit="1" customWidth="1"/>
    <col min="4" max="4" width="4.81640625" bestFit="1" customWidth="1"/>
    <col min="5" max="5" width="12.36328125" bestFit="1" customWidth="1"/>
    <col min="6" max="6" width="13.7265625" bestFit="1" customWidth="1"/>
    <col min="7" max="7" width="17.54296875" bestFit="1" customWidth="1"/>
    <col min="8" max="8" width="22.453125" bestFit="1" customWidth="1"/>
    <col min="9" max="9" width="15.7265625" bestFit="1" customWidth="1"/>
    <col min="10" max="10" width="18.7265625" bestFit="1" customWidth="1"/>
    <col min="11" max="11" width="11.81640625" bestFit="1" customWidth="1"/>
    <col min="12" max="12" width="11.26953125" bestFit="1" customWidth="1"/>
    <col min="13" max="13" width="8.7265625" bestFit="1" customWidth="1"/>
    <col min="14" max="14" width="7.36328125" bestFit="1" customWidth="1"/>
    <col min="15" max="15" width="6" bestFit="1" customWidth="1"/>
    <col min="16" max="16" width="7" bestFit="1" customWidth="1"/>
    <col min="17" max="17" width="11.54296875" bestFit="1" customWidth="1"/>
    <col min="18" max="18" width="7" bestFit="1" customWidth="1"/>
    <col min="19" max="19" width="6.90625" bestFit="1" customWidth="1"/>
    <col min="20" max="20" width="11.08984375" bestFit="1" customWidth="1"/>
    <col min="21" max="21" width="9.81640625" bestFit="1" customWidth="1"/>
    <col min="22" max="22" width="19" bestFit="1" customWidth="1"/>
    <col min="23" max="23" width="11.08984375" bestFit="1" customWidth="1"/>
    <col min="24" max="24" width="36.36328125" bestFit="1" customWidth="1"/>
    <col min="25" max="25" width="35.08984375" bestFit="1" customWidth="1"/>
    <col min="26" max="26" width="35.26953125" bestFit="1" customWidth="1"/>
    <col min="27" max="27" width="33.54296875" bestFit="1" customWidth="1"/>
    <col min="28" max="28" width="35.6328125" bestFit="1" customWidth="1"/>
    <col min="29" max="29" width="36.36328125" bestFit="1" customWidth="1"/>
    <col min="30" max="30" width="36.26953125" bestFit="1" customWidth="1"/>
    <col min="31" max="31" width="35.453125" bestFit="1" customWidth="1"/>
    <col min="32" max="32" width="35.1796875" bestFit="1" customWidth="1"/>
    <col min="33" max="33" width="35.08984375" bestFit="1" customWidth="1"/>
    <col min="34" max="34" width="35.90625" bestFit="1" customWidth="1"/>
    <col min="35" max="35" width="35" bestFit="1" customWidth="1"/>
    <col min="36" max="36" width="34.7265625" bestFit="1" customWidth="1"/>
    <col min="37" max="37" width="35.08984375" bestFit="1" customWidth="1"/>
    <col min="38" max="38" width="36.54296875" bestFit="1" customWidth="1"/>
    <col min="39" max="39" width="35.453125" bestFit="1" customWidth="1"/>
    <col min="40" max="40" width="36" bestFit="1" customWidth="1"/>
    <col min="41" max="41" width="34.26953125" bestFit="1" customWidth="1"/>
    <col min="42" max="42" width="35.7265625" bestFit="1" customWidth="1"/>
    <col min="43" max="43" width="35.36328125" bestFit="1" customWidth="1"/>
    <col min="44" max="44" width="34.54296875" bestFit="1" customWidth="1"/>
    <col min="45" max="45" width="34.7265625" bestFit="1" customWidth="1"/>
    <col min="46" max="46" width="35.90625" bestFit="1" customWidth="1"/>
    <col min="47" max="47" width="35.26953125" bestFit="1" customWidth="1"/>
    <col min="48" max="48" width="36.1796875" bestFit="1" customWidth="1"/>
    <col min="49" max="49" width="36.453125" bestFit="1" customWidth="1"/>
    <col min="50" max="50" width="35.81640625" bestFit="1" customWidth="1"/>
    <col min="51" max="51" width="34.36328125" bestFit="1" customWidth="1"/>
    <col min="52" max="52" width="35.90625" bestFit="1" customWidth="1"/>
    <col min="53" max="53" width="35.1796875" bestFit="1" customWidth="1"/>
    <col min="54" max="54" width="36" bestFit="1" customWidth="1"/>
    <col min="55" max="55" width="35.90625" bestFit="1" customWidth="1"/>
    <col min="56" max="56" width="36.453125" bestFit="1" customWidth="1"/>
    <col min="57" max="57" width="35.08984375" bestFit="1" customWidth="1"/>
    <col min="58" max="58" width="35.81640625" bestFit="1" customWidth="1"/>
    <col min="59" max="59" width="35.36328125" bestFit="1" customWidth="1"/>
    <col min="60" max="61" width="35.90625" bestFit="1" customWidth="1"/>
    <col min="62" max="62" width="34.54296875" bestFit="1" customWidth="1"/>
    <col min="63" max="63" width="35.54296875" bestFit="1" customWidth="1"/>
    <col min="64" max="64" width="35.1796875" bestFit="1" customWidth="1"/>
    <col min="65" max="65" width="36.08984375" bestFit="1" customWidth="1"/>
    <col min="66" max="66" width="36.1796875" bestFit="1" customWidth="1"/>
    <col min="67" max="67" width="35.90625" bestFit="1" customWidth="1"/>
    <col min="68" max="68" width="35.36328125" bestFit="1" customWidth="1"/>
    <col min="69" max="70" width="36" bestFit="1" customWidth="1"/>
    <col min="71" max="71" width="34.1796875" bestFit="1" customWidth="1"/>
    <col min="72" max="72" width="35.08984375" bestFit="1" customWidth="1"/>
    <col min="73" max="73" width="36.08984375" bestFit="1" customWidth="1"/>
    <col min="74" max="74" width="35.90625" bestFit="1" customWidth="1"/>
    <col min="75" max="75" width="35.08984375" bestFit="1" customWidth="1"/>
    <col min="76" max="76" width="34.7265625" bestFit="1" customWidth="1"/>
    <col min="77" max="77" width="35.7265625" bestFit="1" customWidth="1"/>
    <col min="78" max="78" width="35.90625" bestFit="1" customWidth="1"/>
    <col min="79" max="80" width="35.7265625" bestFit="1" customWidth="1"/>
    <col min="81" max="81" width="35.36328125" bestFit="1" customWidth="1"/>
    <col min="82" max="82" width="35.6328125" bestFit="1" customWidth="1"/>
    <col min="83" max="83" width="35.08984375" bestFit="1" customWidth="1"/>
    <col min="84" max="84" width="36.36328125" bestFit="1" customWidth="1"/>
    <col min="85" max="85" width="35.1796875" bestFit="1" customWidth="1"/>
    <col min="86" max="87" width="35.90625" bestFit="1" customWidth="1"/>
    <col min="88" max="88" width="35.54296875" bestFit="1" customWidth="1"/>
    <col min="89" max="89" width="34.453125" bestFit="1" customWidth="1"/>
    <col min="90" max="90" width="35.7265625" bestFit="1" customWidth="1"/>
    <col min="91" max="91" width="35.6328125" bestFit="1" customWidth="1"/>
    <col min="92" max="92" width="35.81640625" bestFit="1" customWidth="1"/>
    <col min="93" max="93" width="35.90625" bestFit="1" customWidth="1"/>
    <col min="94" max="94" width="35.36328125" bestFit="1" customWidth="1"/>
    <col min="95" max="95" width="35.54296875" bestFit="1" customWidth="1"/>
    <col min="96" max="96" width="35.90625" bestFit="1" customWidth="1"/>
    <col min="97" max="97" width="34.7265625" bestFit="1" customWidth="1"/>
    <col min="98" max="98" width="36" bestFit="1" customWidth="1"/>
    <col min="99" max="99" width="36.08984375" bestFit="1" customWidth="1"/>
    <col min="100" max="100" width="35.1796875" bestFit="1" customWidth="1"/>
    <col min="101" max="101" width="36.1796875" bestFit="1" customWidth="1"/>
    <col min="102" max="102" width="35.453125" bestFit="1" customWidth="1"/>
    <col min="103" max="103" width="35" bestFit="1" customWidth="1"/>
    <col min="104" max="104" width="36.1796875" bestFit="1" customWidth="1"/>
    <col min="105" max="105" width="34.7265625" bestFit="1" customWidth="1"/>
    <col min="106" max="106" width="35.6328125" bestFit="1" customWidth="1"/>
    <col min="107" max="107" width="35.36328125" bestFit="1" customWidth="1"/>
    <col min="108" max="108" width="35.26953125" bestFit="1" customWidth="1"/>
    <col min="109" max="109" width="35.90625" bestFit="1" customWidth="1"/>
    <col min="110" max="110" width="35.7265625" bestFit="1" customWidth="1"/>
    <col min="111" max="111" width="36.54296875" bestFit="1" customWidth="1"/>
    <col min="112" max="112" width="33.90625" bestFit="1" customWidth="1"/>
    <col min="113" max="113" width="34.90625" bestFit="1" customWidth="1"/>
    <col min="114" max="114" width="35.453125" bestFit="1" customWidth="1"/>
    <col min="115" max="115" width="34.7265625" bestFit="1" customWidth="1"/>
    <col min="116" max="116" width="35.08984375" bestFit="1" customWidth="1"/>
    <col min="117" max="117" width="35.81640625" bestFit="1" customWidth="1"/>
    <col min="118" max="118" width="35.7265625" bestFit="1" customWidth="1"/>
    <col min="119" max="119" width="35.453125" bestFit="1" customWidth="1"/>
    <col min="120" max="120" width="36.26953125" bestFit="1" customWidth="1"/>
    <col min="121" max="121" width="35.54296875" bestFit="1" customWidth="1"/>
    <col min="122" max="122" width="35.7265625" bestFit="1" customWidth="1"/>
    <col min="123" max="123" width="35.1796875" bestFit="1" customWidth="1"/>
    <col min="124" max="124" width="35.453125" bestFit="1" customWidth="1"/>
    <col min="125" max="125" width="34.6328125" bestFit="1" customWidth="1"/>
    <col min="126" max="126" width="34.90625" bestFit="1" customWidth="1"/>
    <col min="127" max="128" width="35.26953125" bestFit="1" customWidth="1"/>
    <col min="129" max="130" width="36" bestFit="1" customWidth="1"/>
    <col min="131" max="131" width="35.36328125" bestFit="1" customWidth="1"/>
    <col min="132" max="132" width="35.453125" bestFit="1" customWidth="1"/>
    <col min="133" max="133" width="35.36328125" bestFit="1" customWidth="1"/>
    <col min="134" max="134" width="36.08984375" bestFit="1" customWidth="1"/>
    <col min="135" max="135" width="36" bestFit="1" customWidth="1"/>
    <col min="136" max="136" width="34.54296875" bestFit="1" customWidth="1"/>
    <col min="137" max="137" width="35.36328125" bestFit="1" customWidth="1"/>
    <col min="138" max="138" width="34.90625" bestFit="1" customWidth="1"/>
    <col min="139" max="139" width="35.81640625" bestFit="1" customWidth="1"/>
    <col min="140" max="140" width="36.6328125" bestFit="1" customWidth="1"/>
    <col min="141" max="141" width="36.26953125" bestFit="1" customWidth="1"/>
    <col min="142" max="142" width="35.81640625" bestFit="1" customWidth="1"/>
    <col min="143" max="143" width="35.08984375" bestFit="1" customWidth="1"/>
    <col min="144" max="144" width="35.81640625" bestFit="1" customWidth="1"/>
    <col min="145" max="145" width="35.08984375" bestFit="1" customWidth="1"/>
    <col min="146" max="146" width="34.90625" bestFit="1" customWidth="1"/>
    <col min="147" max="147" width="35.1796875" bestFit="1" customWidth="1"/>
    <col min="148" max="148" width="34.6328125" bestFit="1" customWidth="1"/>
    <col min="149" max="149" width="35.7265625" bestFit="1" customWidth="1"/>
    <col min="150" max="150" width="35.81640625" bestFit="1" customWidth="1"/>
    <col min="151" max="151" width="35" bestFit="1" customWidth="1"/>
    <col min="152" max="152" width="36.08984375" bestFit="1" customWidth="1"/>
    <col min="153" max="153" width="36.1796875" bestFit="1" customWidth="1"/>
    <col min="154" max="154" width="36.36328125" bestFit="1" customWidth="1"/>
    <col min="155" max="155" width="35.6328125" bestFit="1" customWidth="1"/>
    <col min="156" max="156" width="35.453125" bestFit="1" customWidth="1"/>
    <col min="157" max="157" width="36" bestFit="1" customWidth="1"/>
    <col min="158" max="158" width="36.1796875" bestFit="1" customWidth="1"/>
    <col min="159" max="159" width="36" bestFit="1" customWidth="1"/>
    <col min="160" max="160" width="35.81640625" bestFit="1" customWidth="1"/>
    <col min="161" max="161" width="35.453125" bestFit="1" customWidth="1"/>
    <col min="162" max="162" width="36.26953125" bestFit="1" customWidth="1"/>
    <col min="163" max="163" width="34.453125" bestFit="1" customWidth="1"/>
    <col min="164" max="164" width="36.08984375" bestFit="1" customWidth="1"/>
    <col min="165" max="165" width="35.36328125" bestFit="1" customWidth="1"/>
    <col min="166" max="166" width="34.6328125" bestFit="1" customWidth="1"/>
    <col min="167" max="167" width="36.08984375" bestFit="1" customWidth="1"/>
    <col min="168" max="168" width="36.1796875" bestFit="1" customWidth="1"/>
    <col min="169" max="169" width="35.36328125" bestFit="1" customWidth="1"/>
    <col min="170" max="170" width="36.6328125" bestFit="1" customWidth="1"/>
    <col min="171" max="171" width="35.7265625" bestFit="1" customWidth="1"/>
    <col min="172" max="172" width="35.81640625" bestFit="1" customWidth="1"/>
    <col min="173" max="173" width="35" bestFit="1" customWidth="1"/>
    <col min="174" max="174" width="36.1796875" bestFit="1" customWidth="1"/>
    <col min="175" max="175" width="35.81640625" bestFit="1" customWidth="1"/>
    <col min="176" max="176" width="36.26953125" bestFit="1" customWidth="1"/>
    <col min="177" max="177" width="34.90625" bestFit="1" customWidth="1"/>
    <col min="178" max="178" width="35.81640625" bestFit="1" customWidth="1"/>
    <col min="179" max="180" width="36.26953125" bestFit="1" customWidth="1"/>
    <col min="181" max="181" width="35.6328125" bestFit="1" customWidth="1"/>
    <col min="182" max="182" width="35.7265625" bestFit="1" customWidth="1"/>
    <col min="183" max="183" width="36.26953125" bestFit="1" customWidth="1"/>
    <col min="184" max="184" width="35.90625" bestFit="1" customWidth="1"/>
    <col min="185" max="185" width="34.81640625" bestFit="1" customWidth="1"/>
    <col min="186" max="186" width="35.36328125" bestFit="1" customWidth="1"/>
    <col min="187" max="187" width="35.54296875" bestFit="1" customWidth="1"/>
    <col min="188" max="188" width="35.08984375" bestFit="1" customWidth="1"/>
    <col min="189" max="189" width="35.54296875" bestFit="1" customWidth="1"/>
    <col min="190" max="190" width="36.54296875" bestFit="1" customWidth="1"/>
    <col min="191" max="191" width="35.7265625" bestFit="1" customWidth="1"/>
    <col min="192" max="192" width="36.08984375" bestFit="1" customWidth="1"/>
    <col min="193" max="193" width="35.26953125" bestFit="1" customWidth="1"/>
    <col min="194" max="194" width="35.54296875" bestFit="1" customWidth="1"/>
    <col min="195" max="195" width="36.1796875" bestFit="1" customWidth="1"/>
    <col min="196" max="196" width="35.453125" bestFit="1" customWidth="1"/>
    <col min="197" max="197" width="35.26953125" bestFit="1" customWidth="1"/>
    <col min="198" max="198" width="36.54296875" bestFit="1" customWidth="1"/>
    <col min="199" max="199" width="35.81640625" bestFit="1" customWidth="1"/>
    <col min="200" max="200" width="36.1796875" bestFit="1" customWidth="1"/>
    <col min="201" max="201" width="35.08984375" bestFit="1" customWidth="1"/>
    <col min="202" max="202" width="36.1796875" bestFit="1" customWidth="1"/>
    <col min="203" max="203" width="35" bestFit="1" customWidth="1"/>
    <col min="204" max="204" width="36.36328125" bestFit="1" customWidth="1"/>
    <col min="205" max="205" width="35.08984375" bestFit="1" customWidth="1"/>
    <col min="206" max="206" width="35.81640625" bestFit="1" customWidth="1"/>
    <col min="207" max="207" width="35.36328125" bestFit="1" customWidth="1"/>
    <col min="208" max="208" width="35" bestFit="1" customWidth="1"/>
    <col min="209" max="209" width="34.81640625" bestFit="1" customWidth="1"/>
    <col min="210" max="210" width="35.1796875" bestFit="1" customWidth="1"/>
    <col min="211" max="211" width="36.1796875" bestFit="1" customWidth="1"/>
    <col min="212" max="212" width="35.6328125" bestFit="1" customWidth="1"/>
    <col min="213" max="214" width="36.36328125" bestFit="1" customWidth="1"/>
    <col min="215" max="215" width="35.81640625" bestFit="1" customWidth="1"/>
    <col min="216" max="217" width="35.453125" bestFit="1" customWidth="1"/>
    <col min="218" max="218" width="35.08984375" bestFit="1" customWidth="1"/>
    <col min="219" max="219" width="35.26953125" bestFit="1" customWidth="1"/>
    <col min="220" max="220" width="35.90625" bestFit="1" customWidth="1"/>
    <col min="221" max="221" width="35.26953125" bestFit="1" customWidth="1"/>
    <col min="222" max="222" width="35.54296875" bestFit="1" customWidth="1"/>
    <col min="223" max="223" width="35.1796875" bestFit="1" customWidth="1"/>
    <col min="224" max="224" width="36.1796875" bestFit="1" customWidth="1"/>
    <col min="225" max="225" width="35.81640625" bestFit="1" customWidth="1"/>
    <col min="226" max="226" width="36.7265625" bestFit="1" customWidth="1"/>
    <col min="227" max="227" width="36.08984375" bestFit="1" customWidth="1"/>
    <col min="228" max="228" width="35.36328125" bestFit="1" customWidth="1"/>
    <col min="229" max="229" width="34.54296875" bestFit="1" customWidth="1"/>
    <col min="230" max="231" width="35.54296875" bestFit="1" customWidth="1"/>
    <col min="232" max="233" width="35.7265625" bestFit="1" customWidth="1"/>
    <col min="234" max="234" width="34.54296875" bestFit="1" customWidth="1"/>
    <col min="235" max="235" width="36" bestFit="1" customWidth="1"/>
    <col min="236" max="236" width="35.54296875" bestFit="1" customWidth="1"/>
    <col min="237" max="237" width="35.6328125" bestFit="1" customWidth="1"/>
    <col min="238" max="238" width="36.36328125" bestFit="1" customWidth="1"/>
    <col min="239" max="239" width="35" bestFit="1" customWidth="1"/>
    <col min="240" max="240" width="35.26953125" bestFit="1" customWidth="1"/>
    <col min="241" max="241" width="34.90625" bestFit="1" customWidth="1"/>
    <col min="242" max="242" width="35.36328125" bestFit="1" customWidth="1"/>
    <col min="243" max="243" width="34.36328125" bestFit="1" customWidth="1"/>
    <col min="244" max="244" width="34.453125" bestFit="1" customWidth="1"/>
    <col min="245" max="245" width="34.81640625" bestFit="1" customWidth="1"/>
    <col min="246" max="246" width="35.90625" bestFit="1" customWidth="1"/>
    <col min="247" max="248" width="35.81640625" bestFit="1" customWidth="1"/>
    <col min="249" max="249" width="36.453125" bestFit="1" customWidth="1"/>
    <col min="250" max="250" width="35.26953125" bestFit="1" customWidth="1"/>
    <col min="251" max="251" width="35.54296875" bestFit="1" customWidth="1"/>
    <col min="252" max="252" width="35.1796875" bestFit="1" customWidth="1"/>
    <col min="253" max="253" width="35.6328125" bestFit="1" customWidth="1"/>
    <col min="254" max="254" width="35" bestFit="1" customWidth="1"/>
    <col min="255" max="255" width="35.90625" bestFit="1" customWidth="1"/>
    <col min="256" max="256" width="35.7265625" bestFit="1" customWidth="1"/>
    <col min="257" max="257" width="36.26953125" bestFit="1" customWidth="1"/>
    <col min="258" max="258" width="35.1796875" bestFit="1" customWidth="1"/>
    <col min="259" max="259" width="34.81640625" bestFit="1" customWidth="1"/>
    <col min="260" max="260" width="36.453125" bestFit="1" customWidth="1"/>
    <col min="261" max="261" width="36" bestFit="1" customWidth="1"/>
    <col min="262" max="262" width="36.36328125" bestFit="1" customWidth="1"/>
    <col min="263" max="263" width="35.81640625" bestFit="1" customWidth="1"/>
    <col min="264" max="264" width="34.453125" bestFit="1" customWidth="1"/>
    <col min="265" max="265" width="35.54296875" bestFit="1" customWidth="1"/>
    <col min="266" max="266" width="36.08984375" bestFit="1" customWidth="1"/>
    <col min="267" max="267" width="34.26953125" bestFit="1" customWidth="1"/>
    <col min="268" max="268" width="35.453125" bestFit="1" customWidth="1"/>
    <col min="269" max="269" width="35.6328125" bestFit="1" customWidth="1"/>
    <col min="270" max="270" width="35.26953125" bestFit="1" customWidth="1"/>
    <col min="271" max="271" width="35.1796875" bestFit="1" customWidth="1"/>
    <col min="272" max="272" width="35.453125" bestFit="1" customWidth="1"/>
    <col min="273" max="273" width="36" bestFit="1" customWidth="1"/>
    <col min="274" max="274" width="35.90625" bestFit="1" customWidth="1"/>
    <col min="275" max="275" width="35.7265625" bestFit="1" customWidth="1"/>
    <col min="276" max="276" width="35.54296875" bestFit="1" customWidth="1"/>
    <col min="277" max="277" width="36.36328125" bestFit="1" customWidth="1"/>
    <col min="278" max="278" width="35.54296875" bestFit="1" customWidth="1"/>
    <col min="279" max="279" width="34.1796875" bestFit="1" customWidth="1"/>
    <col min="280" max="280" width="35.90625" bestFit="1" customWidth="1"/>
    <col min="281" max="281" width="35.08984375" bestFit="1" customWidth="1"/>
    <col min="282" max="282" width="35.7265625" bestFit="1" customWidth="1"/>
    <col min="283" max="283" width="36" bestFit="1" customWidth="1"/>
    <col min="284" max="284" width="35.81640625" bestFit="1" customWidth="1"/>
    <col min="285" max="285" width="35.6328125" bestFit="1" customWidth="1"/>
    <col min="286" max="286" width="36.1796875" bestFit="1" customWidth="1"/>
    <col min="287" max="287" width="35.54296875" bestFit="1" customWidth="1"/>
    <col min="288" max="288" width="35.453125" bestFit="1" customWidth="1"/>
    <col min="289" max="289" width="36.1796875" bestFit="1" customWidth="1"/>
    <col min="290" max="290" width="35.90625" bestFit="1" customWidth="1"/>
    <col min="291" max="292" width="35.7265625" bestFit="1" customWidth="1"/>
    <col min="293" max="293" width="35.81640625" bestFit="1" customWidth="1"/>
    <col min="294" max="294" width="36.1796875" bestFit="1" customWidth="1"/>
    <col min="295" max="295" width="35.81640625" bestFit="1" customWidth="1"/>
    <col min="296" max="296" width="36.453125" bestFit="1" customWidth="1"/>
    <col min="297" max="297" width="35.6328125" bestFit="1" customWidth="1"/>
    <col min="298" max="298" width="35.453125" bestFit="1" customWidth="1"/>
    <col min="299" max="299" width="35.36328125" bestFit="1" customWidth="1"/>
    <col min="300" max="300" width="36.26953125" bestFit="1" customWidth="1"/>
    <col min="301" max="301" width="34.90625" bestFit="1" customWidth="1"/>
    <col min="302" max="302" width="35.7265625" bestFit="1" customWidth="1"/>
    <col min="303" max="304" width="35.453125" bestFit="1" customWidth="1"/>
    <col min="305" max="305" width="35.08984375" bestFit="1" customWidth="1"/>
    <col min="306" max="306" width="35.90625" bestFit="1" customWidth="1"/>
    <col min="307" max="307" width="34.7265625" bestFit="1" customWidth="1"/>
    <col min="308" max="308" width="35.1796875" bestFit="1" customWidth="1"/>
    <col min="309" max="309" width="35.54296875" bestFit="1" customWidth="1"/>
    <col min="310" max="310" width="34.90625" bestFit="1" customWidth="1"/>
    <col min="311" max="311" width="34.26953125" bestFit="1" customWidth="1"/>
    <col min="312" max="312" width="36" bestFit="1" customWidth="1"/>
    <col min="313" max="313" width="35.54296875" bestFit="1" customWidth="1"/>
    <col min="314" max="314" width="36" bestFit="1" customWidth="1"/>
    <col min="315" max="315" width="35.453125" bestFit="1" customWidth="1"/>
    <col min="316" max="316" width="35.81640625" bestFit="1" customWidth="1"/>
    <col min="317" max="317" width="35.36328125" bestFit="1" customWidth="1"/>
    <col min="318" max="318" width="35.1796875" bestFit="1" customWidth="1"/>
    <col min="319" max="319" width="36" bestFit="1" customWidth="1"/>
    <col min="320" max="320" width="35.36328125" bestFit="1" customWidth="1"/>
    <col min="321" max="322" width="35.453125" bestFit="1" customWidth="1"/>
    <col min="323" max="323" width="36" bestFit="1" customWidth="1"/>
    <col min="324" max="324" width="35.54296875" bestFit="1" customWidth="1"/>
    <col min="325" max="325" width="36.1796875" bestFit="1" customWidth="1"/>
    <col min="326" max="326" width="36.26953125" bestFit="1" customWidth="1"/>
    <col min="327" max="327" width="35.54296875" bestFit="1" customWidth="1"/>
    <col min="328" max="328" width="36.1796875" bestFit="1" customWidth="1"/>
    <col min="329" max="329" width="35.36328125" bestFit="1" customWidth="1"/>
    <col min="330" max="330" width="35.6328125" bestFit="1" customWidth="1"/>
    <col min="331" max="331" width="35.08984375" bestFit="1" customWidth="1"/>
    <col min="332" max="333" width="35.90625" bestFit="1" customWidth="1"/>
    <col min="334" max="334" width="36.08984375" bestFit="1" customWidth="1"/>
    <col min="335" max="335" width="36" bestFit="1" customWidth="1"/>
    <col min="336" max="336" width="36.08984375" bestFit="1" customWidth="1"/>
    <col min="337" max="337" width="34.7265625" bestFit="1" customWidth="1"/>
    <col min="338" max="338" width="35.6328125" bestFit="1" customWidth="1"/>
    <col min="339" max="339" width="34.7265625" bestFit="1" customWidth="1"/>
    <col min="340" max="340" width="35.90625" bestFit="1" customWidth="1"/>
    <col min="341" max="341" width="36.1796875" bestFit="1" customWidth="1"/>
    <col min="342" max="342" width="36.26953125" bestFit="1" customWidth="1"/>
    <col min="343" max="343" width="35.26953125" bestFit="1" customWidth="1"/>
    <col min="344" max="344" width="34.54296875" bestFit="1" customWidth="1"/>
    <col min="345" max="345" width="36.453125" bestFit="1" customWidth="1"/>
    <col min="346" max="347" width="35.453125" bestFit="1" customWidth="1"/>
    <col min="348" max="348" width="35.7265625" bestFit="1" customWidth="1"/>
    <col min="349" max="349" width="35.90625" bestFit="1" customWidth="1"/>
    <col min="350" max="350" width="36.36328125" bestFit="1" customWidth="1"/>
    <col min="351" max="351" width="36" bestFit="1" customWidth="1"/>
    <col min="352" max="352" width="35.453125" bestFit="1" customWidth="1"/>
    <col min="353" max="353" width="36.08984375" bestFit="1" customWidth="1"/>
    <col min="354" max="354" width="35.36328125" bestFit="1" customWidth="1"/>
    <col min="355" max="355" width="36.453125" bestFit="1" customWidth="1"/>
    <col min="356" max="356" width="35.36328125" bestFit="1" customWidth="1"/>
    <col min="357" max="357" width="35.7265625" bestFit="1" customWidth="1"/>
    <col min="358" max="358" width="36.36328125" bestFit="1" customWidth="1"/>
    <col min="359" max="359" width="36" bestFit="1" customWidth="1"/>
    <col min="360" max="360" width="35.81640625" bestFit="1" customWidth="1"/>
    <col min="361" max="361" width="35.1796875" bestFit="1" customWidth="1"/>
    <col min="362" max="362" width="35.6328125" bestFit="1" customWidth="1"/>
    <col min="363" max="363" width="35.90625" bestFit="1" customWidth="1"/>
    <col min="364" max="364" width="35.26953125" bestFit="1" customWidth="1"/>
    <col min="365" max="365" width="35.81640625" bestFit="1" customWidth="1"/>
    <col min="366" max="366" width="36.08984375" bestFit="1" customWidth="1"/>
    <col min="367" max="367" width="35.54296875" bestFit="1" customWidth="1"/>
    <col min="368" max="368" width="36.08984375" bestFit="1" customWidth="1"/>
    <col min="369" max="369" width="36" bestFit="1" customWidth="1"/>
    <col min="370" max="370" width="35.26953125" bestFit="1" customWidth="1"/>
    <col min="371" max="371" width="34.54296875" bestFit="1" customWidth="1"/>
    <col min="372" max="372" width="35.90625" bestFit="1" customWidth="1"/>
    <col min="373" max="373" width="35.08984375" bestFit="1" customWidth="1"/>
    <col min="374" max="374" width="34.81640625" bestFit="1" customWidth="1"/>
    <col min="375" max="375" width="35.6328125" bestFit="1" customWidth="1"/>
    <col min="376" max="376" width="35.08984375" bestFit="1" customWidth="1"/>
    <col min="377" max="377" width="36.08984375" bestFit="1" customWidth="1"/>
    <col min="378" max="378" width="35.1796875" bestFit="1" customWidth="1"/>
    <col min="379" max="379" width="35.453125" bestFit="1" customWidth="1"/>
    <col min="380" max="380" width="35.7265625" bestFit="1" customWidth="1"/>
    <col min="381" max="381" width="35.36328125" bestFit="1" customWidth="1"/>
    <col min="382" max="382" width="35.453125" bestFit="1" customWidth="1"/>
    <col min="383" max="383" width="36.1796875" bestFit="1" customWidth="1"/>
    <col min="384" max="384" width="35.08984375" bestFit="1" customWidth="1"/>
    <col min="385" max="385" width="35.7265625" bestFit="1" customWidth="1"/>
    <col min="386" max="386" width="35.453125" bestFit="1" customWidth="1"/>
    <col min="387" max="387" width="35.26953125" bestFit="1" customWidth="1"/>
    <col min="388" max="388" width="35.54296875" bestFit="1" customWidth="1"/>
    <col min="389" max="389" width="35.08984375" bestFit="1" customWidth="1"/>
    <col min="390" max="390" width="35" bestFit="1" customWidth="1"/>
    <col min="391" max="391" width="35.54296875" bestFit="1" customWidth="1"/>
    <col min="392" max="392" width="35.90625" bestFit="1" customWidth="1"/>
    <col min="393" max="393" width="36.26953125" bestFit="1" customWidth="1"/>
    <col min="394" max="394" width="35.36328125" bestFit="1" customWidth="1"/>
    <col min="395" max="395" width="35.90625" bestFit="1" customWidth="1"/>
    <col min="396" max="396" width="36.26953125" bestFit="1" customWidth="1"/>
    <col min="397" max="397" width="35.6328125" bestFit="1" customWidth="1"/>
    <col min="398" max="398" width="34.7265625" bestFit="1" customWidth="1"/>
    <col min="399" max="399" width="35.36328125" bestFit="1" customWidth="1"/>
    <col min="400" max="400" width="35.54296875" bestFit="1" customWidth="1"/>
    <col min="401" max="401" width="35.81640625" bestFit="1" customWidth="1"/>
    <col min="402" max="402" width="36" bestFit="1" customWidth="1"/>
    <col min="403" max="403" width="35.7265625" bestFit="1" customWidth="1"/>
    <col min="404" max="404" width="36.1796875" bestFit="1" customWidth="1"/>
    <col min="405" max="405" width="36" bestFit="1" customWidth="1"/>
    <col min="406" max="406" width="35.1796875" bestFit="1" customWidth="1"/>
    <col min="407" max="409" width="35.6328125" bestFit="1" customWidth="1"/>
    <col min="410" max="410" width="35.453125" bestFit="1" customWidth="1"/>
    <col min="411" max="411" width="35.7265625" bestFit="1" customWidth="1"/>
    <col min="412" max="412" width="36.36328125" bestFit="1" customWidth="1"/>
    <col min="413" max="413" width="35.453125" bestFit="1" customWidth="1"/>
    <col min="414" max="414" width="35.81640625" bestFit="1" customWidth="1"/>
    <col min="415" max="415" width="34.81640625" bestFit="1" customWidth="1"/>
    <col min="416" max="416" width="35.81640625" bestFit="1" customWidth="1"/>
    <col min="417" max="417" width="35.54296875" bestFit="1" customWidth="1"/>
    <col min="418" max="418" width="36.1796875" bestFit="1" customWidth="1"/>
    <col min="419" max="419" width="36.26953125" bestFit="1" customWidth="1"/>
    <col min="420" max="420" width="36.6328125" bestFit="1" customWidth="1"/>
    <col min="421" max="421" width="36.1796875" bestFit="1" customWidth="1"/>
    <col min="422" max="422" width="35.90625" bestFit="1" customWidth="1"/>
    <col min="423" max="423" width="35.1796875" bestFit="1" customWidth="1"/>
    <col min="424" max="424" width="35.7265625" bestFit="1" customWidth="1"/>
    <col min="425" max="425" width="35" bestFit="1" customWidth="1"/>
    <col min="426" max="426" width="36.08984375" bestFit="1" customWidth="1"/>
    <col min="427" max="427" width="35.08984375" bestFit="1" customWidth="1"/>
    <col min="428" max="428" width="35.81640625" bestFit="1" customWidth="1"/>
    <col min="429" max="429" width="35.26953125" bestFit="1" customWidth="1"/>
    <col min="430" max="430" width="35.453125" bestFit="1" customWidth="1"/>
    <col min="431" max="431" width="35.54296875" bestFit="1" customWidth="1"/>
    <col min="432" max="432" width="35.26953125" bestFit="1" customWidth="1"/>
    <col min="433" max="433" width="35.6328125" bestFit="1" customWidth="1"/>
    <col min="434" max="434" width="36.08984375" bestFit="1" customWidth="1"/>
    <col min="435" max="435" width="35.90625" bestFit="1" customWidth="1"/>
    <col min="436" max="436" width="35.453125" bestFit="1" customWidth="1"/>
    <col min="437" max="437" width="35.90625" bestFit="1" customWidth="1"/>
    <col min="438" max="438" width="35.08984375" bestFit="1" customWidth="1"/>
    <col min="439" max="439" width="36.26953125" bestFit="1" customWidth="1"/>
    <col min="440" max="440" width="35.90625" bestFit="1" customWidth="1"/>
    <col min="441" max="442" width="35.453125" bestFit="1" customWidth="1"/>
    <col min="443" max="443" width="36.08984375" bestFit="1" customWidth="1"/>
    <col min="444" max="444" width="34.54296875" bestFit="1" customWidth="1"/>
    <col min="445" max="445" width="35.81640625" bestFit="1" customWidth="1"/>
    <col min="446" max="446" width="35.54296875" bestFit="1" customWidth="1"/>
    <col min="447" max="447" width="35.90625" bestFit="1" customWidth="1"/>
    <col min="448" max="448" width="36.453125" bestFit="1" customWidth="1"/>
    <col min="449" max="449" width="35.81640625" bestFit="1" customWidth="1"/>
    <col min="450" max="450" width="35.1796875" bestFit="1" customWidth="1"/>
    <col min="451" max="451" width="35" bestFit="1" customWidth="1"/>
    <col min="452" max="452" width="35.81640625" bestFit="1" customWidth="1"/>
    <col min="453" max="453" width="34.6328125" bestFit="1" customWidth="1"/>
    <col min="454" max="454" width="35.7265625" bestFit="1" customWidth="1"/>
    <col min="455" max="455" width="34.453125" bestFit="1" customWidth="1"/>
    <col min="456" max="456" width="35.36328125" bestFit="1" customWidth="1"/>
    <col min="457" max="457" width="34.7265625" bestFit="1" customWidth="1"/>
    <col min="458" max="458" width="35.81640625" bestFit="1" customWidth="1"/>
    <col min="459" max="459" width="34.90625" bestFit="1" customWidth="1"/>
    <col min="460" max="460" width="35.453125" bestFit="1" customWidth="1"/>
    <col min="461" max="461" width="35.36328125" bestFit="1" customWidth="1"/>
    <col min="462" max="462" width="35.54296875" bestFit="1" customWidth="1"/>
    <col min="463" max="463" width="35.453125" bestFit="1" customWidth="1"/>
    <col min="464" max="464" width="35.81640625" bestFit="1" customWidth="1"/>
    <col min="465" max="465" width="35.54296875" bestFit="1" customWidth="1"/>
    <col min="466" max="466" width="35.08984375" bestFit="1" customWidth="1"/>
    <col min="467" max="467" width="35.54296875" bestFit="1" customWidth="1"/>
    <col min="468" max="468" width="34.90625" bestFit="1" customWidth="1"/>
    <col min="469" max="469" width="36.36328125" bestFit="1" customWidth="1"/>
    <col min="470" max="470" width="34.6328125" bestFit="1" customWidth="1"/>
    <col min="471" max="471" width="35.7265625" bestFit="1" customWidth="1"/>
    <col min="472" max="472" width="34.90625" bestFit="1" customWidth="1"/>
    <col min="473" max="473" width="35" bestFit="1" customWidth="1"/>
    <col min="474" max="474" width="35.36328125" bestFit="1" customWidth="1"/>
    <col min="475" max="475" width="34.90625" bestFit="1" customWidth="1"/>
    <col min="476" max="477" width="36" bestFit="1" customWidth="1"/>
    <col min="478" max="478" width="35.7265625" bestFit="1" customWidth="1"/>
    <col min="479" max="479" width="36.36328125" bestFit="1" customWidth="1"/>
    <col min="480" max="480" width="35.90625" bestFit="1" customWidth="1"/>
    <col min="481" max="481" width="36.36328125" bestFit="1" customWidth="1"/>
    <col min="482" max="482" width="35.1796875" bestFit="1" customWidth="1"/>
    <col min="483" max="484" width="35.6328125" bestFit="1" customWidth="1"/>
    <col min="485" max="486" width="36.26953125" bestFit="1" customWidth="1"/>
    <col min="487" max="487" width="36.36328125" bestFit="1" customWidth="1"/>
    <col min="488" max="488" width="35.1796875" bestFit="1" customWidth="1"/>
    <col min="489" max="489" width="35.453125" bestFit="1" customWidth="1"/>
    <col min="490" max="490" width="36.08984375" bestFit="1" customWidth="1"/>
    <col min="491" max="491" width="36" bestFit="1" customWidth="1"/>
    <col min="492" max="492" width="36.26953125" bestFit="1" customWidth="1"/>
    <col min="493" max="494" width="35.453125" bestFit="1" customWidth="1"/>
    <col min="495" max="495" width="36" bestFit="1" customWidth="1"/>
    <col min="496" max="496" width="35.7265625" bestFit="1" customWidth="1"/>
    <col min="497" max="497" width="35.90625" bestFit="1" customWidth="1"/>
    <col min="498" max="498" width="34.7265625" bestFit="1" customWidth="1"/>
    <col min="499" max="499" width="35.26953125" bestFit="1" customWidth="1"/>
    <col min="500" max="500" width="35.90625" bestFit="1" customWidth="1"/>
    <col min="501" max="501" width="35.81640625" bestFit="1" customWidth="1"/>
    <col min="502" max="502" width="36.08984375" bestFit="1" customWidth="1"/>
    <col min="503" max="503" width="35.36328125" bestFit="1" customWidth="1"/>
    <col min="504" max="504" width="35" bestFit="1" customWidth="1"/>
    <col min="505" max="505" width="35.36328125" bestFit="1" customWidth="1"/>
    <col min="506" max="506" width="36.36328125" bestFit="1" customWidth="1"/>
    <col min="507" max="507" width="36.453125" bestFit="1" customWidth="1"/>
    <col min="508" max="508" width="35.1796875" bestFit="1" customWidth="1"/>
    <col min="509" max="509" width="36.08984375" bestFit="1" customWidth="1"/>
    <col min="510" max="510" width="35.453125" bestFit="1" customWidth="1"/>
    <col min="511" max="511" width="35.90625" bestFit="1" customWidth="1"/>
    <col min="512" max="512" width="36.36328125" bestFit="1" customWidth="1"/>
    <col min="513" max="513" width="35.6328125" bestFit="1" customWidth="1"/>
    <col min="514" max="514" width="35" bestFit="1" customWidth="1"/>
    <col min="515" max="515" width="34.54296875" bestFit="1" customWidth="1"/>
    <col min="516" max="516" width="35" bestFit="1" customWidth="1"/>
    <col min="517" max="517" width="35.453125" bestFit="1" customWidth="1"/>
    <col min="518" max="518" width="35" bestFit="1" customWidth="1"/>
    <col min="519" max="519" width="35.7265625" bestFit="1" customWidth="1"/>
    <col min="520" max="520" width="35.6328125" bestFit="1" customWidth="1"/>
    <col min="521" max="521" width="34.26953125" bestFit="1" customWidth="1"/>
    <col min="522" max="522" width="36.26953125" bestFit="1" customWidth="1"/>
    <col min="523" max="523" width="36.1796875" bestFit="1" customWidth="1"/>
    <col min="524" max="524" width="35.6328125" bestFit="1" customWidth="1"/>
    <col min="525" max="525" width="36.08984375" bestFit="1" customWidth="1"/>
    <col min="526" max="527" width="36.36328125" bestFit="1" customWidth="1"/>
    <col min="528" max="528" width="36" bestFit="1" customWidth="1"/>
    <col min="529" max="529" width="34.81640625" bestFit="1" customWidth="1"/>
    <col min="530" max="530" width="35.1796875" bestFit="1" customWidth="1"/>
    <col min="531" max="531" width="35.54296875" bestFit="1" customWidth="1"/>
    <col min="532" max="532" width="35.08984375" bestFit="1" customWidth="1"/>
    <col min="533" max="533" width="35.90625" bestFit="1" customWidth="1"/>
    <col min="534" max="534" width="35.6328125" bestFit="1" customWidth="1"/>
    <col min="535" max="535" width="35.7265625" bestFit="1" customWidth="1"/>
    <col min="536" max="536" width="36" bestFit="1" customWidth="1"/>
    <col min="537" max="537" width="36.453125" bestFit="1" customWidth="1"/>
    <col min="538" max="538" width="35" bestFit="1" customWidth="1"/>
    <col min="539" max="539" width="35.90625" bestFit="1" customWidth="1"/>
    <col min="540" max="540" width="35.36328125" bestFit="1" customWidth="1"/>
    <col min="541" max="542" width="35.81640625" bestFit="1" customWidth="1"/>
    <col min="543" max="543" width="35.453125" bestFit="1" customWidth="1"/>
    <col min="544" max="544" width="34.54296875" bestFit="1" customWidth="1"/>
    <col min="545" max="545" width="34.90625" bestFit="1" customWidth="1"/>
    <col min="546" max="546" width="35.1796875" bestFit="1" customWidth="1"/>
    <col min="547" max="547" width="35.08984375" bestFit="1" customWidth="1"/>
    <col min="548" max="548" width="35.7265625" bestFit="1" customWidth="1"/>
    <col min="549" max="549" width="35.453125" bestFit="1" customWidth="1"/>
    <col min="550" max="550" width="35.54296875" bestFit="1" customWidth="1"/>
    <col min="551" max="551" width="36.1796875" bestFit="1" customWidth="1"/>
    <col min="552" max="552" width="35.08984375" bestFit="1" customWidth="1"/>
    <col min="553" max="553" width="35.6328125" bestFit="1" customWidth="1"/>
    <col min="554" max="554" width="35.08984375" bestFit="1" customWidth="1"/>
    <col min="555" max="555" width="35.1796875" bestFit="1" customWidth="1"/>
    <col min="556" max="556" width="35.90625" bestFit="1" customWidth="1"/>
    <col min="557" max="557" width="35.81640625" bestFit="1" customWidth="1"/>
    <col min="558" max="558" width="36.36328125" bestFit="1" customWidth="1"/>
    <col min="559" max="559" width="35.26953125" bestFit="1" customWidth="1"/>
    <col min="560" max="560" width="35.36328125" bestFit="1" customWidth="1"/>
    <col min="561" max="561" width="36" bestFit="1" customWidth="1"/>
    <col min="562" max="562" width="35.453125" bestFit="1" customWidth="1"/>
    <col min="563" max="563" width="35.7265625" bestFit="1" customWidth="1"/>
    <col min="564" max="564" width="34.90625" bestFit="1" customWidth="1"/>
    <col min="565" max="565" width="34.81640625" bestFit="1" customWidth="1"/>
    <col min="566" max="566" width="35.36328125" bestFit="1" customWidth="1"/>
    <col min="567" max="567" width="35.08984375" bestFit="1" customWidth="1"/>
    <col min="568" max="568" width="35.453125" bestFit="1" customWidth="1"/>
    <col min="569" max="569" width="34.7265625" bestFit="1" customWidth="1"/>
    <col min="570" max="570" width="35.36328125" bestFit="1" customWidth="1"/>
    <col min="571" max="571" width="35.90625" bestFit="1" customWidth="1"/>
    <col min="572" max="572" width="35.7265625" bestFit="1" customWidth="1"/>
    <col min="573" max="573" width="34.6328125" bestFit="1" customWidth="1"/>
    <col min="574" max="574" width="35.453125" bestFit="1" customWidth="1"/>
    <col min="575" max="575" width="35.90625" bestFit="1" customWidth="1"/>
    <col min="576" max="576" width="35.81640625" bestFit="1" customWidth="1"/>
    <col min="577" max="577" width="36.1796875" bestFit="1" customWidth="1"/>
    <col min="578" max="578" width="35.08984375" bestFit="1" customWidth="1"/>
    <col min="579" max="579" width="36" bestFit="1" customWidth="1"/>
    <col min="580" max="580" width="35.1796875" bestFit="1" customWidth="1"/>
    <col min="581" max="581" width="35.453125" bestFit="1" customWidth="1"/>
    <col min="582" max="582" width="35.7265625" bestFit="1" customWidth="1"/>
    <col min="583" max="583" width="36.1796875" bestFit="1" customWidth="1"/>
    <col min="584" max="584" width="35.26953125" bestFit="1" customWidth="1"/>
    <col min="585" max="585" width="35.90625" bestFit="1" customWidth="1"/>
    <col min="586" max="586" width="35.6328125" bestFit="1" customWidth="1"/>
    <col min="587" max="588" width="35.90625" bestFit="1" customWidth="1"/>
    <col min="589" max="589" width="35.453125" bestFit="1" customWidth="1"/>
    <col min="590" max="590" width="36.08984375" bestFit="1" customWidth="1"/>
    <col min="591" max="591" width="35.36328125" bestFit="1" customWidth="1"/>
    <col min="592" max="592" width="35.6328125" bestFit="1" customWidth="1"/>
    <col min="593" max="594" width="35.90625" bestFit="1" customWidth="1"/>
    <col min="595" max="595" width="36.36328125" bestFit="1" customWidth="1"/>
    <col min="596" max="596" width="35.7265625" bestFit="1" customWidth="1"/>
    <col min="597" max="597" width="35.1796875" bestFit="1" customWidth="1"/>
    <col min="598" max="598" width="36" bestFit="1" customWidth="1"/>
    <col min="599" max="599" width="35.7265625" bestFit="1" customWidth="1"/>
    <col min="600" max="600" width="36.08984375" bestFit="1" customWidth="1"/>
    <col min="601" max="601" width="35.36328125" bestFit="1" customWidth="1"/>
    <col min="602" max="602" width="35.453125" bestFit="1" customWidth="1"/>
    <col min="603" max="603" width="36.36328125" bestFit="1" customWidth="1"/>
    <col min="604" max="604" width="35.7265625" bestFit="1" customWidth="1"/>
    <col min="605" max="605" width="35.6328125" bestFit="1" customWidth="1"/>
    <col min="606" max="606" width="35.7265625" bestFit="1" customWidth="1"/>
    <col min="607" max="607" width="34.6328125" bestFit="1" customWidth="1"/>
    <col min="608" max="608" width="35.08984375" bestFit="1" customWidth="1"/>
    <col min="609" max="609" width="36.36328125" bestFit="1" customWidth="1"/>
    <col min="610" max="610" width="35.453125" bestFit="1" customWidth="1"/>
    <col min="611" max="611" width="35.6328125" bestFit="1" customWidth="1"/>
    <col min="612" max="612" width="36.08984375" bestFit="1" customWidth="1"/>
    <col min="613" max="613" width="35.08984375" bestFit="1" customWidth="1"/>
    <col min="614" max="614" width="35.26953125" bestFit="1" customWidth="1"/>
    <col min="615" max="615" width="36.1796875" bestFit="1" customWidth="1"/>
    <col min="616" max="616" width="35.90625" bestFit="1" customWidth="1"/>
    <col min="617" max="617" width="35.1796875" bestFit="1" customWidth="1"/>
    <col min="618" max="618" width="35.90625" bestFit="1" customWidth="1"/>
    <col min="619" max="619" width="36.453125" bestFit="1" customWidth="1"/>
    <col min="620" max="620" width="36.08984375" bestFit="1" customWidth="1"/>
    <col min="621" max="621" width="36.26953125" bestFit="1" customWidth="1"/>
    <col min="622" max="622" width="34.7265625" bestFit="1" customWidth="1"/>
    <col min="623" max="623" width="35.81640625" bestFit="1" customWidth="1"/>
    <col min="624" max="624" width="35.6328125" bestFit="1" customWidth="1"/>
    <col min="625" max="625" width="35.81640625" bestFit="1" customWidth="1"/>
    <col min="626" max="626" width="36" bestFit="1" customWidth="1"/>
    <col min="627" max="627" width="35.7265625" bestFit="1" customWidth="1"/>
    <col min="628" max="628" width="35.453125" bestFit="1" customWidth="1"/>
    <col min="629" max="629" width="36.26953125" bestFit="1" customWidth="1"/>
    <col min="630" max="630" width="36.1796875" bestFit="1" customWidth="1"/>
    <col min="631" max="631" width="35.54296875" bestFit="1" customWidth="1"/>
    <col min="632" max="632" width="36" bestFit="1" customWidth="1"/>
    <col min="633" max="633" width="36.08984375" bestFit="1" customWidth="1"/>
    <col min="634" max="634" width="35.1796875" bestFit="1" customWidth="1"/>
    <col min="635" max="635" width="35.6328125" bestFit="1" customWidth="1"/>
    <col min="636" max="636" width="36" bestFit="1" customWidth="1"/>
    <col min="637" max="638" width="35.54296875" bestFit="1" customWidth="1"/>
    <col min="639" max="639" width="35.81640625" bestFit="1" customWidth="1"/>
    <col min="640" max="641" width="35.453125" bestFit="1" customWidth="1"/>
    <col min="642" max="642" width="35.7265625" bestFit="1" customWidth="1"/>
    <col min="643" max="644" width="36" bestFit="1" customWidth="1"/>
    <col min="645" max="645" width="35.81640625" bestFit="1" customWidth="1"/>
    <col min="646" max="646" width="34.36328125" bestFit="1" customWidth="1"/>
    <col min="647" max="647" width="36.1796875" bestFit="1" customWidth="1"/>
    <col min="648" max="649" width="35.81640625" bestFit="1" customWidth="1"/>
    <col min="650" max="650" width="36.1796875" bestFit="1" customWidth="1"/>
    <col min="651" max="651" width="34.90625" bestFit="1" customWidth="1"/>
    <col min="652" max="652" width="35.453125" bestFit="1" customWidth="1"/>
    <col min="653" max="653" width="35.81640625" bestFit="1" customWidth="1"/>
    <col min="654" max="654" width="35.36328125" bestFit="1" customWidth="1"/>
    <col min="655" max="655" width="34.7265625" bestFit="1" customWidth="1"/>
    <col min="656" max="656" width="35.81640625" bestFit="1" customWidth="1"/>
    <col min="657" max="657" width="35.90625" bestFit="1" customWidth="1"/>
    <col min="658" max="658" width="36.08984375" bestFit="1" customWidth="1"/>
    <col min="659" max="659" width="35.90625" bestFit="1" customWidth="1"/>
    <col min="660" max="661" width="35" bestFit="1" customWidth="1"/>
    <col min="662" max="662" width="35.453125" bestFit="1" customWidth="1"/>
    <col min="663" max="663" width="35.7265625" bestFit="1" customWidth="1"/>
    <col min="664" max="664" width="35.1796875" bestFit="1" customWidth="1"/>
    <col min="665" max="665" width="36.36328125" bestFit="1" customWidth="1"/>
    <col min="666" max="666" width="36.54296875" bestFit="1" customWidth="1"/>
    <col min="667" max="667" width="35.6328125" bestFit="1" customWidth="1"/>
    <col min="668" max="668" width="36.453125" bestFit="1" customWidth="1"/>
    <col min="669" max="669" width="35.7265625" bestFit="1" customWidth="1"/>
    <col min="670" max="670" width="35.90625" bestFit="1" customWidth="1"/>
    <col min="671" max="671" width="34.81640625" bestFit="1" customWidth="1"/>
    <col min="672" max="672" width="36" bestFit="1" customWidth="1"/>
    <col min="673" max="673" width="34.81640625" bestFit="1" customWidth="1"/>
    <col min="674" max="674" width="34.90625" bestFit="1" customWidth="1"/>
    <col min="675" max="675" width="35.08984375" bestFit="1" customWidth="1"/>
    <col min="676" max="676" width="35.6328125" bestFit="1" customWidth="1"/>
    <col min="677" max="677" width="35.7265625" bestFit="1" customWidth="1"/>
    <col min="678" max="678" width="36.08984375" bestFit="1" customWidth="1"/>
    <col min="679" max="679" width="34.90625" bestFit="1" customWidth="1"/>
    <col min="680" max="680" width="35.90625" bestFit="1" customWidth="1"/>
    <col min="681" max="681" width="35.453125" bestFit="1" customWidth="1"/>
    <col min="682" max="682" width="35.90625" bestFit="1" customWidth="1"/>
    <col min="683" max="683" width="35.6328125" bestFit="1" customWidth="1"/>
    <col min="684" max="684" width="34.54296875" bestFit="1" customWidth="1"/>
    <col min="685" max="685" width="35.81640625" bestFit="1" customWidth="1"/>
    <col min="686" max="686" width="36.1796875" bestFit="1" customWidth="1"/>
    <col min="687" max="687" width="35.36328125" bestFit="1" customWidth="1"/>
    <col min="688" max="688" width="34.90625" bestFit="1" customWidth="1"/>
    <col min="689" max="689" width="35.90625" bestFit="1" customWidth="1"/>
    <col min="690" max="690" width="35.6328125" bestFit="1" customWidth="1"/>
    <col min="691" max="691" width="35.08984375" bestFit="1" customWidth="1"/>
    <col min="692" max="692" width="34.7265625" bestFit="1" customWidth="1"/>
    <col min="693" max="693" width="35.36328125" bestFit="1" customWidth="1"/>
    <col min="694" max="694" width="35.1796875" bestFit="1" customWidth="1"/>
    <col min="695" max="695" width="35.26953125" bestFit="1" customWidth="1"/>
    <col min="696" max="696" width="35.54296875" bestFit="1" customWidth="1"/>
    <col min="697" max="697" width="35.81640625" bestFit="1" customWidth="1"/>
    <col min="698" max="698" width="35.7265625" bestFit="1" customWidth="1"/>
    <col min="699" max="699" width="36.1796875" bestFit="1" customWidth="1"/>
    <col min="700" max="700" width="36.6328125" bestFit="1" customWidth="1"/>
    <col min="701" max="701" width="36.26953125" bestFit="1" customWidth="1"/>
    <col min="702" max="702" width="35.1796875" bestFit="1" customWidth="1"/>
    <col min="703" max="703" width="34.6328125" bestFit="1" customWidth="1"/>
    <col min="704" max="704" width="35.54296875" bestFit="1" customWidth="1"/>
    <col min="705" max="705" width="35.81640625" bestFit="1" customWidth="1"/>
    <col min="706" max="706" width="35" bestFit="1" customWidth="1"/>
    <col min="707" max="707" width="36.08984375" bestFit="1" customWidth="1"/>
    <col min="708" max="708" width="36.36328125" bestFit="1" customWidth="1"/>
    <col min="709" max="709" width="36.453125" bestFit="1" customWidth="1"/>
    <col min="710" max="710" width="36.1796875" bestFit="1" customWidth="1"/>
    <col min="711" max="711" width="36.6328125" bestFit="1" customWidth="1"/>
    <col min="712" max="712" width="36.36328125" bestFit="1" customWidth="1"/>
    <col min="713" max="713" width="35.54296875" bestFit="1" customWidth="1"/>
    <col min="714" max="715" width="35.90625" bestFit="1" customWidth="1"/>
    <col min="716" max="716" width="36.1796875" bestFit="1" customWidth="1"/>
    <col min="717" max="717" width="35.90625" bestFit="1" customWidth="1"/>
    <col min="718" max="718" width="36" bestFit="1" customWidth="1"/>
    <col min="719" max="719" width="35" bestFit="1" customWidth="1"/>
    <col min="720" max="720" width="35.453125" bestFit="1" customWidth="1"/>
    <col min="721" max="721" width="36.26953125" bestFit="1" customWidth="1"/>
    <col min="722" max="722" width="35.08984375" bestFit="1" customWidth="1"/>
    <col min="723" max="723" width="35.7265625" bestFit="1" customWidth="1"/>
    <col min="724" max="724" width="36.54296875" bestFit="1" customWidth="1"/>
    <col min="725" max="725" width="36.26953125" bestFit="1" customWidth="1"/>
    <col min="726" max="726" width="34.54296875" bestFit="1" customWidth="1"/>
    <col min="727" max="727" width="35.6328125" bestFit="1" customWidth="1"/>
    <col min="728" max="728" width="35.26953125" bestFit="1" customWidth="1"/>
    <col min="729" max="729" width="35.81640625" bestFit="1" customWidth="1"/>
    <col min="730" max="730" width="36.26953125" bestFit="1" customWidth="1"/>
    <col min="731" max="731" width="36.7265625" bestFit="1" customWidth="1"/>
    <col min="732" max="732" width="35.08984375" bestFit="1" customWidth="1"/>
    <col min="733" max="733" width="35.81640625" bestFit="1" customWidth="1"/>
    <col min="734" max="734" width="35" bestFit="1" customWidth="1"/>
    <col min="735" max="735" width="35.90625" bestFit="1" customWidth="1"/>
    <col min="736" max="736" width="35.6328125" bestFit="1" customWidth="1"/>
    <col min="737" max="737" width="35.81640625" bestFit="1" customWidth="1"/>
    <col min="738" max="738" width="36.6328125" bestFit="1" customWidth="1"/>
    <col min="739" max="739" width="35.7265625" bestFit="1" customWidth="1"/>
    <col min="740" max="740" width="35.36328125" bestFit="1" customWidth="1"/>
    <col min="741" max="741" width="35.08984375" bestFit="1" customWidth="1"/>
    <col min="742" max="742" width="34.6328125" bestFit="1" customWidth="1"/>
    <col min="743" max="743" width="35.36328125" bestFit="1" customWidth="1"/>
    <col min="744" max="744" width="35" bestFit="1" customWidth="1"/>
    <col min="745" max="745" width="35.90625" bestFit="1" customWidth="1"/>
    <col min="746" max="746" width="36.54296875" bestFit="1" customWidth="1"/>
    <col min="747" max="747" width="36" bestFit="1" customWidth="1"/>
    <col min="748" max="749" width="36.08984375" bestFit="1" customWidth="1"/>
    <col min="750" max="750" width="35.36328125" bestFit="1" customWidth="1"/>
    <col min="751" max="751" width="36" bestFit="1" customWidth="1"/>
    <col min="752" max="752" width="35.08984375" bestFit="1" customWidth="1"/>
    <col min="753" max="753" width="34.7265625" bestFit="1" customWidth="1"/>
    <col min="754" max="754" width="35.08984375" bestFit="1" customWidth="1"/>
    <col min="755" max="755" width="35.6328125" bestFit="1" customWidth="1"/>
    <col min="756" max="756" width="35.54296875" bestFit="1" customWidth="1"/>
    <col min="757" max="758" width="35.6328125" bestFit="1" customWidth="1"/>
    <col min="759" max="759" width="36.08984375" bestFit="1" customWidth="1"/>
    <col min="760" max="760" width="35.453125" bestFit="1" customWidth="1"/>
    <col min="761" max="761" width="36.08984375" bestFit="1" customWidth="1"/>
    <col min="762" max="762" width="35.81640625" bestFit="1" customWidth="1"/>
    <col min="763" max="763" width="35.54296875" bestFit="1" customWidth="1"/>
    <col min="764" max="764" width="35.26953125" bestFit="1" customWidth="1"/>
    <col min="765" max="765" width="34.7265625" bestFit="1" customWidth="1"/>
    <col min="766" max="766" width="35.90625" bestFit="1" customWidth="1"/>
    <col min="767" max="767" width="34.7265625" bestFit="1" customWidth="1"/>
    <col min="768" max="768" width="35.54296875" bestFit="1" customWidth="1"/>
    <col min="769" max="769" width="34.7265625" bestFit="1" customWidth="1"/>
    <col min="770" max="770" width="35.6328125" bestFit="1" customWidth="1"/>
    <col min="771" max="771" width="35.90625" bestFit="1" customWidth="1"/>
    <col min="772" max="772" width="35.7265625" bestFit="1" customWidth="1"/>
    <col min="773" max="773" width="35.6328125" bestFit="1" customWidth="1"/>
    <col min="774" max="774" width="35" bestFit="1" customWidth="1"/>
    <col min="775" max="775" width="36" bestFit="1" customWidth="1"/>
    <col min="776" max="776" width="36.36328125" bestFit="1" customWidth="1"/>
    <col min="777" max="777" width="34.90625" bestFit="1" customWidth="1"/>
    <col min="778" max="778" width="36.08984375" bestFit="1" customWidth="1"/>
    <col min="779" max="779" width="35.08984375" bestFit="1" customWidth="1"/>
    <col min="780" max="780" width="35.54296875" bestFit="1" customWidth="1"/>
    <col min="781" max="781" width="36.08984375" bestFit="1" customWidth="1"/>
    <col min="782" max="782" width="35.1796875" bestFit="1" customWidth="1"/>
    <col min="783" max="783" width="35.7265625" bestFit="1" customWidth="1"/>
    <col min="784" max="784" width="35.453125" bestFit="1" customWidth="1"/>
    <col min="785" max="785" width="35.81640625" bestFit="1" customWidth="1"/>
    <col min="786" max="786" width="36.453125" bestFit="1" customWidth="1"/>
    <col min="787" max="787" width="36.1796875" bestFit="1" customWidth="1"/>
    <col min="788" max="788" width="36.453125" bestFit="1" customWidth="1"/>
    <col min="789" max="790" width="35.36328125" bestFit="1" customWidth="1"/>
    <col min="791" max="791" width="35" bestFit="1" customWidth="1"/>
    <col min="792" max="792" width="35.6328125" bestFit="1" customWidth="1"/>
    <col min="793" max="793" width="36.08984375" bestFit="1" customWidth="1"/>
    <col min="794" max="794" width="35.6328125" bestFit="1" customWidth="1"/>
    <col min="795" max="795" width="35.26953125" bestFit="1" customWidth="1"/>
    <col min="796" max="796" width="35.7265625" bestFit="1" customWidth="1"/>
    <col min="797" max="797" width="35.1796875" bestFit="1" customWidth="1"/>
    <col min="798" max="798" width="36.26953125" bestFit="1" customWidth="1"/>
    <col min="799" max="799" width="35.453125" bestFit="1" customWidth="1"/>
    <col min="800" max="801" width="35.6328125" bestFit="1" customWidth="1"/>
    <col min="802" max="802" width="36.26953125" bestFit="1" customWidth="1"/>
    <col min="803" max="803" width="36.08984375" bestFit="1" customWidth="1"/>
    <col min="804" max="805" width="35.90625" bestFit="1" customWidth="1"/>
    <col min="806" max="806" width="36.453125" bestFit="1" customWidth="1"/>
    <col min="807" max="807" width="35.7265625" bestFit="1" customWidth="1"/>
    <col min="808" max="808" width="36.1796875" bestFit="1" customWidth="1"/>
    <col min="809" max="809" width="36" bestFit="1" customWidth="1"/>
    <col min="810" max="810" width="36.36328125" bestFit="1" customWidth="1"/>
    <col min="811" max="811" width="35.453125" bestFit="1" customWidth="1"/>
    <col min="812" max="812" width="34.90625" bestFit="1" customWidth="1"/>
    <col min="813" max="813" width="35.6328125" bestFit="1" customWidth="1"/>
    <col min="814" max="814" width="34.08984375" bestFit="1" customWidth="1"/>
    <col min="815" max="815" width="35" bestFit="1" customWidth="1"/>
    <col min="816" max="816" width="36.36328125" bestFit="1" customWidth="1"/>
    <col min="817" max="817" width="35.54296875" bestFit="1" customWidth="1"/>
    <col min="818" max="818" width="36.54296875" bestFit="1" customWidth="1"/>
    <col min="819" max="819" width="35.36328125" bestFit="1" customWidth="1"/>
    <col min="820" max="820" width="35.90625" bestFit="1" customWidth="1"/>
    <col min="821" max="821" width="34.90625" bestFit="1" customWidth="1"/>
    <col min="822" max="822" width="35.26953125" bestFit="1" customWidth="1"/>
    <col min="823" max="823" width="35.1796875" bestFit="1" customWidth="1"/>
    <col min="824" max="824" width="35.6328125" bestFit="1" customWidth="1"/>
    <col min="825" max="826" width="35.1796875" bestFit="1" customWidth="1"/>
    <col min="827" max="827" width="36" bestFit="1" customWidth="1"/>
    <col min="828" max="828" width="35.7265625" bestFit="1" customWidth="1"/>
    <col min="829" max="829" width="36.1796875" bestFit="1" customWidth="1"/>
    <col min="830" max="830" width="36.36328125" bestFit="1" customWidth="1"/>
    <col min="831" max="831" width="35.36328125" bestFit="1" customWidth="1"/>
    <col min="832" max="832" width="35.7265625" bestFit="1" customWidth="1"/>
    <col min="833" max="833" width="36" bestFit="1" customWidth="1"/>
    <col min="834" max="834" width="34.54296875" bestFit="1" customWidth="1"/>
    <col min="835" max="835" width="35.54296875" bestFit="1" customWidth="1"/>
    <col min="836" max="836" width="35.90625" bestFit="1" customWidth="1"/>
    <col min="837" max="837" width="35.08984375" bestFit="1" customWidth="1"/>
    <col min="838" max="838" width="35.7265625" bestFit="1" customWidth="1"/>
    <col min="839" max="839" width="36" bestFit="1" customWidth="1"/>
    <col min="840" max="840" width="34.54296875" bestFit="1" customWidth="1"/>
    <col min="841" max="841" width="36.08984375" bestFit="1" customWidth="1"/>
    <col min="842" max="842" width="36.36328125" bestFit="1" customWidth="1"/>
    <col min="843" max="843" width="35.1796875" bestFit="1" customWidth="1"/>
    <col min="844" max="844" width="36.26953125" bestFit="1" customWidth="1"/>
    <col min="845" max="845" width="35.1796875" bestFit="1" customWidth="1"/>
    <col min="846" max="846" width="36.36328125" bestFit="1" customWidth="1"/>
    <col min="847" max="847" width="35.36328125" bestFit="1" customWidth="1"/>
    <col min="848" max="848" width="36.1796875" bestFit="1" customWidth="1"/>
    <col min="849" max="849" width="35.81640625" bestFit="1" customWidth="1"/>
    <col min="850" max="850" width="36.08984375" bestFit="1" customWidth="1"/>
    <col min="851" max="851" width="35.453125" bestFit="1" customWidth="1"/>
    <col min="852" max="852" width="36" bestFit="1" customWidth="1"/>
    <col min="853" max="853" width="35.90625" bestFit="1" customWidth="1"/>
    <col min="854" max="854" width="36.08984375" bestFit="1" customWidth="1"/>
    <col min="855" max="855" width="35.26953125" bestFit="1" customWidth="1"/>
    <col min="856" max="856" width="35.90625" bestFit="1" customWidth="1"/>
    <col min="857" max="857" width="35.7265625" bestFit="1" customWidth="1"/>
    <col min="858" max="858" width="35.6328125" bestFit="1" customWidth="1"/>
    <col min="859" max="860" width="35.54296875" bestFit="1" customWidth="1"/>
    <col min="861" max="861" width="35.453125" bestFit="1" customWidth="1"/>
    <col min="862" max="862" width="36" bestFit="1" customWidth="1"/>
    <col min="863" max="863" width="36.26953125" bestFit="1" customWidth="1"/>
    <col min="864" max="865" width="36" bestFit="1" customWidth="1"/>
    <col min="866" max="866" width="36.08984375" bestFit="1" customWidth="1"/>
    <col min="867" max="867" width="36.6328125" bestFit="1" customWidth="1"/>
    <col min="868" max="868" width="34.90625" bestFit="1" customWidth="1"/>
    <col min="869" max="869" width="35.08984375" bestFit="1" customWidth="1"/>
    <col min="870" max="870" width="35.453125" bestFit="1" customWidth="1"/>
    <col min="871" max="871" width="36.1796875" bestFit="1" customWidth="1"/>
    <col min="872" max="872" width="36.26953125" bestFit="1" customWidth="1"/>
    <col min="873" max="873" width="35.81640625" bestFit="1" customWidth="1"/>
    <col min="874" max="874" width="35.90625" bestFit="1" customWidth="1"/>
    <col min="875" max="876" width="35.6328125" bestFit="1" customWidth="1"/>
    <col min="877" max="877" width="34.6328125" bestFit="1" customWidth="1"/>
    <col min="878" max="878" width="35.54296875" bestFit="1" customWidth="1"/>
    <col min="879" max="879" width="35.81640625" bestFit="1" customWidth="1"/>
    <col min="880" max="880" width="36" bestFit="1" customWidth="1"/>
    <col min="881" max="881" width="35.6328125" bestFit="1" customWidth="1"/>
    <col min="882" max="882" width="34.453125" bestFit="1" customWidth="1"/>
    <col min="883" max="883" width="35.6328125" bestFit="1" customWidth="1"/>
    <col min="884" max="884" width="36.08984375" bestFit="1" customWidth="1"/>
    <col min="885" max="885" width="35.81640625" bestFit="1" customWidth="1"/>
    <col min="886" max="886" width="35.453125" bestFit="1" customWidth="1"/>
    <col min="887" max="887" width="35.54296875" bestFit="1" customWidth="1"/>
    <col min="888" max="888" width="35.81640625" bestFit="1" customWidth="1"/>
    <col min="889" max="889" width="35.453125" bestFit="1" customWidth="1"/>
    <col min="890" max="890" width="35.54296875" bestFit="1" customWidth="1"/>
    <col min="891" max="891" width="34.1796875" bestFit="1" customWidth="1"/>
    <col min="892" max="892" width="35.36328125" bestFit="1" customWidth="1"/>
    <col min="893" max="893" width="36.08984375" bestFit="1" customWidth="1"/>
    <col min="894" max="894" width="35.1796875" bestFit="1" customWidth="1"/>
    <col min="895" max="895" width="35.81640625" bestFit="1" customWidth="1"/>
    <col min="896" max="896" width="35.453125" bestFit="1" customWidth="1"/>
    <col min="897" max="897" width="35.6328125" bestFit="1" customWidth="1"/>
    <col min="898" max="898" width="34.08984375" bestFit="1" customWidth="1"/>
    <col min="899" max="899" width="34.54296875" bestFit="1" customWidth="1"/>
    <col min="900" max="900" width="35.7265625" bestFit="1" customWidth="1"/>
    <col min="901" max="901" width="35.81640625" bestFit="1" customWidth="1"/>
    <col min="902" max="902" width="35.453125" bestFit="1" customWidth="1"/>
    <col min="903" max="903" width="36.1796875" bestFit="1" customWidth="1"/>
    <col min="904" max="904" width="34.36328125" bestFit="1" customWidth="1"/>
    <col min="905" max="905" width="36.6328125" bestFit="1" customWidth="1"/>
    <col min="906" max="906" width="35.6328125" bestFit="1" customWidth="1"/>
    <col min="907" max="907" width="35.26953125" bestFit="1" customWidth="1"/>
    <col min="908" max="908" width="35.36328125" bestFit="1" customWidth="1"/>
    <col min="909" max="909" width="35.7265625" bestFit="1" customWidth="1"/>
    <col min="910" max="910" width="35.26953125" bestFit="1" customWidth="1"/>
    <col min="911" max="911" width="36.26953125" bestFit="1" customWidth="1"/>
    <col min="912" max="912" width="35.54296875" bestFit="1" customWidth="1"/>
    <col min="913" max="913" width="34.453125" bestFit="1" customWidth="1"/>
    <col min="914" max="914" width="36.1796875" bestFit="1" customWidth="1"/>
    <col min="915" max="915" width="35.7265625" bestFit="1" customWidth="1"/>
    <col min="916" max="916" width="34.7265625" bestFit="1" customWidth="1"/>
    <col min="917" max="917" width="34.26953125" bestFit="1" customWidth="1"/>
    <col min="918" max="918" width="35.90625" bestFit="1" customWidth="1"/>
    <col min="919" max="921" width="35.26953125" bestFit="1" customWidth="1"/>
    <col min="922" max="922" width="35.81640625" bestFit="1" customWidth="1"/>
    <col min="923" max="923" width="36.6328125" bestFit="1" customWidth="1"/>
    <col min="924" max="924" width="36" bestFit="1" customWidth="1"/>
    <col min="925" max="925" width="36.08984375" bestFit="1" customWidth="1"/>
    <col min="926" max="926" width="35.453125" bestFit="1" customWidth="1"/>
    <col min="927" max="927" width="36.08984375" bestFit="1" customWidth="1"/>
    <col min="928" max="928" width="35.6328125" bestFit="1" customWidth="1"/>
    <col min="929" max="929" width="36" bestFit="1" customWidth="1"/>
    <col min="930" max="930" width="35.81640625" bestFit="1" customWidth="1"/>
    <col min="931" max="931" width="36.1796875" bestFit="1" customWidth="1"/>
    <col min="932" max="932" width="36" bestFit="1" customWidth="1"/>
    <col min="933" max="933" width="36.1796875" bestFit="1" customWidth="1"/>
    <col min="934" max="934" width="36" bestFit="1" customWidth="1"/>
    <col min="935" max="935" width="35.81640625" bestFit="1" customWidth="1"/>
    <col min="936" max="936" width="35.7265625" bestFit="1" customWidth="1"/>
    <col min="937" max="937" width="34.90625" bestFit="1" customWidth="1"/>
    <col min="938" max="938" width="34.36328125" bestFit="1" customWidth="1"/>
    <col min="939" max="939" width="35.7265625" bestFit="1" customWidth="1"/>
    <col min="940" max="940" width="34.81640625" bestFit="1" customWidth="1"/>
    <col min="941" max="941" width="35.54296875" bestFit="1" customWidth="1"/>
    <col min="942" max="942" width="35" bestFit="1" customWidth="1"/>
    <col min="943" max="943" width="34.81640625" bestFit="1" customWidth="1"/>
    <col min="944" max="944" width="35.26953125" bestFit="1" customWidth="1"/>
    <col min="945" max="945" width="35.54296875" bestFit="1" customWidth="1"/>
    <col min="946" max="946" width="34.81640625" bestFit="1" customWidth="1"/>
    <col min="947" max="947" width="35" bestFit="1" customWidth="1"/>
    <col min="948" max="948" width="35.453125" bestFit="1" customWidth="1"/>
    <col min="949" max="949" width="34.6328125" bestFit="1" customWidth="1"/>
    <col min="950" max="950" width="35" bestFit="1" customWidth="1"/>
    <col min="951" max="951" width="35.54296875" bestFit="1" customWidth="1"/>
    <col min="952" max="952" width="35.453125" bestFit="1" customWidth="1"/>
    <col min="953" max="953" width="35" bestFit="1" customWidth="1"/>
    <col min="954" max="954" width="35.81640625" bestFit="1" customWidth="1"/>
    <col min="955" max="955" width="35.7265625" bestFit="1" customWidth="1"/>
    <col min="956" max="956" width="35.1796875" bestFit="1" customWidth="1"/>
    <col min="957" max="957" width="35.453125" bestFit="1" customWidth="1"/>
    <col min="958" max="958" width="32.81640625" bestFit="1" customWidth="1"/>
    <col min="959" max="959" width="35.6328125" bestFit="1" customWidth="1"/>
    <col min="960" max="961" width="35.26953125" bestFit="1" customWidth="1"/>
    <col min="962" max="962" width="35.6328125" bestFit="1" customWidth="1"/>
    <col min="963" max="963" width="34.54296875" bestFit="1" customWidth="1"/>
    <col min="964" max="964" width="35.54296875" bestFit="1" customWidth="1"/>
    <col min="965" max="965" width="35" bestFit="1" customWidth="1"/>
    <col min="966" max="966" width="34.90625" bestFit="1" customWidth="1"/>
    <col min="967" max="967" width="35.453125" bestFit="1" customWidth="1"/>
    <col min="968" max="968" width="34.90625" bestFit="1" customWidth="1"/>
    <col min="969" max="969" width="35.08984375" bestFit="1" customWidth="1"/>
    <col min="970" max="970" width="34.90625" bestFit="1" customWidth="1"/>
    <col min="971" max="971" width="34.7265625" bestFit="1" customWidth="1"/>
    <col min="972" max="972" width="35.08984375" bestFit="1" customWidth="1"/>
    <col min="973" max="973" width="35.36328125" bestFit="1" customWidth="1"/>
    <col min="974" max="974" width="35.6328125" bestFit="1" customWidth="1"/>
    <col min="975" max="975" width="35.08984375" bestFit="1" customWidth="1"/>
    <col min="976" max="976" width="35.54296875" bestFit="1" customWidth="1"/>
    <col min="977" max="977" width="35.7265625" bestFit="1" customWidth="1"/>
    <col min="978" max="978" width="35.08984375" bestFit="1" customWidth="1"/>
    <col min="979" max="979" width="35.54296875" bestFit="1" customWidth="1"/>
    <col min="980" max="980" width="35.08984375" bestFit="1" customWidth="1"/>
    <col min="981" max="981" width="34.6328125" bestFit="1" customWidth="1"/>
    <col min="982" max="982" width="36.1796875" bestFit="1" customWidth="1"/>
    <col min="983" max="983" width="35.7265625" bestFit="1" customWidth="1"/>
    <col min="984" max="984" width="35.90625" bestFit="1" customWidth="1"/>
    <col min="985" max="985" width="35.26953125" bestFit="1" customWidth="1"/>
    <col min="986" max="986" width="35.7265625" bestFit="1" customWidth="1"/>
    <col min="987" max="987" width="35.36328125" bestFit="1" customWidth="1"/>
    <col min="988" max="988" width="34.81640625" bestFit="1" customWidth="1"/>
    <col min="989" max="989" width="35.90625" bestFit="1" customWidth="1"/>
    <col min="990" max="990" width="35.81640625" bestFit="1" customWidth="1"/>
    <col min="991" max="991" width="35.453125" bestFit="1" customWidth="1"/>
    <col min="992" max="992" width="34.36328125" bestFit="1" customWidth="1"/>
    <col min="993" max="993" width="35" bestFit="1" customWidth="1"/>
    <col min="994" max="994" width="35.08984375" bestFit="1" customWidth="1"/>
    <col min="995" max="995" width="35.6328125" bestFit="1" customWidth="1"/>
    <col min="996" max="996" width="35.453125" bestFit="1" customWidth="1"/>
    <col min="997" max="997" width="35.54296875" bestFit="1" customWidth="1"/>
    <col min="998" max="998" width="35.6328125" bestFit="1" customWidth="1"/>
    <col min="999" max="1000" width="35" bestFit="1" customWidth="1"/>
    <col min="1001" max="1001" width="34.36328125" bestFit="1" customWidth="1"/>
    <col min="1002" max="1002" width="34.81640625" bestFit="1" customWidth="1"/>
    <col min="1003" max="1003" width="11.08984375" bestFit="1" customWidth="1"/>
  </cols>
  <sheetData>
    <row r="1" spans="1:10" x14ac:dyDescent="0.25">
      <c r="A1" s="31" t="s">
        <v>2089</v>
      </c>
      <c r="B1" s="31"/>
      <c r="C1" s="31"/>
      <c r="D1" s="31"/>
      <c r="E1" s="31"/>
      <c r="F1" s="31"/>
      <c r="G1" s="31"/>
      <c r="H1" s="31"/>
      <c r="I1" s="31"/>
      <c r="J1" s="31"/>
    </row>
    <row r="2" spans="1:10" x14ac:dyDescent="0.25">
      <c r="A2" s="31"/>
      <c r="B2" s="31"/>
      <c r="C2" s="31"/>
      <c r="D2" s="31"/>
      <c r="E2" s="31"/>
      <c r="F2" s="31"/>
      <c r="G2" s="31"/>
      <c r="H2" s="31"/>
      <c r="I2" s="31"/>
      <c r="J2" s="31"/>
    </row>
    <row r="3" spans="1:10" ht="26" x14ac:dyDescent="0.3">
      <c r="A3" s="30" t="s">
        <v>2084</v>
      </c>
      <c r="B3" s="18" t="s">
        <v>2055</v>
      </c>
      <c r="C3" t="s">
        <v>2062</v>
      </c>
      <c r="E3" s="20" t="s">
        <v>2081</v>
      </c>
      <c r="F3" t="s">
        <v>2053</v>
      </c>
    </row>
    <row r="4" spans="1:10" x14ac:dyDescent="0.25">
      <c r="B4" s="19" t="s">
        <v>39</v>
      </c>
      <c r="C4" s="17">
        <v>258224.3260000002</v>
      </c>
      <c r="F4" s="17">
        <v>1000</v>
      </c>
      <c r="G4">
        <f>GETPIVOTDATA("Invoice ID",$F$3)</f>
        <v>1000</v>
      </c>
    </row>
    <row r="5" spans="1:10" x14ac:dyDescent="0.25">
      <c r="B5" s="19" t="s">
        <v>34</v>
      </c>
      <c r="C5" s="17">
        <v>229375.08900000004</v>
      </c>
    </row>
    <row r="6" spans="1:10" ht="13" x14ac:dyDescent="0.3">
      <c r="B6" s="19" t="s">
        <v>56</v>
      </c>
      <c r="C6" s="17">
        <v>304750.06849999994</v>
      </c>
      <c r="E6" s="20" t="s">
        <v>2080</v>
      </c>
      <c r="F6" t="s">
        <v>2076</v>
      </c>
      <c r="G6" t="s">
        <v>2078</v>
      </c>
      <c r="H6" t="s">
        <v>2060</v>
      </c>
      <c r="I6" t="s">
        <v>2077</v>
      </c>
    </row>
    <row r="7" spans="1:10" x14ac:dyDescent="0.25">
      <c r="B7" s="19" t="s">
        <v>2056</v>
      </c>
      <c r="C7" s="17">
        <v>792349.48350000021</v>
      </c>
      <c r="F7" s="29">
        <v>1303177.833000001</v>
      </c>
      <c r="G7" s="29">
        <v>101751.40700000009</v>
      </c>
      <c r="H7" s="29">
        <v>1404.9292399999997</v>
      </c>
      <c r="I7" s="29">
        <v>1404929.2399999998</v>
      </c>
    </row>
    <row r="8" spans="1:10" x14ac:dyDescent="0.25">
      <c r="F8" s="29">
        <f>GETPIVOTDATA("Actual Sales Value",$F$6)</f>
        <v>1303177.833000001</v>
      </c>
      <c r="G8" s="29">
        <f>GETPIVOTDATA("Total Discount Value",$F$6)</f>
        <v>101751.40700000009</v>
      </c>
      <c r="H8" s="29">
        <f>GETPIVOTDATA("Average Order Value",$F$6)</f>
        <v>1404.9292399999997</v>
      </c>
      <c r="I8" s="29">
        <f>GETPIVOTDATA("Total Sales Value",$F$6)</f>
        <v>1404929.2399999998</v>
      </c>
    </row>
    <row r="9" spans="1:10" x14ac:dyDescent="0.25">
      <c r="F9" s="29"/>
      <c r="G9" s="29"/>
      <c r="H9" s="29"/>
      <c r="I9" s="29"/>
    </row>
    <row r="10" spans="1:10" ht="13" x14ac:dyDescent="0.3">
      <c r="A10" s="20" t="s">
        <v>2087</v>
      </c>
      <c r="B10" s="18" t="s">
        <v>2055</v>
      </c>
      <c r="C10" t="s">
        <v>2075</v>
      </c>
      <c r="E10" s="20" t="s">
        <v>2086</v>
      </c>
      <c r="F10" s="18" t="s">
        <v>2055</v>
      </c>
      <c r="G10" t="s">
        <v>2054</v>
      </c>
    </row>
    <row r="11" spans="1:10" ht="13" x14ac:dyDescent="0.3">
      <c r="B11" s="19" t="s">
        <v>41</v>
      </c>
      <c r="C11" s="17">
        <v>360</v>
      </c>
      <c r="F11" s="19" t="s">
        <v>2090</v>
      </c>
      <c r="G11" s="17">
        <v>261</v>
      </c>
      <c r="H11" s="20" t="s">
        <v>2083</v>
      </c>
      <c r="I11" s="18" t="s">
        <v>2055</v>
      </c>
      <c r="J11" t="s">
        <v>2062</v>
      </c>
    </row>
    <row r="12" spans="1:10" x14ac:dyDescent="0.25">
      <c r="B12" s="19" t="s">
        <v>36</v>
      </c>
      <c r="C12" s="17">
        <v>292</v>
      </c>
      <c r="F12" s="19" t="s">
        <v>2091</v>
      </c>
      <c r="G12" s="17">
        <v>256</v>
      </c>
      <c r="I12" s="19">
        <v>2024</v>
      </c>
      <c r="J12" s="17">
        <v>510828.34950000007</v>
      </c>
    </row>
    <row r="13" spans="1:10" x14ac:dyDescent="0.25">
      <c r="B13" s="19" t="s">
        <v>58</v>
      </c>
      <c r="C13" s="17">
        <v>348</v>
      </c>
      <c r="F13" s="19" t="s">
        <v>2092</v>
      </c>
      <c r="G13" s="17">
        <v>255</v>
      </c>
      <c r="I13" s="19">
        <v>2025</v>
      </c>
      <c r="J13" s="17">
        <v>792349.48349999951</v>
      </c>
    </row>
    <row r="14" spans="1:10" x14ac:dyDescent="0.25">
      <c r="B14" s="19" t="s">
        <v>2056</v>
      </c>
      <c r="C14" s="17">
        <v>1000</v>
      </c>
      <c r="F14" s="19" t="s">
        <v>2093</v>
      </c>
      <c r="G14" s="17">
        <v>228</v>
      </c>
      <c r="I14" s="19" t="s">
        <v>2056</v>
      </c>
      <c r="J14" s="17">
        <v>1303177.8329999996</v>
      </c>
    </row>
    <row r="15" spans="1:10" ht="14.5" customHeight="1" x14ac:dyDescent="0.25">
      <c r="F15" s="19" t="s">
        <v>2056</v>
      </c>
      <c r="G15" s="17">
        <v>1000</v>
      </c>
    </row>
    <row r="17" spans="1:7" ht="26" x14ac:dyDescent="0.3">
      <c r="A17" s="30" t="s">
        <v>2088</v>
      </c>
      <c r="B17" s="18" t="s">
        <v>2055</v>
      </c>
      <c r="C17" t="s">
        <v>2061</v>
      </c>
      <c r="E17" s="20" t="s">
        <v>2082</v>
      </c>
      <c r="F17" s="18" t="s">
        <v>2055</v>
      </c>
      <c r="G17" t="s">
        <v>2061</v>
      </c>
    </row>
    <row r="18" spans="1:7" x14ac:dyDescent="0.25">
      <c r="B18" s="19">
        <v>0</v>
      </c>
      <c r="C18" s="29">
        <v>227576.12999999989</v>
      </c>
      <c r="F18" s="19">
        <v>2024</v>
      </c>
      <c r="G18" s="29">
        <v>553013.97</v>
      </c>
    </row>
    <row r="19" spans="1:7" x14ac:dyDescent="0.25">
      <c r="B19" s="19">
        <v>0.05</v>
      </c>
      <c r="C19" s="29">
        <v>243847.39000000016</v>
      </c>
      <c r="F19" s="22" t="s">
        <v>2063</v>
      </c>
      <c r="G19" s="29">
        <v>93812.130000000019</v>
      </c>
    </row>
    <row r="20" spans="1:7" x14ac:dyDescent="0.25">
      <c r="B20" s="19">
        <v>0.1</v>
      </c>
      <c r="C20" s="29">
        <v>194006.90999999997</v>
      </c>
      <c r="F20" s="22" t="s">
        <v>2064</v>
      </c>
      <c r="G20" s="29">
        <v>103231.22999999997</v>
      </c>
    </row>
    <row r="21" spans="1:7" x14ac:dyDescent="0.25">
      <c r="B21" s="19">
        <v>0.15</v>
      </c>
      <c r="C21" s="29">
        <v>186484.84</v>
      </c>
      <c r="F21" s="22" t="s">
        <v>2065</v>
      </c>
      <c r="G21" s="29">
        <v>129652.49000000002</v>
      </c>
    </row>
    <row r="22" spans="1:7" x14ac:dyDescent="0.25">
      <c r="B22" s="19" t="s">
        <v>2056</v>
      </c>
      <c r="C22" s="29">
        <v>851915.2699999999</v>
      </c>
      <c r="F22" s="22" t="s">
        <v>2066</v>
      </c>
      <c r="G22" s="29">
        <v>100035.32</v>
      </c>
    </row>
    <row r="23" spans="1:7" x14ac:dyDescent="0.25">
      <c r="F23" s="22" t="s">
        <v>2067</v>
      </c>
      <c r="G23" s="29">
        <v>126282.79999999999</v>
      </c>
    </row>
    <row r="24" spans="1:7" x14ac:dyDescent="0.25">
      <c r="F24" s="19">
        <v>2025</v>
      </c>
      <c r="G24" s="29">
        <v>851915.27000000014</v>
      </c>
    </row>
    <row r="25" spans="1:7" x14ac:dyDescent="0.25">
      <c r="F25" s="22" t="s">
        <v>2068</v>
      </c>
      <c r="G25" s="29">
        <v>126241.52000000006</v>
      </c>
    </row>
    <row r="26" spans="1:7" x14ac:dyDescent="0.25">
      <c r="F26" s="22" t="s">
        <v>2069</v>
      </c>
      <c r="G26" s="29">
        <v>81658.370000000024</v>
      </c>
    </row>
    <row r="27" spans="1:7" x14ac:dyDescent="0.25">
      <c r="F27" s="22" t="s">
        <v>2070</v>
      </c>
      <c r="G27" s="29">
        <v>153207.11999999997</v>
      </c>
    </row>
    <row r="28" spans="1:7" x14ac:dyDescent="0.25">
      <c r="F28" s="22" t="s">
        <v>2071</v>
      </c>
      <c r="G28" s="29">
        <v>126938.16</v>
      </c>
    </row>
    <row r="29" spans="1:7" x14ac:dyDescent="0.25">
      <c r="F29" s="22" t="s">
        <v>2072</v>
      </c>
      <c r="G29" s="29">
        <v>105813.91</v>
      </c>
    </row>
    <row r="30" spans="1:7" x14ac:dyDescent="0.25">
      <c r="F30" s="22" t="s">
        <v>2073</v>
      </c>
      <c r="G30" s="29">
        <v>109809.07</v>
      </c>
    </row>
    <row r="31" spans="1:7" x14ac:dyDescent="0.25">
      <c r="F31" s="22" t="s">
        <v>2074</v>
      </c>
      <c r="G31" s="29">
        <v>135184.36999999997</v>
      </c>
    </row>
    <row r="32" spans="1:7" x14ac:dyDescent="0.25">
      <c r="F32" s="22" t="s">
        <v>2063</v>
      </c>
      <c r="G32" s="29">
        <v>13062.75</v>
      </c>
    </row>
    <row r="33" spans="5:11" x14ac:dyDescent="0.25">
      <c r="F33" s="19" t="s">
        <v>2056</v>
      </c>
      <c r="G33" s="29">
        <v>1404929.24</v>
      </c>
    </row>
    <row r="35" spans="5:11" ht="39" x14ac:dyDescent="0.3">
      <c r="E35" s="30" t="s">
        <v>2085</v>
      </c>
      <c r="G35" s="18" t="s">
        <v>2057</v>
      </c>
    </row>
    <row r="36" spans="5:11" x14ac:dyDescent="0.25">
      <c r="G36" t="s">
        <v>65</v>
      </c>
      <c r="H36" t="s">
        <v>43</v>
      </c>
      <c r="I36" t="s">
        <v>32</v>
      </c>
      <c r="J36" t="s">
        <v>47</v>
      </c>
      <c r="K36" t="s">
        <v>2056</v>
      </c>
    </row>
    <row r="37" spans="5:11" x14ac:dyDescent="0.25">
      <c r="F37" t="s">
        <v>2062</v>
      </c>
      <c r="G37" s="17">
        <v>356585.93700000003</v>
      </c>
      <c r="H37" s="17">
        <v>330991.02500000008</v>
      </c>
      <c r="I37" s="17">
        <v>327092.93099999998</v>
      </c>
      <c r="J37" s="17">
        <v>288507.94000000006</v>
      </c>
      <c r="K37" s="17">
        <v>1303177.8330000001</v>
      </c>
    </row>
  </sheetData>
  <mergeCells count="1">
    <mergeCell ref="A1:J2"/>
  </mergeCells>
  <pageMargins left="0.7" right="0.7" top="0.75" bottom="0.75" header="0.3" footer="0.3"/>
  <pageSetup paperSize="9" scale="82" orientation="landscape"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9C75D-3B0E-4446-8207-455CED46BA02}">
  <sheetPr>
    <pageSetUpPr fitToPage="1"/>
  </sheetPr>
  <dimension ref="H1:Q1"/>
  <sheetViews>
    <sheetView topLeftCell="A10" workbookViewId="0">
      <selection activeCell="A10" sqref="A10"/>
    </sheetView>
  </sheetViews>
  <sheetFormatPr defaultRowHeight="12.5" x14ac:dyDescent="0.25"/>
  <cols>
    <col min="1" max="1" width="12.26953125" bestFit="1" customWidth="1"/>
    <col min="2" max="2" width="18.7265625" bestFit="1" customWidth="1"/>
    <col min="3" max="3" width="18.81640625" bestFit="1" customWidth="1"/>
    <col min="4" max="4" width="22.453125" bestFit="1" customWidth="1"/>
    <col min="5" max="5" width="15.7265625" bestFit="1" customWidth="1"/>
    <col min="6" max="7" width="18.7265625" bestFit="1" customWidth="1"/>
    <col min="8" max="8" width="15.90625" bestFit="1" customWidth="1"/>
    <col min="9" max="10" width="10.81640625" bestFit="1" customWidth="1"/>
    <col min="11" max="11" width="9.81640625" bestFit="1" customWidth="1"/>
    <col min="12" max="12" width="11.81640625" bestFit="1" customWidth="1"/>
    <col min="13" max="16" width="6.81640625" bestFit="1" customWidth="1"/>
    <col min="17" max="17" width="9.81640625" hidden="1" customWidth="1"/>
    <col min="18" max="20" width="6.81640625" bestFit="1" customWidth="1"/>
    <col min="21" max="21" width="5.81640625" bestFit="1" customWidth="1"/>
    <col min="22" max="22" width="7.81640625" bestFit="1" customWidth="1"/>
    <col min="23" max="23" width="4.81640625" bestFit="1" customWidth="1"/>
    <col min="24" max="24" width="5.81640625" bestFit="1" customWidth="1"/>
    <col min="25" max="25" width="6.81640625" bestFit="1" customWidth="1"/>
    <col min="26" max="26" width="5.81640625" bestFit="1" customWidth="1"/>
    <col min="27" max="28" width="6.81640625" bestFit="1" customWidth="1"/>
    <col min="29" max="29" width="5.81640625" bestFit="1" customWidth="1"/>
    <col min="30" max="30" width="6.81640625" bestFit="1" customWidth="1"/>
    <col min="31" max="31" width="5.81640625" bestFit="1" customWidth="1"/>
    <col min="32" max="35" width="6.81640625" bestFit="1" customWidth="1"/>
    <col min="36" max="36" width="5.81640625" bestFit="1" customWidth="1"/>
    <col min="37" max="37" width="6.81640625" bestFit="1" customWidth="1"/>
    <col min="38" max="38" width="7.81640625" bestFit="1" customWidth="1"/>
    <col min="39" max="39" width="6.81640625" bestFit="1" customWidth="1"/>
    <col min="40" max="40" width="5.81640625" bestFit="1" customWidth="1"/>
    <col min="41" max="45" width="6.81640625" bestFit="1" customWidth="1"/>
    <col min="46" max="46" width="7.81640625" bestFit="1" customWidth="1"/>
    <col min="47" max="48" width="6.81640625" bestFit="1" customWidth="1"/>
    <col min="49" max="50" width="5.81640625" bestFit="1" customWidth="1"/>
    <col min="51" max="51" width="6.81640625" bestFit="1" customWidth="1"/>
    <col min="52" max="54" width="5.81640625" bestFit="1" customWidth="1"/>
    <col min="55" max="55" width="6.81640625" bestFit="1" customWidth="1"/>
    <col min="56" max="56" width="5.81640625" bestFit="1" customWidth="1"/>
    <col min="57" max="59" width="6.81640625" bestFit="1" customWidth="1"/>
    <col min="60" max="61" width="7.81640625" bestFit="1" customWidth="1"/>
    <col min="62" max="62" width="8.81640625" bestFit="1" customWidth="1"/>
    <col min="63" max="65" width="7.81640625" bestFit="1" customWidth="1"/>
    <col min="66" max="67" width="6.81640625" bestFit="1" customWidth="1"/>
    <col min="68" max="73" width="7.81640625" bestFit="1" customWidth="1"/>
    <col min="74" max="74" width="8.81640625" bestFit="1" customWidth="1"/>
    <col min="75" max="75" width="6.81640625" bestFit="1" customWidth="1"/>
    <col min="76" max="76" width="7.81640625" bestFit="1" customWidth="1"/>
    <col min="77" max="77" width="8.81640625" bestFit="1" customWidth="1"/>
    <col min="78" max="78" width="7.81640625" bestFit="1" customWidth="1"/>
    <col min="79" max="79" width="6.81640625" bestFit="1" customWidth="1"/>
    <col min="80" max="80" width="7.81640625" bestFit="1" customWidth="1"/>
    <col min="81" max="82" width="8.81640625" bestFit="1" customWidth="1"/>
    <col min="83" max="83" width="7.81640625" bestFit="1" customWidth="1"/>
    <col min="84" max="84" width="6.81640625" bestFit="1" customWidth="1"/>
    <col min="85" max="85" width="7.81640625" bestFit="1" customWidth="1"/>
    <col min="86" max="86" width="8.81640625" bestFit="1" customWidth="1"/>
    <col min="87" max="87" width="6.81640625" bestFit="1" customWidth="1"/>
    <col min="88" max="89" width="7.81640625" bestFit="1" customWidth="1"/>
    <col min="90" max="90" width="8.81640625" bestFit="1" customWidth="1"/>
    <col min="91" max="91" width="7.81640625" bestFit="1" customWidth="1"/>
    <col min="92" max="92" width="6.81640625" bestFit="1" customWidth="1"/>
    <col min="93" max="93" width="5.81640625" bestFit="1" customWidth="1"/>
    <col min="94" max="95" width="6.81640625" bestFit="1" customWidth="1"/>
    <col min="96" max="97" width="8.81640625" bestFit="1" customWidth="1"/>
    <col min="98" max="98" width="7.81640625" bestFit="1" customWidth="1"/>
    <col min="99" max="99" width="8.81640625" bestFit="1" customWidth="1"/>
    <col min="100" max="100" width="7.81640625" bestFit="1" customWidth="1"/>
    <col min="101" max="101" width="6.81640625" bestFit="1" customWidth="1"/>
    <col min="102" max="102" width="7.81640625" bestFit="1" customWidth="1"/>
    <col min="103" max="103" width="6.81640625" bestFit="1" customWidth="1"/>
    <col min="104" max="104" width="3.81640625" bestFit="1" customWidth="1"/>
    <col min="105" max="105" width="8.81640625" bestFit="1" customWidth="1"/>
    <col min="106" max="106" width="7.81640625" bestFit="1" customWidth="1"/>
    <col min="107" max="108" width="6.81640625" bestFit="1" customWidth="1"/>
    <col min="109" max="114" width="7.81640625" bestFit="1" customWidth="1"/>
    <col min="115" max="116" width="6.81640625" bestFit="1" customWidth="1"/>
    <col min="117" max="117" width="7.81640625" bestFit="1" customWidth="1"/>
    <col min="118" max="118" width="6.81640625" bestFit="1" customWidth="1"/>
    <col min="119" max="119" width="7.81640625" bestFit="1" customWidth="1"/>
    <col min="120" max="120" width="8.81640625" bestFit="1" customWidth="1"/>
    <col min="121" max="121" width="7.81640625" bestFit="1" customWidth="1"/>
    <col min="122" max="122" width="8.81640625" bestFit="1" customWidth="1"/>
    <col min="123" max="123" width="7.81640625" bestFit="1" customWidth="1"/>
    <col min="124" max="125" width="6.81640625" bestFit="1" customWidth="1"/>
    <col min="126" max="126" width="7.81640625" bestFit="1" customWidth="1"/>
    <col min="127" max="127" width="8.81640625" bestFit="1" customWidth="1"/>
    <col min="128" max="128" width="6.81640625" bestFit="1" customWidth="1"/>
    <col min="129" max="129" width="8.81640625" bestFit="1" customWidth="1"/>
    <col min="130" max="132" width="7.81640625" bestFit="1" customWidth="1"/>
    <col min="133" max="133" width="6.81640625" bestFit="1" customWidth="1"/>
    <col min="134" max="135" width="7.81640625" bestFit="1" customWidth="1"/>
    <col min="136" max="136" width="5.81640625" bestFit="1" customWidth="1"/>
    <col min="137" max="137" width="7.81640625" bestFit="1" customWidth="1"/>
    <col min="138" max="138" width="6.81640625" bestFit="1" customWidth="1"/>
    <col min="139" max="141" width="7.81640625" bestFit="1" customWidth="1"/>
    <col min="142" max="143" width="6.81640625" bestFit="1" customWidth="1"/>
    <col min="144" max="144" width="5.81640625" bestFit="1" customWidth="1"/>
    <col min="145" max="145" width="7.81640625" bestFit="1" customWidth="1"/>
    <col min="146" max="146" width="8.81640625" bestFit="1" customWidth="1"/>
    <col min="147" max="147" width="6.81640625" bestFit="1" customWidth="1"/>
    <col min="148" max="148" width="7.81640625" bestFit="1" customWidth="1"/>
    <col min="149" max="149" width="5.81640625" bestFit="1" customWidth="1"/>
    <col min="150" max="150" width="6.81640625" bestFit="1" customWidth="1"/>
    <col min="151" max="153" width="7.81640625" bestFit="1" customWidth="1"/>
    <col min="154" max="155" width="6.81640625" bestFit="1" customWidth="1"/>
    <col min="156" max="158" width="7.81640625" bestFit="1" customWidth="1"/>
    <col min="159" max="159" width="5.81640625" bestFit="1" customWidth="1"/>
    <col min="160" max="160" width="7.81640625" bestFit="1" customWidth="1"/>
    <col min="161" max="161" width="6.81640625" bestFit="1" customWidth="1"/>
    <col min="162" max="162" width="7.81640625" bestFit="1" customWidth="1"/>
    <col min="163" max="164" width="6.81640625" bestFit="1" customWidth="1"/>
    <col min="165" max="165" width="8.81640625" bestFit="1" customWidth="1"/>
    <col min="166" max="166" width="7.81640625" bestFit="1" customWidth="1"/>
    <col min="167" max="167" width="6.81640625" bestFit="1" customWidth="1"/>
    <col min="168" max="172" width="7.81640625" bestFit="1" customWidth="1"/>
    <col min="173" max="173" width="6.81640625" bestFit="1" customWidth="1"/>
    <col min="174" max="175" width="7.81640625" bestFit="1" customWidth="1"/>
    <col min="176" max="177" width="6.81640625" bestFit="1" customWidth="1"/>
    <col min="178" max="180" width="7.81640625" bestFit="1" customWidth="1"/>
    <col min="181" max="182" width="6.81640625" bestFit="1" customWidth="1"/>
    <col min="183" max="184" width="8.81640625" bestFit="1" customWidth="1"/>
    <col min="185" max="185" width="7.81640625" bestFit="1" customWidth="1"/>
    <col min="186" max="189" width="6.81640625" bestFit="1" customWidth="1"/>
    <col min="190" max="190" width="8.81640625" bestFit="1" customWidth="1"/>
    <col min="191" max="193" width="7.81640625" bestFit="1" customWidth="1"/>
    <col min="194" max="194" width="8.81640625" bestFit="1" customWidth="1"/>
    <col min="195" max="196" width="7.81640625" bestFit="1" customWidth="1"/>
    <col min="197" max="197" width="6.81640625" bestFit="1" customWidth="1"/>
    <col min="198" max="198" width="7.81640625" bestFit="1" customWidth="1"/>
    <col min="199" max="199" width="8.81640625" bestFit="1" customWidth="1"/>
    <col min="200" max="203" width="7.81640625" bestFit="1" customWidth="1"/>
    <col min="204" max="204" width="8.81640625" bestFit="1" customWidth="1"/>
    <col min="205" max="205" width="6.81640625" bestFit="1" customWidth="1"/>
    <col min="206" max="208" width="7.81640625" bestFit="1" customWidth="1"/>
    <col min="209" max="209" width="8.81640625" bestFit="1" customWidth="1"/>
    <col min="210" max="213" width="7.81640625" bestFit="1" customWidth="1"/>
    <col min="214" max="215" width="8.81640625" bestFit="1" customWidth="1"/>
    <col min="216" max="217" width="6.81640625" bestFit="1" customWidth="1"/>
    <col min="218" max="218" width="7.81640625" bestFit="1" customWidth="1"/>
    <col min="219" max="219" width="8.81640625" bestFit="1" customWidth="1"/>
    <col min="220" max="220" width="6.81640625" bestFit="1" customWidth="1"/>
    <col min="221" max="222" width="8.81640625" bestFit="1" customWidth="1"/>
    <col min="223" max="223" width="6.81640625" bestFit="1" customWidth="1"/>
    <col min="224" max="224" width="7.81640625" bestFit="1" customWidth="1"/>
    <col min="225" max="225" width="5.81640625" bestFit="1" customWidth="1"/>
    <col min="226" max="227" width="6.81640625" bestFit="1" customWidth="1"/>
    <col min="228" max="228" width="7.81640625" bestFit="1" customWidth="1"/>
    <col min="229" max="229" width="5.81640625" bestFit="1" customWidth="1"/>
    <col min="230" max="231" width="6.81640625" bestFit="1" customWidth="1"/>
    <col min="232" max="233" width="8.81640625" bestFit="1" customWidth="1"/>
    <col min="234" max="236" width="7.81640625" bestFit="1" customWidth="1"/>
    <col min="237" max="238" width="6.81640625" bestFit="1" customWidth="1"/>
    <col min="239" max="239" width="8.81640625" bestFit="1" customWidth="1"/>
    <col min="240" max="240" width="6.81640625" bestFit="1" customWidth="1"/>
    <col min="241" max="241" width="7.81640625" bestFit="1" customWidth="1"/>
    <col min="242" max="242" width="6.81640625" bestFit="1" customWidth="1"/>
    <col min="243" max="244" width="7.81640625" bestFit="1" customWidth="1"/>
    <col min="245" max="245" width="8.81640625" bestFit="1" customWidth="1"/>
    <col min="246" max="246" width="6.81640625" bestFit="1" customWidth="1"/>
    <col min="247" max="247" width="7.81640625" bestFit="1" customWidth="1"/>
    <col min="248" max="249" width="6.81640625" bestFit="1" customWidth="1"/>
    <col min="250" max="250" width="7.81640625" bestFit="1" customWidth="1"/>
    <col min="251" max="251" width="6.81640625" bestFit="1" customWidth="1"/>
    <col min="252" max="252" width="7.81640625" bestFit="1" customWidth="1"/>
    <col min="253" max="255" width="6.81640625" bestFit="1" customWidth="1"/>
    <col min="256" max="257" width="7.81640625" bestFit="1" customWidth="1"/>
    <col min="258" max="258" width="6.81640625" bestFit="1" customWidth="1"/>
    <col min="259" max="260" width="7.81640625" bestFit="1" customWidth="1"/>
    <col min="261" max="261" width="6.81640625" bestFit="1" customWidth="1"/>
    <col min="262" max="262" width="8.81640625" bestFit="1" customWidth="1"/>
    <col min="263" max="264" width="7.81640625" bestFit="1" customWidth="1"/>
    <col min="265" max="265" width="6.81640625" bestFit="1" customWidth="1"/>
    <col min="266" max="266" width="7.81640625" bestFit="1" customWidth="1"/>
    <col min="267" max="267" width="8.81640625" bestFit="1" customWidth="1"/>
    <col min="268" max="268" width="5.81640625" bestFit="1" customWidth="1"/>
    <col min="269" max="271" width="7.81640625" bestFit="1" customWidth="1"/>
    <col min="272" max="272" width="6.81640625" bestFit="1" customWidth="1"/>
    <col min="273" max="273" width="7.81640625" bestFit="1" customWidth="1"/>
    <col min="274" max="275" width="6.81640625" bestFit="1" customWidth="1"/>
    <col min="276" max="277" width="7.81640625" bestFit="1" customWidth="1"/>
    <col min="278" max="278" width="5.81640625" bestFit="1" customWidth="1"/>
    <col min="279" max="280" width="7.81640625" bestFit="1" customWidth="1"/>
    <col min="281" max="281" width="6.81640625" bestFit="1" customWidth="1"/>
    <col min="282" max="282" width="7.81640625" bestFit="1" customWidth="1"/>
    <col min="283" max="283" width="8.81640625" bestFit="1" customWidth="1"/>
    <col min="284" max="284" width="7.81640625" bestFit="1" customWidth="1"/>
    <col min="285" max="286" width="6.81640625" bestFit="1" customWidth="1"/>
    <col min="287" max="287" width="7.81640625" bestFit="1" customWidth="1"/>
    <col min="288" max="288" width="6.81640625" bestFit="1" customWidth="1"/>
    <col min="289" max="289" width="7.81640625" bestFit="1" customWidth="1"/>
    <col min="290" max="290" width="8.81640625" bestFit="1" customWidth="1"/>
    <col min="291" max="291" width="6.81640625" bestFit="1" customWidth="1"/>
    <col min="292" max="292" width="7.81640625" bestFit="1" customWidth="1"/>
    <col min="293" max="293" width="6.81640625" bestFit="1" customWidth="1"/>
    <col min="294" max="294" width="5.81640625" bestFit="1" customWidth="1"/>
    <col min="295" max="295" width="6.81640625" bestFit="1" customWidth="1"/>
    <col min="296" max="296" width="8.81640625" bestFit="1" customWidth="1"/>
    <col min="297" max="298" width="6.81640625" bestFit="1" customWidth="1"/>
    <col min="299" max="299" width="8.81640625" bestFit="1" customWidth="1"/>
    <col min="300" max="301" width="7.81640625" bestFit="1" customWidth="1"/>
    <col min="302" max="302" width="6.81640625" bestFit="1" customWidth="1"/>
    <col min="303" max="303" width="7.81640625" bestFit="1" customWidth="1"/>
    <col min="304" max="305" width="6.81640625" bestFit="1" customWidth="1"/>
    <col min="306" max="306" width="7.81640625" bestFit="1" customWidth="1"/>
    <col min="307" max="308" width="6.81640625" bestFit="1" customWidth="1"/>
    <col min="309" max="309" width="8.81640625" bestFit="1" customWidth="1"/>
    <col min="310" max="313" width="7.81640625" bestFit="1" customWidth="1"/>
    <col min="314" max="314" width="6.81640625" bestFit="1" customWidth="1"/>
    <col min="315" max="320" width="7.81640625" bestFit="1" customWidth="1"/>
    <col min="321" max="321" width="5.81640625" bestFit="1" customWidth="1"/>
    <col min="322" max="323" width="7.81640625" bestFit="1" customWidth="1"/>
    <col min="324" max="324" width="6.81640625" bestFit="1" customWidth="1"/>
    <col min="325" max="325" width="7.81640625" bestFit="1" customWidth="1"/>
    <col min="326" max="326" width="5.81640625" bestFit="1" customWidth="1"/>
    <col min="327" max="328" width="7.81640625" bestFit="1" customWidth="1"/>
    <col min="329" max="329" width="6.81640625" bestFit="1" customWidth="1"/>
    <col min="330" max="332" width="7.81640625" bestFit="1" customWidth="1"/>
    <col min="333" max="335" width="6.81640625" bestFit="1" customWidth="1"/>
    <col min="336" max="336" width="7.81640625" bestFit="1" customWidth="1"/>
    <col min="337" max="337" width="6.81640625" bestFit="1" customWidth="1"/>
    <col min="338" max="339" width="7.81640625" bestFit="1" customWidth="1"/>
    <col min="340" max="340" width="6.81640625" bestFit="1" customWidth="1"/>
    <col min="341" max="342" width="7.81640625" bestFit="1" customWidth="1"/>
    <col min="343" max="343" width="8.81640625" bestFit="1" customWidth="1"/>
    <col min="344" max="348" width="7.81640625" bestFit="1" customWidth="1"/>
    <col min="349" max="349" width="6.81640625" bestFit="1" customWidth="1"/>
    <col min="350" max="351" width="7.81640625" bestFit="1" customWidth="1"/>
    <col min="352" max="353" width="6.81640625" bestFit="1" customWidth="1"/>
    <col min="354" max="355" width="7.81640625" bestFit="1" customWidth="1"/>
    <col min="356" max="356" width="8.81640625" bestFit="1" customWidth="1"/>
    <col min="357" max="358" width="7.81640625" bestFit="1" customWidth="1"/>
    <col min="359" max="359" width="6.81640625" bestFit="1" customWidth="1"/>
    <col min="360" max="360" width="5.81640625" bestFit="1" customWidth="1"/>
    <col min="361" max="361" width="8.81640625" bestFit="1" customWidth="1"/>
    <col min="362" max="362" width="7.81640625" bestFit="1" customWidth="1"/>
    <col min="363" max="364" width="6.81640625" bestFit="1" customWidth="1"/>
    <col min="365" max="366" width="7.81640625" bestFit="1" customWidth="1"/>
    <col min="367" max="367" width="5.81640625" bestFit="1" customWidth="1"/>
    <col min="368" max="368" width="7.81640625" bestFit="1" customWidth="1"/>
    <col min="369" max="369" width="6.81640625" bestFit="1" customWidth="1"/>
    <col min="370" max="371" width="7.81640625" bestFit="1" customWidth="1"/>
    <col min="372" max="372" width="6.81640625" bestFit="1" customWidth="1"/>
    <col min="373" max="373" width="8.81640625" bestFit="1" customWidth="1"/>
    <col min="374" max="374" width="6.81640625" bestFit="1" customWidth="1"/>
    <col min="375" max="375" width="8.81640625" bestFit="1" customWidth="1"/>
    <col min="376" max="378" width="7.81640625" bestFit="1" customWidth="1"/>
    <col min="379" max="379" width="6.81640625" bestFit="1" customWidth="1"/>
    <col min="380" max="381" width="8.81640625" bestFit="1" customWidth="1"/>
    <col min="382" max="382" width="6.81640625" bestFit="1" customWidth="1"/>
    <col min="383" max="384" width="7.81640625" bestFit="1" customWidth="1"/>
    <col min="385" max="385" width="6.81640625" bestFit="1" customWidth="1"/>
    <col min="386" max="387" width="7.81640625" bestFit="1" customWidth="1"/>
    <col min="388" max="388" width="6.81640625" bestFit="1" customWidth="1"/>
    <col min="389" max="391" width="7.81640625" bestFit="1" customWidth="1"/>
    <col min="392" max="393" width="6.81640625" bestFit="1" customWidth="1"/>
    <col min="394" max="394" width="7.81640625" bestFit="1" customWidth="1"/>
    <col min="395" max="395" width="6.81640625" bestFit="1" customWidth="1"/>
    <col min="396" max="397" width="7.81640625" bestFit="1" customWidth="1"/>
    <col min="398" max="398" width="6.81640625" bestFit="1" customWidth="1"/>
    <col min="399" max="402" width="7.81640625" bestFit="1" customWidth="1"/>
    <col min="403" max="403" width="6.81640625" bestFit="1" customWidth="1"/>
    <col min="404" max="409" width="7.81640625" bestFit="1" customWidth="1"/>
    <col min="410" max="410" width="5.81640625" bestFit="1" customWidth="1"/>
    <col min="411" max="411" width="7.81640625" bestFit="1" customWidth="1"/>
    <col min="412" max="412" width="5.81640625" bestFit="1" customWidth="1"/>
    <col min="413" max="414" width="7.81640625" bestFit="1" customWidth="1"/>
    <col min="415" max="415" width="6.81640625" bestFit="1" customWidth="1"/>
    <col min="416" max="418" width="7.81640625" bestFit="1" customWidth="1"/>
    <col min="419" max="419" width="5.81640625" bestFit="1" customWidth="1"/>
    <col min="420" max="420" width="6.81640625" bestFit="1" customWidth="1"/>
    <col min="421" max="421" width="7.81640625" bestFit="1" customWidth="1"/>
    <col min="422" max="422" width="6.81640625" bestFit="1" customWidth="1"/>
    <col min="423" max="423" width="5.81640625" bestFit="1" customWidth="1"/>
    <col min="424" max="425" width="6.81640625" bestFit="1" customWidth="1"/>
    <col min="426" max="427" width="7.81640625" bestFit="1" customWidth="1"/>
    <col min="428" max="428" width="6.81640625" bestFit="1" customWidth="1"/>
    <col min="429" max="429" width="8.81640625" bestFit="1" customWidth="1"/>
    <col min="430" max="430" width="7.81640625" bestFit="1" customWidth="1"/>
    <col min="431" max="431" width="8.81640625" bestFit="1" customWidth="1"/>
    <col min="432" max="432" width="7.81640625" bestFit="1" customWidth="1"/>
    <col min="433" max="433" width="6.81640625" bestFit="1" customWidth="1"/>
    <col min="434" max="434" width="8.81640625" bestFit="1" customWidth="1"/>
    <col min="435" max="435" width="6.81640625" bestFit="1" customWidth="1"/>
    <col min="436" max="436" width="8.81640625" bestFit="1" customWidth="1"/>
    <col min="437" max="437" width="6.81640625" bestFit="1" customWidth="1"/>
    <col min="438" max="439" width="7.81640625" bestFit="1" customWidth="1"/>
    <col min="440" max="440" width="6.81640625" bestFit="1" customWidth="1"/>
    <col min="441" max="441" width="7.81640625" bestFit="1" customWidth="1"/>
    <col min="442" max="442" width="8.81640625" bestFit="1" customWidth="1"/>
    <col min="443" max="443" width="7.81640625" bestFit="1" customWidth="1"/>
    <col min="444" max="445" width="6.81640625" bestFit="1" customWidth="1"/>
    <col min="446" max="451" width="7.81640625" bestFit="1" customWidth="1"/>
    <col min="452" max="452" width="6.81640625" bestFit="1" customWidth="1"/>
    <col min="453" max="453" width="7.81640625" bestFit="1" customWidth="1"/>
    <col min="454" max="454" width="8.81640625" bestFit="1" customWidth="1"/>
    <col min="455" max="455" width="7.81640625" bestFit="1" customWidth="1"/>
    <col min="456" max="456" width="6.81640625" bestFit="1" customWidth="1"/>
    <col min="457" max="457" width="7.81640625" bestFit="1" customWidth="1"/>
    <col min="458" max="458" width="6.81640625" bestFit="1" customWidth="1"/>
    <col min="459" max="459" width="8.81640625" bestFit="1" customWidth="1"/>
    <col min="460" max="460" width="7.81640625" bestFit="1" customWidth="1"/>
    <col min="461" max="461" width="6.81640625" bestFit="1" customWidth="1"/>
    <col min="462" max="463" width="7.81640625" bestFit="1" customWidth="1"/>
    <col min="464" max="464" width="6.81640625" bestFit="1" customWidth="1"/>
    <col min="465" max="469" width="7.81640625" bestFit="1" customWidth="1"/>
    <col min="470" max="471" width="6.81640625" bestFit="1" customWidth="1"/>
    <col min="472" max="472" width="7.81640625" bestFit="1" customWidth="1"/>
    <col min="473" max="473" width="8.81640625" bestFit="1" customWidth="1"/>
    <col min="474" max="475" width="6.81640625" bestFit="1" customWidth="1"/>
    <col min="476" max="477" width="7.81640625" bestFit="1" customWidth="1"/>
    <col min="478" max="479" width="6.81640625" bestFit="1" customWidth="1"/>
    <col min="480" max="480" width="8.81640625" bestFit="1" customWidth="1"/>
    <col min="481" max="481" width="6.81640625" bestFit="1" customWidth="1"/>
    <col min="482" max="482" width="7.81640625" bestFit="1" customWidth="1"/>
    <col min="483" max="483" width="5.81640625" bestFit="1" customWidth="1"/>
    <col min="484" max="485" width="7.81640625" bestFit="1" customWidth="1"/>
    <col min="486" max="486" width="5.81640625" bestFit="1" customWidth="1"/>
    <col min="487" max="488" width="7.81640625" bestFit="1" customWidth="1"/>
    <col min="489" max="491" width="6.81640625" bestFit="1" customWidth="1"/>
    <col min="492" max="492" width="7.81640625" bestFit="1" customWidth="1"/>
    <col min="493" max="493" width="5.81640625" bestFit="1" customWidth="1"/>
    <col min="494" max="494" width="7.81640625" bestFit="1" customWidth="1"/>
    <col min="495" max="495" width="8.81640625" bestFit="1" customWidth="1"/>
    <col min="496" max="496" width="7.81640625" bestFit="1" customWidth="1"/>
    <col min="497" max="498" width="6.81640625" bestFit="1" customWidth="1"/>
    <col min="499" max="500" width="7.81640625" bestFit="1" customWidth="1"/>
    <col min="501" max="501" width="8.81640625" bestFit="1" customWidth="1"/>
    <col min="502" max="506" width="6.81640625" bestFit="1" customWidth="1"/>
    <col min="507" max="508" width="7.81640625" bestFit="1" customWidth="1"/>
    <col min="509" max="509" width="8.81640625" bestFit="1" customWidth="1"/>
    <col min="510" max="512" width="9.81640625" bestFit="1" customWidth="1"/>
    <col min="513" max="513" width="7.81640625" bestFit="1" customWidth="1"/>
    <col min="514" max="514" width="8.81640625" bestFit="1" customWidth="1"/>
    <col min="515" max="515" width="9.81640625" bestFit="1" customWidth="1"/>
    <col min="516" max="516" width="7.81640625" bestFit="1" customWidth="1"/>
    <col min="517" max="517" width="6.81640625" bestFit="1" customWidth="1"/>
    <col min="518" max="518" width="7.81640625" bestFit="1" customWidth="1"/>
    <col min="519" max="519" width="6.81640625" bestFit="1" customWidth="1"/>
    <col min="520" max="521" width="8.81640625" bestFit="1" customWidth="1"/>
    <col min="522" max="522" width="7.81640625" bestFit="1" customWidth="1"/>
    <col min="523" max="523" width="9.81640625" bestFit="1" customWidth="1"/>
    <col min="524" max="525" width="8.81640625" bestFit="1" customWidth="1"/>
    <col min="526" max="527" width="7.81640625" bestFit="1" customWidth="1"/>
    <col min="528" max="529" width="8.81640625" bestFit="1" customWidth="1"/>
    <col min="530" max="533" width="7.81640625" bestFit="1" customWidth="1"/>
    <col min="534" max="534" width="9.81640625" bestFit="1" customWidth="1"/>
    <col min="535" max="535" width="7.81640625" bestFit="1" customWidth="1"/>
    <col min="536" max="536" width="6.81640625" bestFit="1" customWidth="1"/>
    <col min="537" max="537" width="9.81640625" bestFit="1" customWidth="1"/>
    <col min="538" max="538" width="7.81640625" bestFit="1" customWidth="1"/>
    <col min="539" max="540" width="8.81640625" bestFit="1" customWidth="1"/>
    <col min="541" max="541" width="9.81640625" bestFit="1" customWidth="1"/>
    <col min="542" max="542" width="8.81640625" bestFit="1" customWidth="1"/>
    <col min="543" max="543" width="7.81640625" bestFit="1" customWidth="1"/>
    <col min="544" max="548" width="8.81640625" bestFit="1" customWidth="1"/>
    <col min="549" max="549" width="7.81640625" bestFit="1" customWidth="1"/>
    <col min="550" max="551" width="8.81640625" bestFit="1" customWidth="1"/>
    <col min="552" max="552" width="9.81640625" bestFit="1" customWidth="1"/>
    <col min="553" max="553" width="8.81640625" bestFit="1" customWidth="1"/>
    <col min="554" max="554" width="9.81640625" bestFit="1" customWidth="1"/>
    <col min="555" max="556" width="8.81640625" bestFit="1" customWidth="1"/>
    <col min="557" max="557" width="7.81640625" bestFit="1" customWidth="1"/>
    <col min="558" max="558" width="9.81640625" bestFit="1" customWidth="1"/>
    <col min="559" max="559" width="6.81640625" bestFit="1" customWidth="1"/>
    <col min="560" max="560" width="7.81640625" bestFit="1" customWidth="1"/>
    <col min="561" max="561" width="6.81640625" bestFit="1" customWidth="1"/>
    <col min="562" max="563" width="7.81640625" bestFit="1" customWidth="1"/>
    <col min="564" max="565" width="8.81640625" bestFit="1" customWidth="1"/>
    <col min="566" max="566" width="7.81640625" bestFit="1" customWidth="1"/>
    <col min="567" max="567" width="9.81640625" bestFit="1" customWidth="1"/>
    <col min="568" max="568" width="7.81640625" bestFit="1" customWidth="1"/>
    <col min="569" max="569" width="9.81640625" bestFit="1" customWidth="1"/>
    <col min="570" max="571" width="8.81640625" bestFit="1" customWidth="1"/>
    <col min="572" max="572" width="7.81640625" bestFit="1" customWidth="1"/>
    <col min="573" max="576" width="8.81640625" bestFit="1" customWidth="1"/>
    <col min="577" max="577" width="7.81640625" bestFit="1" customWidth="1"/>
    <col min="578" max="578" width="8.81640625" bestFit="1" customWidth="1"/>
    <col min="579" max="579" width="7.81640625" bestFit="1" customWidth="1"/>
    <col min="580" max="580" width="8.81640625" bestFit="1" customWidth="1"/>
    <col min="581" max="581" width="7.81640625" bestFit="1" customWidth="1"/>
    <col min="582" max="587" width="8.81640625" bestFit="1" customWidth="1"/>
    <col min="588" max="588" width="7.81640625" bestFit="1" customWidth="1"/>
    <col min="589" max="589" width="9.81640625" bestFit="1" customWidth="1"/>
    <col min="590" max="591" width="8.81640625" bestFit="1" customWidth="1"/>
    <col min="592" max="592" width="6.81640625" bestFit="1" customWidth="1"/>
    <col min="593" max="593" width="8.81640625" bestFit="1" customWidth="1"/>
    <col min="594" max="594" width="7.81640625" bestFit="1" customWidth="1"/>
    <col min="595" max="595" width="8.81640625" bestFit="1" customWidth="1"/>
    <col min="596" max="598" width="7.81640625" bestFit="1" customWidth="1"/>
    <col min="599" max="602" width="8.81640625" bestFit="1" customWidth="1"/>
    <col min="603" max="603" width="6.81640625" bestFit="1" customWidth="1"/>
    <col min="604" max="604" width="8.81640625" bestFit="1" customWidth="1"/>
    <col min="605" max="606" width="7.81640625" bestFit="1" customWidth="1"/>
    <col min="607" max="607" width="8.81640625" bestFit="1" customWidth="1"/>
    <col min="608" max="608" width="7.81640625" bestFit="1" customWidth="1"/>
    <col min="609" max="609" width="9.81640625" bestFit="1" customWidth="1"/>
    <col min="610" max="610" width="7.81640625" bestFit="1" customWidth="1"/>
    <col min="611" max="613" width="8.81640625" bestFit="1" customWidth="1"/>
    <col min="614" max="614" width="7.81640625" bestFit="1" customWidth="1"/>
    <col min="615" max="615" width="6.81640625" bestFit="1" customWidth="1"/>
    <col min="616" max="617" width="9.81640625" bestFit="1" customWidth="1"/>
    <col min="618" max="619" width="8.81640625" bestFit="1" customWidth="1"/>
    <col min="620" max="620" width="7.81640625" bestFit="1" customWidth="1"/>
    <col min="621" max="621" width="8.81640625" bestFit="1" customWidth="1"/>
    <col min="622" max="622" width="9.81640625" bestFit="1" customWidth="1"/>
    <col min="623" max="623" width="8.81640625" bestFit="1" customWidth="1"/>
    <col min="624" max="625" width="7.81640625" bestFit="1" customWidth="1"/>
    <col min="626" max="626" width="9.81640625" bestFit="1" customWidth="1"/>
    <col min="627" max="628" width="8.81640625" bestFit="1" customWidth="1"/>
    <col min="629" max="630" width="7.81640625" bestFit="1" customWidth="1"/>
    <col min="631" max="632" width="8.81640625" bestFit="1" customWidth="1"/>
    <col min="633" max="634" width="7.81640625" bestFit="1" customWidth="1"/>
    <col min="635" max="635" width="8.81640625" bestFit="1" customWidth="1"/>
    <col min="636" max="636" width="6.81640625" bestFit="1" customWidth="1"/>
    <col min="637" max="637" width="7.81640625" bestFit="1" customWidth="1"/>
    <col min="638" max="638" width="9.81640625" bestFit="1" customWidth="1"/>
    <col min="639" max="640" width="7.81640625" bestFit="1" customWidth="1"/>
    <col min="641" max="641" width="8.81640625" bestFit="1" customWidth="1"/>
    <col min="642" max="642" width="7.81640625" bestFit="1" customWidth="1"/>
    <col min="643" max="643" width="9.81640625" bestFit="1" customWidth="1"/>
    <col min="644" max="644" width="4.81640625" bestFit="1" customWidth="1"/>
    <col min="645" max="645" width="7.81640625" bestFit="1" customWidth="1"/>
    <col min="646" max="646" width="9.81640625" bestFit="1" customWidth="1"/>
    <col min="647" max="648" width="7.81640625" bestFit="1" customWidth="1"/>
    <col min="649" max="649" width="8.81640625" bestFit="1" customWidth="1"/>
    <col min="650" max="650" width="7.81640625" bestFit="1" customWidth="1"/>
    <col min="651" max="651" width="9.81640625" bestFit="1" customWidth="1"/>
    <col min="652" max="654" width="7.81640625" bestFit="1" customWidth="1"/>
    <col min="655" max="655" width="9.81640625" bestFit="1" customWidth="1"/>
    <col min="656" max="656" width="7.81640625" bestFit="1" customWidth="1"/>
    <col min="657" max="657" width="8.81640625" bestFit="1" customWidth="1"/>
    <col min="658" max="658" width="9.81640625" bestFit="1" customWidth="1"/>
    <col min="659" max="659" width="8.81640625" bestFit="1" customWidth="1"/>
    <col min="660" max="660" width="9.81640625" bestFit="1" customWidth="1"/>
    <col min="661" max="661" width="8.81640625" bestFit="1" customWidth="1"/>
    <col min="662" max="663" width="7.81640625" bestFit="1" customWidth="1"/>
    <col min="664" max="665" width="6.81640625" bestFit="1" customWidth="1"/>
    <col min="666" max="668" width="8.81640625" bestFit="1" customWidth="1"/>
    <col min="669" max="669" width="7.81640625" bestFit="1" customWidth="1"/>
    <col min="670" max="670" width="8.81640625" bestFit="1" customWidth="1"/>
    <col min="671" max="673" width="7.81640625" bestFit="1" customWidth="1"/>
    <col min="674" max="678" width="8.81640625" bestFit="1" customWidth="1"/>
    <col min="679" max="679" width="6.81640625" bestFit="1" customWidth="1"/>
    <col min="680" max="681" width="8.81640625" bestFit="1" customWidth="1"/>
    <col min="682" max="682" width="9.81640625" bestFit="1" customWidth="1"/>
    <col min="683" max="683" width="8.81640625" bestFit="1" customWidth="1"/>
    <col min="684" max="684" width="6.81640625" bestFit="1" customWidth="1"/>
    <col min="685" max="686" width="8.81640625" bestFit="1" customWidth="1"/>
    <col min="687" max="687" width="7.81640625" bestFit="1" customWidth="1"/>
    <col min="688" max="688" width="8.81640625" bestFit="1" customWidth="1"/>
    <col min="689" max="689" width="6.81640625" bestFit="1" customWidth="1"/>
    <col min="690" max="691" width="8.81640625" bestFit="1" customWidth="1"/>
    <col min="692" max="692" width="7.81640625" bestFit="1" customWidth="1"/>
    <col min="693" max="693" width="8.81640625" bestFit="1" customWidth="1"/>
    <col min="694" max="694" width="7.81640625" bestFit="1" customWidth="1"/>
    <col min="695" max="696" width="8.81640625" bestFit="1" customWidth="1"/>
    <col min="697" max="697" width="7.81640625" bestFit="1" customWidth="1"/>
    <col min="698" max="700" width="8.81640625" bestFit="1" customWidth="1"/>
    <col min="701" max="701" width="7.81640625" bestFit="1" customWidth="1"/>
    <col min="702" max="702" width="8.81640625" bestFit="1" customWidth="1"/>
    <col min="703" max="704" width="7.81640625" bestFit="1" customWidth="1"/>
    <col min="705" max="706" width="8.81640625" bestFit="1" customWidth="1"/>
    <col min="707" max="707" width="4.81640625" bestFit="1" customWidth="1"/>
    <col min="708" max="708" width="7.81640625" bestFit="1" customWidth="1"/>
    <col min="709" max="710" width="8.81640625" bestFit="1" customWidth="1"/>
    <col min="711" max="711" width="7.81640625" bestFit="1" customWidth="1"/>
    <col min="712" max="712" width="9.81640625" bestFit="1" customWidth="1"/>
    <col min="713" max="713" width="7.81640625" bestFit="1" customWidth="1"/>
    <col min="714" max="714" width="8.81640625" bestFit="1" customWidth="1"/>
    <col min="715" max="716" width="6.81640625" bestFit="1" customWidth="1"/>
    <col min="717" max="717" width="4.81640625" bestFit="1" customWidth="1"/>
    <col min="718" max="719" width="8.81640625" bestFit="1" customWidth="1"/>
    <col min="720" max="720" width="7.81640625" bestFit="1" customWidth="1"/>
    <col min="721" max="721" width="6.81640625" bestFit="1" customWidth="1"/>
    <col min="722" max="722" width="8.81640625" bestFit="1" customWidth="1"/>
    <col min="723" max="724" width="7.81640625" bestFit="1" customWidth="1"/>
    <col min="725" max="726" width="8.81640625" bestFit="1" customWidth="1"/>
    <col min="727" max="727" width="7.81640625" bestFit="1" customWidth="1"/>
    <col min="728" max="728" width="6.81640625" bestFit="1" customWidth="1"/>
    <col min="729" max="729" width="8.81640625" bestFit="1" customWidth="1"/>
    <col min="730" max="730" width="6.81640625" bestFit="1" customWidth="1"/>
    <col min="731" max="735" width="8.81640625" bestFit="1" customWidth="1"/>
    <col min="736" max="736" width="9.81640625" bestFit="1" customWidth="1"/>
    <col min="737" max="738" width="7.81640625" bestFit="1" customWidth="1"/>
    <col min="739" max="739" width="4.81640625" bestFit="1" customWidth="1"/>
    <col min="740" max="741" width="8.81640625" bestFit="1" customWidth="1"/>
    <col min="742" max="742" width="7.81640625" bestFit="1" customWidth="1"/>
    <col min="743" max="743" width="8.81640625" bestFit="1" customWidth="1"/>
    <col min="744" max="745" width="6.81640625" bestFit="1" customWidth="1"/>
    <col min="746" max="746" width="9.81640625" bestFit="1" customWidth="1"/>
    <col min="747" max="748" width="8.81640625" bestFit="1" customWidth="1"/>
    <col min="749" max="749" width="6.81640625" bestFit="1" customWidth="1"/>
    <col min="750" max="750" width="7.81640625" bestFit="1" customWidth="1"/>
    <col min="751" max="751" width="9.81640625" bestFit="1" customWidth="1"/>
    <col min="752" max="753" width="8.81640625" bestFit="1" customWidth="1"/>
    <col min="754" max="755" width="7.81640625" bestFit="1" customWidth="1"/>
    <col min="756" max="756" width="8.81640625" bestFit="1" customWidth="1"/>
    <col min="757" max="759" width="7.81640625" bestFit="1" customWidth="1"/>
    <col min="760" max="760" width="6.81640625" bestFit="1" customWidth="1"/>
    <col min="761" max="763" width="8.81640625" bestFit="1" customWidth="1"/>
    <col min="764" max="764" width="7.81640625" bestFit="1" customWidth="1"/>
    <col min="765" max="765" width="8.81640625" bestFit="1" customWidth="1"/>
    <col min="766" max="767" width="7.81640625" bestFit="1" customWidth="1"/>
    <col min="768" max="768" width="8.81640625" bestFit="1" customWidth="1"/>
    <col min="769" max="769" width="7.81640625" bestFit="1" customWidth="1"/>
    <col min="770" max="771" width="8.81640625" bestFit="1" customWidth="1"/>
    <col min="772" max="772" width="7.81640625" bestFit="1" customWidth="1"/>
    <col min="773" max="773" width="9.81640625" bestFit="1" customWidth="1"/>
    <col min="774" max="775" width="7.81640625" bestFit="1" customWidth="1"/>
    <col min="776" max="776" width="8.81640625" bestFit="1" customWidth="1"/>
    <col min="777" max="777" width="6.81640625" bestFit="1" customWidth="1"/>
    <col min="778" max="779" width="8.81640625" bestFit="1" customWidth="1"/>
    <col min="780" max="780" width="7.81640625" bestFit="1" customWidth="1"/>
    <col min="781" max="782" width="8.81640625" bestFit="1" customWidth="1"/>
    <col min="783" max="783" width="7.81640625" bestFit="1" customWidth="1"/>
    <col min="784" max="785" width="8.81640625" bestFit="1" customWidth="1"/>
    <col min="786" max="786" width="7.81640625" bestFit="1" customWidth="1"/>
    <col min="787" max="790" width="8.81640625" bestFit="1" customWidth="1"/>
    <col min="791" max="791" width="7.81640625" bestFit="1" customWidth="1"/>
    <col min="792" max="792" width="8.81640625" bestFit="1" customWidth="1"/>
    <col min="793" max="793" width="6.81640625" bestFit="1" customWidth="1"/>
    <col min="794" max="795" width="8.81640625" bestFit="1" customWidth="1"/>
    <col min="796" max="796" width="7.81640625" bestFit="1" customWidth="1"/>
    <col min="797" max="797" width="8.81640625" bestFit="1" customWidth="1"/>
    <col min="798" max="798" width="6.81640625" bestFit="1" customWidth="1"/>
    <col min="799" max="802" width="7.81640625" bestFit="1" customWidth="1"/>
    <col min="803" max="803" width="8.81640625" bestFit="1" customWidth="1"/>
    <col min="804" max="804" width="7.81640625" bestFit="1" customWidth="1"/>
    <col min="805" max="805" width="8.81640625" bestFit="1" customWidth="1"/>
    <col min="806" max="806" width="6.81640625" bestFit="1" customWidth="1"/>
    <col min="807" max="807" width="9.81640625" bestFit="1" customWidth="1"/>
    <col min="808" max="808" width="8.81640625" bestFit="1" customWidth="1"/>
    <col min="809" max="809" width="6.81640625" bestFit="1" customWidth="1"/>
    <col min="810" max="813" width="8.81640625" bestFit="1" customWidth="1"/>
    <col min="814" max="815" width="7.81640625" bestFit="1" customWidth="1"/>
    <col min="816" max="816" width="8.81640625" bestFit="1" customWidth="1"/>
    <col min="817" max="817" width="7.81640625" bestFit="1" customWidth="1"/>
    <col min="818" max="819" width="8.81640625" bestFit="1" customWidth="1"/>
    <col min="820" max="822" width="7.81640625" bestFit="1" customWidth="1"/>
    <col min="823" max="823" width="6.81640625" bestFit="1" customWidth="1"/>
    <col min="824" max="828" width="8.81640625" bestFit="1" customWidth="1"/>
    <col min="829" max="829" width="7.81640625" bestFit="1" customWidth="1"/>
    <col min="830" max="830" width="6.81640625" bestFit="1" customWidth="1"/>
    <col min="831" max="832" width="7.81640625" bestFit="1" customWidth="1"/>
    <col min="833" max="833" width="8.81640625" bestFit="1" customWidth="1"/>
    <col min="834" max="834" width="7.81640625" bestFit="1" customWidth="1"/>
    <col min="835" max="835" width="8.81640625" bestFit="1" customWidth="1"/>
    <col min="836" max="836" width="7.81640625" bestFit="1" customWidth="1"/>
    <col min="837" max="837" width="9.81640625" bestFit="1" customWidth="1"/>
    <col min="838" max="841" width="8.81640625" bestFit="1" customWidth="1"/>
    <col min="842" max="845" width="7.81640625" bestFit="1" customWidth="1"/>
    <col min="846" max="847" width="8.81640625" bestFit="1" customWidth="1"/>
    <col min="848" max="848" width="7.81640625" bestFit="1" customWidth="1"/>
    <col min="849" max="852" width="8.81640625" bestFit="1" customWidth="1"/>
    <col min="853" max="853" width="7.81640625" bestFit="1" customWidth="1"/>
    <col min="854" max="854" width="6.81640625" bestFit="1" customWidth="1"/>
    <col min="855" max="857" width="8.81640625" bestFit="1" customWidth="1"/>
    <col min="858" max="858" width="7.81640625" bestFit="1" customWidth="1"/>
    <col min="859" max="859" width="8.81640625" bestFit="1" customWidth="1"/>
    <col min="860" max="860" width="9.81640625" bestFit="1" customWidth="1"/>
    <col min="861" max="861" width="7.81640625" bestFit="1" customWidth="1"/>
    <col min="862" max="862" width="9.81640625" bestFit="1" customWidth="1"/>
    <col min="863" max="863" width="8.81640625" bestFit="1" customWidth="1"/>
    <col min="864" max="865" width="7.81640625" bestFit="1" customWidth="1"/>
    <col min="866" max="866" width="8.81640625" bestFit="1" customWidth="1"/>
    <col min="867" max="867" width="7.81640625" bestFit="1" customWidth="1"/>
    <col min="868" max="868" width="8.81640625" bestFit="1" customWidth="1"/>
    <col min="869" max="869" width="9.81640625" bestFit="1" customWidth="1"/>
    <col min="870" max="871" width="8.81640625" bestFit="1" customWidth="1"/>
    <col min="872" max="872" width="9.81640625" bestFit="1" customWidth="1"/>
    <col min="873" max="873" width="6.81640625" bestFit="1" customWidth="1"/>
    <col min="874" max="875" width="8.81640625" bestFit="1" customWidth="1"/>
    <col min="876" max="877" width="6.81640625" bestFit="1" customWidth="1"/>
    <col min="878" max="881" width="7.81640625" bestFit="1" customWidth="1"/>
    <col min="882" max="883" width="8.81640625" bestFit="1" customWidth="1"/>
    <col min="884" max="884" width="9.81640625" bestFit="1" customWidth="1"/>
    <col min="885" max="885" width="8.81640625" bestFit="1" customWidth="1"/>
    <col min="886" max="886" width="9.81640625" bestFit="1" customWidth="1"/>
    <col min="887" max="887" width="7.81640625" bestFit="1" customWidth="1"/>
    <col min="888" max="889" width="8.81640625" bestFit="1" customWidth="1"/>
    <col min="890" max="890" width="6.81640625" bestFit="1" customWidth="1"/>
    <col min="891" max="891" width="7.81640625" bestFit="1" customWidth="1"/>
    <col min="892" max="895" width="8.81640625" bestFit="1" customWidth="1"/>
    <col min="896" max="896" width="7.81640625" bestFit="1" customWidth="1"/>
    <col min="897" max="899" width="8.81640625" bestFit="1" customWidth="1"/>
    <col min="900" max="900" width="7.81640625" bestFit="1" customWidth="1"/>
    <col min="901" max="901" width="8.81640625" bestFit="1" customWidth="1"/>
    <col min="902" max="903" width="9.81640625" bestFit="1" customWidth="1"/>
    <col min="904" max="904" width="8.81640625" bestFit="1" customWidth="1"/>
    <col min="905" max="906" width="9.81640625" bestFit="1" customWidth="1"/>
    <col min="907" max="908" width="8.81640625" bestFit="1" customWidth="1"/>
    <col min="909" max="910" width="7.81640625" bestFit="1" customWidth="1"/>
    <col min="911" max="911" width="8.81640625" bestFit="1" customWidth="1"/>
    <col min="912" max="912" width="9.81640625" bestFit="1" customWidth="1"/>
    <col min="913" max="913" width="7.81640625" bestFit="1" customWidth="1"/>
    <col min="914" max="915" width="8.81640625" bestFit="1" customWidth="1"/>
    <col min="916" max="918" width="7.81640625" bestFit="1" customWidth="1"/>
    <col min="919" max="919" width="9.81640625" bestFit="1" customWidth="1"/>
    <col min="920" max="920" width="8.81640625" bestFit="1" customWidth="1"/>
    <col min="921" max="921" width="7.81640625" bestFit="1" customWidth="1"/>
    <col min="922" max="922" width="6.81640625" bestFit="1" customWidth="1"/>
    <col min="923" max="923" width="9.81640625" bestFit="1" customWidth="1"/>
    <col min="924" max="924" width="8.81640625" bestFit="1" customWidth="1"/>
    <col min="925" max="926" width="7.81640625" bestFit="1" customWidth="1"/>
    <col min="927" max="930" width="8.81640625" bestFit="1" customWidth="1"/>
    <col min="931" max="932" width="7.81640625" bestFit="1" customWidth="1"/>
    <col min="933" max="933" width="9.81640625" bestFit="1" customWidth="1"/>
    <col min="934" max="934" width="6.81640625" bestFit="1" customWidth="1"/>
    <col min="935" max="936" width="7.81640625" bestFit="1" customWidth="1"/>
    <col min="937" max="937" width="8.81640625" bestFit="1" customWidth="1"/>
    <col min="938" max="938" width="6.81640625" bestFit="1" customWidth="1"/>
    <col min="939" max="939" width="7.81640625" bestFit="1" customWidth="1"/>
    <col min="940" max="940" width="6.81640625" bestFit="1" customWidth="1"/>
    <col min="941" max="941" width="8.81640625" bestFit="1" customWidth="1"/>
    <col min="942" max="942" width="9.81640625" bestFit="1" customWidth="1"/>
    <col min="943" max="943" width="8.81640625" bestFit="1" customWidth="1"/>
    <col min="944" max="944" width="7.81640625" bestFit="1" customWidth="1"/>
    <col min="945" max="949" width="8.81640625" bestFit="1" customWidth="1"/>
    <col min="950" max="950" width="7.81640625" bestFit="1" customWidth="1"/>
    <col min="951" max="951" width="9.81640625" bestFit="1" customWidth="1"/>
    <col min="952" max="952" width="8.81640625" bestFit="1" customWidth="1"/>
    <col min="953" max="954" width="7.81640625" bestFit="1" customWidth="1"/>
    <col min="955" max="955" width="8.81640625" bestFit="1" customWidth="1"/>
    <col min="956" max="957" width="7.81640625" bestFit="1" customWidth="1"/>
    <col min="958" max="958" width="8.81640625" bestFit="1" customWidth="1"/>
    <col min="959" max="959" width="7.81640625" bestFit="1" customWidth="1"/>
    <col min="960" max="960" width="6.81640625" bestFit="1" customWidth="1"/>
    <col min="961" max="961" width="8.81640625" bestFit="1" customWidth="1"/>
    <col min="962" max="962" width="9.81640625" bestFit="1" customWidth="1"/>
    <col min="963" max="963" width="7.81640625" bestFit="1" customWidth="1"/>
    <col min="964" max="964" width="6.81640625" bestFit="1" customWidth="1"/>
    <col min="965" max="965" width="9.81640625" bestFit="1" customWidth="1"/>
    <col min="966" max="967" width="6.81640625" bestFit="1" customWidth="1"/>
    <col min="968" max="968" width="8.81640625" bestFit="1" customWidth="1"/>
    <col min="969" max="971" width="7.81640625" bestFit="1" customWidth="1"/>
    <col min="972" max="973" width="9.81640625" bestFit="1" customWidth="1"/>
    <col min="974" max="975" width="7.81640625" bestFit="1" customWidth="1"/>
    <col min="976" max="977" width="8.81640625" bestFit="1" customWidth="1"/>
    <col min="978" max="978" width="9.81640625" bestFit="1" customWidth="1"/>
    <col min="979" max="979" width="7.81640625" bestFit="1" customWidth="1"/>
    <col min="980" max="980" width="8.81640625" bestFit="1" customWidth="1"/>
    <col min="981" max="982" width="9.81640625" bestFit="1" customWidth="1"/>
    <col min="983" max="983" width="7.81640625" bestFit="1" customWidth="1"/>
    <col min="984" max="984" width="8.81640625" bestFit="1" customWidth="1"/>
    <col min="985" max="985" width="6.81640625" bestFit="1" customWidth="1"/>
    <col min="986" max="988" width="7.81640625" bestFit="1" customWidth="1"/>
    <col min="989" max="989" width="6.81640625" bestFit="1" customWidth="1"/>
    <col min="990" max="990" width="7.81640625" bestFit="1" customWidth="1"/>
    <col min="991" max="991" width="8.81640625" bestFit="1" customWidth="1"/>
    <col min="992" max="995" width="7.81640625" bestFit="1" customWidth="1"/>
    <col min="996" max="996" width="8.81640625" bestFit="1" customWidth="1"/>
    <col min="997" max="999" width="7.81640625" bestFit="1" customWidth="1"/>
    <col min="1000" max="1005" width="6.81640625" bestFit="1" customWidth="1"/>
    <col min="1006" max="1006" width="11.08984375" bestFit="1" customWidth="1"/>
  </cols>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8"/>
  <sheetViews>
    <sheetView topLeftCell="D1" workbookViewId="0">
      <selection activeCell="K2" sqref="K2:M1001"/>
    </sheetView>
  </sheetViews>
  <sheetFormatPr defaultColWidth="12.6328125" defaultRowHeight="15.75" customHeight="1" x14ac:dyDescent="0.25"/>
  <cols>
    <col min="1" max="1" width="32.90625" bestFit="1" customWidth="1"/>
    <col min="2" max="2" width="12.90625" bestFit="1" customWidth="1"/>
    <col min="4" max="4" width="15.6328125" customWidth="1"/>
    <col min="10" max="10" width="14.36328125" customWidth="1"/>
    <col min="12" max="12" width="14.54296875" customWidth="1"/>
    <col min="13" max="13" width="16.26953125" bestFit="1" customWidth="1"/>
  </cols>
  <sheetData>
    <row r="1" spans="1:16" ht="15.75" customHeight="1" x14ac:dyDescent="0.25">
      <c r="A1" s="21" t="s">
        <v>22</v>
      </c>
      <c r="B1" s="12" t="s">
        <v>23</v>
      </c>
      <c r="C1" s="12" t="s">
        <v>24</v>
      </c>
      <c r="D1" s="12" t="s">
        <v>25</v>
      </c>
      <c r="E1" s="12" t="s">
        <v>0</v>
      </c>
      <c r="F1" s="12" t="s">
        <v>26</v>
      </c>
      <c r="G1" s="12" t="s">
        <v>27</v>
      </c>
      <c r="H1" s="26" t="s">
        <v>28</v>
      </c>
      <c r="I1" s="12" t="s">
        <v>29</v>
      </c>
      <c r="J1" s="12" t="s">
        <v>30</v>
      </c>
      <c r="K1" s="15" t="s">
        <v>2048</v>
      </c>
      <c r="L1" s="15" t="s">
        <v>2049</v>
      </c>
      <c r="M1" s="15" t="s">
        <v>2050</v>
      </c>
      <c r="N1" s="15" t="s">
        <v>2051</v>
      </c>
      <c r="O1" s="15" t="s">
        <v>2052</v>
      </c>
      <c r="P1" s="15"/>
    </row>
    <row r="2" spans="1:16" ht="15.75" customHeight="1" x14ac:dyDescent="0.25">
      <c r="A2" s="21" t="s">
        <v>31</v>
      </c>
      <c r="B2" s="13">
        <v>45567</v>
      </c>
      <c r="C2" s="12" t="s">
        <v>32</v>
      </c>
      <c r="D2" s="12" t="s">
        <v>33</v>
      </c>
      <c r="E2" s="12" t="s">
        <v>34</v>
      </c>
      <c r="F2" s="12" t="s">
        <v>35</v>
      </c>
      <c r="G2" s="12">
        <v>2</v>
      </c>
      <c r="H2" s="27">
        <v>12.63</v>
      </c>
      <c r="I2" s="12">
        <v>0</v>
      </c>
      <c r="J2" s="12" t="s">
        <v>36</v>
      </c>
      <c r="K2" s="28">
        <f>(G2*H2)</f>
        <v>25.26</v>
      </c>
      <c r="L2" s="28">
        <f>(K2*I2)</f>
        <v>0</v>
      </c>
      <c r="M2" s="28">
        <f>(K2-L2)</f>
        <v>25.26</v>
      </c>
      <c r="N2" s="15">
        <f>YEAR(B2)</f>
        <v>2024</v>
      </c>
      <c r="O2" s="15">
        <f>MONTH(B2)</f>
        <v>10</v>
      </c>
      <c r="P2" s="16"/>
    </row>
    <row r="3" spans="1:16" ht="15.75" customHeight="1" x14ac:dyDescent="0.25">
      <c r="A3" s="21" t="s">
        <v>37</v>
      </c>
      <c r="B3" s="13">
        <v>45731</v>
      </c>
      <c r="C3" s="12" t="s">
        <v>32</v>
      </c>
      <c r="D3" s="12" t="s">
        <v>38</v>
      </c>
      <c r="E3" s="12" t="s">
        <v>39</v>
      </c>
      <c r="F3" s="12" t="s">
        <v>40</v>
      </c>
      <c r="G3" s="12">
        <v>1</v>
      </c>
      <c r="H3" s="27">
        <v>47.28</v>
      </c>
      <c r="I3" s="12">
        <v>0.15</v>
      </c>
      <c r="J3" s="12" t="s">
        <v>41</v>
      </c>
      <c r="K3" s="28">
        <f>(G3*H3)</f>
        <v>47.28</v>
      </c>
      <c r="L3" s="28">
        <f>(K3*I3)</f>
        <v>7.0919999999999996</v>
      </c>
      <c r="M3" s="28">
        <f>(K3-L3)</f>
        <v>40.188000000000002</v>
      </c>
      <c r="N3" s="15">
        <f>YEAR(B3)</f>
        <v>2025</v>
      </c>
      <c r="O3" s="15">
        <f>MONTH(B3)</f>
        <v>3</v>
      </c>
      <c r="P3" s="15"/>
    </row>
    <row r="4" spans="1:16" ht="15.75" customHeight="1" x14ac:dyDescent="0.25">
      <c r="A4" s="21" t="s">
        <v>42</v>
      </c>
      <c r="B4" s="13">
        <v>45610</v>
      </c>
      <c r="C4" s="12" t="s">
        <v>43</v>
      </c>
      <c r="D4" s="12" t="s">
        <v>44</v>
      </c>
      <c r="E4" s="12" t="s">
        <v>39</v>
      </c>
      <c r="F4" s="12" t="s">
        <v>45</v>
      </c>
      <c r="G4" s="12">
        <v>2</v>
      </c>
      <c r="H4" s="27">
        <v>178.31</v>
      </c>
      <c r="I4" s="12">
        <v>0</v>
      </c>
      <c r="J4" s="12" t="s">
        <v>36</v>
      </c>
      <c r="K4" s="28">
        <f>(G4*H4)</f>
        <v>356.62</v>
      </c>
      <c r="L4" s="28">
        <f>(K4*I4)</f>
        <v>0</v>
      </c>
      <c r="M4" s="28">
        <f>(K4-L4)</f>
        <v>356.62</v>
      </c>
      <c r="N4" s="15">
        <f>YEAR(B4)</f>
        <v>2024</v>
      </c>
      <c r="O4" s="15">
        <f>MONTH(B4)</f>
        <v>11</v>
      </c>
      <c r="P4" s="15"/>
    </row>
    <row r="5" spans="1:16" ht="15.75" customHeight="1" x14ac:dyDescent="0.25">
      <c r="A5" s="21" t="s">
        <v>46</v>
      </c>
      <c r="B5" s="13">
        <v>45653</v>
      </c>
      <c r="C5" s="12" t="s">
        <v>47</v>
      </c>
      <c r="D5" s="12" t="s">
        <v>48</v>
      </c>
      <c r="E5" s="12" t="s">
        <v>39</v>
      </c>
      <c r="F5" s="12" t="s">
        <v>45</v>
      </c>
      <c r="G5" s="12">
        <v>3</v>
      </c>
      <c r="H5" s="27">
        <v>143.9</v>
      </c>
      <c r="I5" s="12">
        <v>0.1</v>
      </c>
      <c r="J5" s="12" t="s">
        <v>36</v>
      </c>
      <c r="K5" s="28">
        <f>(G5*H5)</f>
        <v>431.70000000000005</v>
      </c>
      <c r="L5" s="28">
        <f>(K5*I5)</f>
        <v>43.170000000000009</v>
      </c>
      <c r="M5" s="28">
        <f>(K5-L5)</f>
        <v>388.53000000000003</v>
      </c>
      <c r="N5" s="15">
        <f>YEAR(B5)</f>
        <v>2024</v>
      </c>
      <c r="O5" s="15">
        <f>MONTH(B5)</f>
        <v>12</v>
      </c>
      <c r="P5" s="15"/>
    </row>
    <row r="6" spans="1:16" ht="15.75" customHeight="1" x14ac:dyDescent="0.25">
      <c r="A6" s="21" t="s">
        <v>49</v>
      </c>
      <c r="B6" s="13">
        <v>45871</v>
      </c>
      <c r="C6" s="12" t="s">
        <v>32</v>
      </c>
      <c r="D6" s="12" t="s">
        <v>50</v>
      </c>
      <c r="E6" s="12" t="s">
        <v>39</v>
      </c>
      <c r="F6" s="12" t="s">
        <v>45</v>
      </c>
      <c r="G6" s="12">
        <v>6</v>
      </c>
      <c r="H6" s="27">
        <v>323.48</v>
      </c>
      <c r="I6" s="12">
        <v>0.05</v>
      </c>
      <c r="J6" s="12" t="s">
        <v>36</v>
      </c>
      <c r="K6" s="28">
        <f>(G6*H6)</f>
        <v>1940.88</v>
      </c>
      <c r="L6" s="28">
        <f>(K6*I6)</f>
        <v>97.044000000000011</v>
      </c>
      <c r="M6" s="28">
        <f>(K6-L6)</f>
        <v>1843.836</v>
      </c>
      <c r="N6" s="15">
        <f>YEAR(B6)</f>
        <v>2025</v>
      </c>
      <c r="O6" s="15">
        <f>MONTH(B6)</f>
        <v>8</v>
      </c>
      <c r="P6" s="15"/>
    </row>
    <row r="7" spans="1:16" ht="15.75" customHeight="1" x14ac:dyDescent="0.25">
      <c r="A7" s="21" t="s">
        <v>51</v>
      </c>
      <c r="B7" s="13">
        <v>45676</v>
      </c>
      <c r="C7" s="12" t="s">
        <v>32</v>
      </c>
      <c r="D7" s="12" t="s">
        <v>52</v>
      </c>
      <c r="E7" s="12" t="s">
        <v>39</v>
      </c>
      <c r="F7" s="12" t="s">
        <v>53</v>
      </c>
      <c r="G7" s="12">
        <v>8</v>
      </c>
      <c r="H7" s="27">
        <v>228.57</v>
      </c>
      <c r="I7" s="12">
        <v>0.15</v>
      </c>
      <c r="J7" s="12" t="s">
        <v>36</v>
      </c>
      <c r="K7" s="28">
        <f>(G7*H7)</f>
        <v>1828.56</v>
      </c>
      <c r="L7" s="28">
        <f>(K7*I7)</f>
        <v>274.28399999999999</v>
      </c>
      <c r="M7" s="28">
        <f>(K7-L7)</f>
        <v>1554.2759999999998</v>
      </c>
      <c r="N7" s="15">
        <f>YEAR(B7)</f>
        <v>2025</v>
      </c>
      <c r="O7" s="15">
        <f>MONTH(B7)</f>
        <v>1</v>
      </c>
      <c r="P7" s="15"/>
    </row>
    <row r="8" spans="1:16" ht="15.75" customHeight="1" x14ac:dyDescent="0.25">
      <c r="A8" s="21" t="s">
        <v>54</v>
      </c>
      <c r="B8" s="13">
        <v>45561</v>
      </c>
      <c r="C8" s="12" t="s">
        <v>32</v>
      </c>
      <c r="D8" s="12" t="s">
        <v>55</v>
      </c>
      <c r="E8" s="12" t="s">
        <v>56</v>
      </c>
      <c r="F8" s="12" t="s">
        <v>57</v>
      </c>
      <c r="G8" s="12">
        <v>7</v>
      </c>
      <c r="H8" s="27">
        <v>187.31</v>
      </c>
      <c r="I8" s="12">
        <v>0.15</v>
      </c>
      <c r="J8" s="12" t="s">
        <v>58</v>
      </c>
      <c r="K8" s="28">
        <f>(G8*H8)</f>
        <v>1311.17</v>
      </c>
      <c r="L8" s="28">
        <f>(K8*I8)</f>
        <v>196.6755</v>
      </c>
      <c r="M8" s="28">
        <f>(K8-L8)</f>
        <v>1114.4945</v>
      </c>
      <c r="N8" s="15">
        <f>YEAR(B8)</f>
        <v>2024</v>
      </c>
      <c r="O8" s="15">
        <f>MONTH(B8)</f>
        <v>9</v>
      </c>
      <c r="P8" s="15"/>
    </row>
    <row r="9" spans="1:16" ht="15.75" customHeight="1" x14ac:dyDescent="0.25">
      <c r="A9" s="21" t="s">
        <v>59</v>
      </c>
      <c r="B9" s="13">
        <v>45538</v>
      </c>
      <c r="C9" s="12" t="s">
        <v>32</v>
      </c>
      <c r="D9" s="12" t="s">
        <v>60</v>
      </c>
      <c r="E9" s="12" t="s">
        <v>56</v>
      </c>
      <c r="F9" s="12" t="s">
        <v>61</v>
      </c>
      <c r="G9" s="12">
        <v>7</v>
      </c>
      <c r="H9" s="27">
        <v>92.24</v>
      </c>
      <c r="I9" s="12">
        <v>0.15</v>
      </c>
      <c r="J9" s="12" t="s">
        <v>58</v>
      </c>
      <c r="K9" s="28">
        <f>(G9*H9)</f>
        <v>645.67999999999995</v>
      </c>
      <c r="L9" s="28">
        <f>(K9*I9)</f>
        <v>96.85199999999999</v>
      </c>
      <c r="M9" s="28">
        <f>(K9-L9)</f>
        <v>548.82799999999997</v>
      </c>
      <c r="N9" s="15">
        <f>YEAR(B9)</f>
        <v>2024</v>
      </c>
      <c r="O9" s="15">
        <f>MONTH(B9)</f>
        <v>9</v>
      </c>
      <c r="P9" s="15"/>
    </row>
    <row r="10" spans="1:16" ht="15.75" customHeight="1" x14ac:dyDescent="0.25">
      <c r="A10" s="21" t="s">
        <v>62</v>
      </c>
      <c r="B10" s="13">
        <v>45508</v>
      </c>
      <c r="C10" s="12" t="s">
        <v>43</v>
      </c>
      <c r="D10" s="12" t="s">
        <v>63</v>
      </c>
      <c r="E10" s="12" t="s">
        <v>39</v>
      </c>
      <c r="F10" s="12" t="s">
        <v>40</v>
      </c>
      <c r="G10" s="12">
        <v>8</v>
      </c>
      <c r="H10" s="27">
        <v>324.48</v>
      </c>
      <c r="I10" s="12">
        <v>0.1</v>
      </c>
      <c r="J10" s="12" t="s">
        <v>36</v>
      </c>
      <c r="K10" s="28">
        <f>(G10*H10)</f>
        <v>2595.84</v>
      </c>
      <c r="L10" s="28">
        <f>(K10*I10)</f>
        <v>259.584</v>
      </c>
      <c r="M10" s="28">
        <f>(K10-L10)</f>
        <v>2336.2560000000003</v>
      </c>
      <c r="N10" s="15">
        <f>YEAR(B10)</f>
        <v>2024</v>
      </c>
      <c r="O10" s="15">
        <f>MONTH(B10)</f>
        <v>8</v>
      </c>
      <c r="P10" s="15"/>
    </row>
    <row r="11" spans="1:16" ht="15.75" customHeight="1" x14ac:dyDescent="0.25">
      <c r="A11" s="21" t="s">
        <v>64</v>
      </c>
      <c r="B11" s="13">
        <v>45575</v>
      </c>
      <c r="C11" s="12" t="s">
        <v>65</v>
      </c>
      <c r="D11" s="12" t="s">
        <v>66</v>
      </c>
      <c r="E11" s="12" t="s">
        <v>39</v>
      </c>
      <c r="F11" s="12" t="s">
        <v>53</v>
      </c>
      <c r="G11" s="12">
        <v>5</v>
      </c>
      <c r="H11" s="27">
        <v>73.12</v>
      </c>
      <c r="I11" s="12">
        <v>0.05</v>
      </c>
      <c r="J11" s="12" t="s">
        <v>36</v>
      </c>
      <c r="K11" s="28">
        <f>(G11*H11)</f>
        <v>365.6</v>
      </c>
      <c r="L11" s="28">
        <f>(K11*I11)</f>
        <v>18.28</v>
      </c>
      <c r="M11" s="28">
        <f>(K11-L11)</f>
        <v>347.32000000000005</v>
      </c>
      <c r="N11" s="15">
        <f>YEAR(B11)</f>
        <v>2024</v>
      </c>
      <c r="O11" s="15">
        <f>MONTH(B11)</f>
        <v>10</v>
      </c>
      <c r="P11" s="15"/>
    </row>
    <row r="12" spans="1:16" ht="15.75" customHeight="1" x14ac:dyDescent="0.25">
      <c r="A12" s="21" t="s">
        <v>67</v>
      </c>
      <c r="B12" s="13">
        <v>45806</v>
      </c>
      <c r="C12" s="12" t="s">
        <v>65</v>
      </c>
      <c r="D12" s="12" t="s">
        <v>68</v>
      </c>
      <c r="E12" s="12" t="s">
        <v>34</v>
      </c>
      <c r="F12" s="12" t="s">
        <v>69</v>
      </c>
      <c r="G12" s="12">
        <v>4</v>
      </c>
      <c r="H12" s="27">
        <v>450.99</v>
      </c>
      <c r="I12" s="12">
        <v>0.15</v>
      </c>
      <c r="J12" s="12" t="s">
        <v>36</v>
      </c>
      <c r="K12" s="28">
        <f>(G12*H12)</f>
        <v>1803.96</v>
      </c>
      <c r="L12" s="28">
        <f>(K12*I12)</f>
        <v>270.59399999999999</v>
      </c>
      <c r="M12" s="28">
        <f>(K12-L12)</f>
        <v>1533.366</v>
      </c>
      <c r="N12" s="15">
        <f>YEAR(B12)</f>
        <v>2025</v>
      </c>
      <c r="O12" s="15">
        <f>MONTH(B12)</f>
        <v>5</v>
      </c>
      <c r="P12" s="15"/>
    </row>
    <row r="13" spans="1:16" ht="15.75" customHeight="1" x14ac:dyDescent="0.25">
      <c r="A13" s="21" t="s">
        <v>70</v>
      </c>
      <c r="B13" s="13">
        <v>45544</v>
      </c>
      <c r="C13" s="12" t="s">
        <v>47</v>
      </c>
      <c r="D13" s="12" t="s">
        <v>71</v>
      </c>
      <c r="E13" s="12" t="s">
        <v>39</v>
      </c>
      <c r="F13" s="12" t="s">
        <v>40</v>
      </c>
      <c r="G13" s="12">
        <v>9</v>
      </c>
      <c r="H13" s="27">
        <v>117.56</v>
      </c>
      <c r="I13" s="12">
        <v>0.15</v>
      </c>
      <c r="J13" s="12" t="s">
        <v>41</v>
      </c>
      <c r="K13" s="28">
        <f>(G13*H13)</f>
        <v>1058.04</v>
      </c>
      <c r="L13" s="28">
        <f>(K13*I13)</f>
        <v>158.70599999999999</v>
      </c>
      <c r="M13" s="28">
        <f>(K13-L13)</f>
        <v>899.33399999999995</v>
      </c>
      <c r="N13" s="15">
        <f>YEAR(B13)</f>
        <v>2024</v>
      </c>
      <c r="O13" s="15">
        <f>MONTH(B13)</f>
        <v>9</v>
      </c>
      <c r="P13" s="15"/>
    </row>
    <row r="14" spans="1:16" ht="15.75" customHeight="1" x14ac:dyDescent="0.25">
      <c r="A14" s="21" t="s">
        <v>72</v>
      </c>
      <c r="B14" s="13">
        <v>45729</v>
      </c>
      <c r="C14" s="12" t="s">
        <v>65</v>
      </c>
      <c r="D14" s="12" t="s">
        <v>73</v>
      </c>
      <c r="E14" s="12" t="s">
        <v>56</v>
      </c>
      <c r="F14" s="12" t="s">
        <v>57</v>
      </c>
      <c r="G14" s="12">
        <v>10</v>
      </c>
      <c r="H14" s="27">
        <v>297.57</v>
      </c>
      <c r="I14" s="12">
        <v>0.05</v>
      </c>
      <c r="J14" s="12" t="s">
        <v>58</v>
      </c>
      <c r="K14" s="28">
        <f>(G14*H14)</f>
        <v>2975.7</v>
      </c>
      <c r="L14" s="28">
        <f>(K14*I14)</f>
        <v>148.785</v>
      </c>
      <c r="M14" s="28">
        <f>(K14-L14)</f>
        <v>2826.915</v>
      </c>
      <c r="N14" s="15">
        <f>YEAR(B14)</f>
        <v>2025</v>
      </c>
      <c r="O14" s="15">
        <f>MONTH(B14)</f>
        <v>3</v>
      </c>
      <c r="P14" s="15"/>
    </row>
    <row r="15" spans="1:16" ht="15.75" customHeight="1" x14ac:dyDescent="0.25">
      <c r="A15" s="21" t="s">
        <v>74</v>
      </c>
      <c r="B15" s="13">
        <v>45570</v>
      </c>
      <c r="C15" s="12" t="s">
        <v>43</v>
      </c>
      <c r="D15" s="12" t="s">
        <v>75</v>
      </c>
      <c r="E15" s="12" t="s">
        <v>34</v>
      </c>
      <c r="F15" s="12" t="s">
        <v>35</v>
      </c>
      <c r="G15" s="12">
        <v>2</v>
      </c>
      <c r="H15" s="27">
        <v>281.16000000000003</v>
      </c>
      <c r="I15" s="12">
        <v>0</v>
      </c>
      <c r="J15" s="12" t="s">
        <v>41</v>
      </c>
      <c r="K15" s="28">
        <f>(G15*H15)</f>
        <v>562.32000000000005</v>
      </c>
      <c r="L15" s="28">
        <f>(K15*I15)</f>
        <v>0</v>
      </c>
      <c r="M15" s="28">
        <f>(K15-L15)</f>
        <v>562.32000000000005</v>
      </c>
      <c r="N15" s="15">
        <f>YEAR(B15)</f>
        <v>2024</v>
      </c>
      <c r="O15" s="15">
        <f>MONTH(B15)</f>
        <v>10</v>
      </c>
      <c r="P15" s="15"/>
    </row>
    <row r="16" spans="1:16" ht="15.75" customHeight="1" x14ac:dyDescent="0.25">
      <c r="A16" s="21" t="s">
        <v>76</v>
      </c>
      <c r="B16" s="13">
        <v>45624</v>
      </c>
      <c r="C16" s="12" t="s">
        <v>43</v>
      </c>
      <c r="D16" s="12" t="s">
        <v>77</v>
      </c>
      <c r="E16" s="12" t="s">
        <v>56</v>
      </c>
      <c r="F16" s="12" t="s">
        <v>78</v>
      </c>
      <c r="G16" s="12">
        <v>1</v>
      </c>
      <c r="H16" s="27">
        <v>92.6</v>
      </c>
      <c r="I16" s="12">
        <v>0.1</v>
      </c>
      <c r="J16" s="12" t="s">
        <v>58</v>
      </c>
      <c r="K16" s="28">
        <f>(G16*H16)</f>
        <v>92.6</v>
      </c>
      <c r="L16" s="28">
        <f>(K16*I16)</f>
        <v>9.26</v>
      </c>
      <c r="M16" s="28">
        <f>(K16-L16)</f>
        <v>83.339999999999989</v>
      </c>
      <c r="N16" s="15">
        <f>YEAR(B16)</f>
        <v>2024</v>
      </c>
      <c r="O16" s="15">
        <f>MONTH(B16)</f>
        <v>11</v>
      </c>
      <c r="P16" s="15"/>
    </row>
    <row r="17" spans="1:16" ht="15.75" customHeight="1" x14ac:dyDescent="0.25">
      <c r="A17" s="21" t="s">
        <v>79</v>
      </c>
      <c r="B17" s="13">
        <v>45585</v>
      </c>
      <c r="C17" s="12" t="s">
        <v>65</v>
      </c>
      <c r="D17" s="12" t="s">
        <v>80</v>
      </c>
      <c r="E17" s="12" t="s">
        <v>56</v>
      </c>
      <c r="F17" s="12" t="s">
        <v>57</v>
      </c>
      <c r="G17" s="12">
        <v>3</v>
      </c>
      <c r="H17" s="27">
        <v>478.36</v>
      </c>
      <c r="I17" s="12">
        <v>0</v>
      </c>
      <c r="J17" s="12" t="s">
        <v>41</v>
      </c>
      <c r="K17" s="28">
        <f>(G17*H17)</f>
        <v>1435.08</v>
      </c>
      <c r="L17" s="28">
        <f>(K17*I17)</f>
        <v>0</v>
      </c>
      <c r="M17" s="28">
        <f>(K17-L17)</f>
        <v>1435.08</v>
      </c>
      <c r="N17" s="15">
        <f>YEAR(B17)</f>
        <v>2024</v>
      </c>
      <c r="O17" s="15">
        <f>MONTH(B17)</f>
        <v>10</v>
      </c>
      <c r="P17" s="15"/>
    </row>
    <row r="18" spans="1:16" ht="15.75" customHeight="1" x14ac:dyDescent="0.25">
      <c r="A18" s="21" t="s">
        <v>81</v>
      </c>
      <c r="B18" s="13">
        <v>45838</v>
      </c>
      <c r="C18" s="12" t="s">
        <v>65</v>
      </c>
      <c r="D18" s="12" t="s">
        <v>82</v>
      </c>
      <c r="E18" s="12" t="s">
        <v>56</v>
      </c>
      <c r="F18" s="12" t="s">
        <v>57</v>
      </c>
      <c r="G18" s="12">
        <v>10</v>
      </c>
      <c r="H18" s="27">
        <v>452.22</v>
      </c>
      <c r="I18" s="12">
        <v>0.1</v>
      </c>
      <c r="J18" s="12" t="s">
        <v>58</v>
      </c>
      <c r="K18" s="28">
        <f>(G18*H18)</f>
        <v>4522.2000000000007</v>
      </c>
      <c r="L18" s="28">
        <f>(K18*I18)</f>
        <v>452.22000000000008</v>
      </c>
      <c r="M18" s="28">
        <f>(K18-L18)</f>
        <v>4069.9800000000005</v>
      </c>
      <c r="N18" s="15">
        <f>YEAR(B18)</f>
        <v>2025</v>
      </c>
      <c r="O18" s="15">
        <f>MONTH(B18)</f>
        <v>6</v>
      </c>
      <c r="P18" s="15"/>
    </row>
    <row r="19" spans="1:16" ht="12.5" x14ac:dyDescent="0.25">
      <c r="A19" s="21" t="s">
        <v>83</v>
      </c>
      <c r="B19" s="13">
        <v>45768</v>
      </c>
      <c r="C19" s="12" t="s">
        <v>47</v>
      </c>
      <c r="D19" s="12" t="s">
        <v>84</v>
      </c>
      <c r="E19" s="12" t="s">
        <v>56</v>
      </c>
      <c r="F19" s="12" t="s">
        <v>61</v>
      </c>
      <c r="G19" s="12">
        <v>8</v>
      </c>
      <c r="H19" s="27">
        <v>65.349999999999994</v>
      </c>
      <c r="I19" s="12">
        <v>0.15</v>
      </c>
      <c r="J19" s="12" t="s">
        <v>58</v>
      </c>
      <c r="K19" s="28">
        <f>(G19*H19)</f>
        <v>522.79999999999995</v>
      </c>
      <c r="L19" s="28">
        <f>(K19*I19)</f>
        <v>78.419999999999987</v>
      </c>
      <c r="M19" s="28">
        <f>(K19-L19)</f>
        <v>444.38</v>
      </c>
      <c r="N19" s="15">
        <f>YEAR(B19)</f>
        <v>2025</v>
      </c>
      <c r="O19" s="15">
        <f>MONTH(B19)</f>
        <v>4</v>
      </c>
      <c r="P19" s="15"/>
    </row>
    <row r="20" spans="1:16" ht="12.5" x14ac:dyDescent="0.25">
      <c r="A20" s="21" t="s">
        <v>85</v>
      </c>
      <c r="B20" s="13">
        <v>45690</v>
      </c>
      <c r="C20" s="12" t="s">
        <v>65</v>
      </c>
      <c r="D20" s="12" t="s">
        <v>86</v>
      </c>
      <c r="E20" s="12" t="s">
        <v>56</v>
      </c>
      <c r="F20" s="12" t="s">
        <v>87</v>
      </c>
      <c r="G20" s="12">
        <v>10</v>
      </c>
      <c r="H20" s="27">
        <v>193.98</v>
      </c>
      <c r="I20" s="12">
        <v>0</v>
      </c>
      <c r="J20" s="12" t="s">
        <v>41</v>
      </c>
      <c r="K20" s="28">
        <f>(G20*H20)</f>
        <v>1939.8</v>
      </c>
      <c r="L20" s="28">
        <f>(K20*I20)</f>
        <v>0</v>
      </c>
      <c r="M20" s="28">
        <f>(K20-L20)</f>
        <v>1939.8</v>
      </c>
      <c r="N20" s="15">
        <f>YEAR(B20)</f>
        <v>2025</v>
      </c>
      <c r="O20" s="15">
        <f>MONTH(B20)</f>
        <v>2</v>
      </c>
      <c r="P20" s="15"/>
    </row>
    <row r="21" spans="1:16" ht="12.5" x14ac:dyDescent="0.25">
      <c r="A21" s="21" t="s">
        <v>88</v>
      </c>
      <c r="B21" s="13">
        <v>45544</v>
      </c>
      <c r="C21" s="12" t="s">
        <v>32</v>
      </c>
      <c r="D21" s="12" t="s">
        <v>89</v>
      </c>
      <c r="E21" s="12" t="s">
        <v>34</v>
      </c>
      <c r="F21" s="12" t="s">
        <v>90</v>
      </c>
      <c r="G21" s="12">
        <v>2</v>
      </c>
      <c r="H21" s="27">
        <v>361.26</v>
      </c>
      <c r="I21" s="12">
        <v>0</v>
      </c>
      <c r="J21" s="12" t="s">
        <v>41</v>
      </c>
      <c r="K21" s="28">
        <f>(G21*H21)</f>
        <v>722.52</v>
      </c>
      <c r="L21" s="28">
        <f>(K21*I21)</f>
        <v>0</v>
      </c>
      <c r="M21" s="28">
        <f>(K21-L21)</f>
        <v>722.52</v>
      </c>
      <c r="N21" s="15">
        <f>YEAR(B21)</f>
        <v>2024</v>
      </c>
      <c r="O21" s="15">
        <f>MONTH(B21)</f>
        <v>9</v>
      </c>
      <c r="P21" s="15"/>
    </row>
    <row r="22" spans="1:16" ht="12.5" x14ac:dyDescent="0.25">
      <c r="A22" s="21" t="s">
        <v>91</v>
      </c>
      <c r="B22" s="13">
        <v>45536</v>
      </c>
      <c r="C22" s="12" t="s">
        <v>65</v>
      </c>
      <c r="D22" s="12" t="s">
        <v>92</v>
      </c>
      <c r="E22" s="12" t="s">
        <v>34</v>
      </c>
      <c r="F22" s="12" t="s">
        <v>69</v>
      </c>
      <c r="G22" s="12">
        <v>6</v>
      </c>
      <c r="H22" s="27">
        <v>333.68</v>
      </c>
      <c r="I22" s="12">
        <v>0</v>
      </c>
      <c r="J22" s="12" t="s">
        <v>41</v>
      </c>
      <c r="K22" s="28">
        <f>(G22*H22)</f>
        <v>2002.08</v>
      </c>
      <c r="L22" s="28">
        <f>(K22*I22)</f>
        <v>0</v>
      </c>
      <c r="M22" s="28">
        <f>(K22-L22)</f>
        <v>2002.08</v>
      </c>
      <c r="N22" s="15">
        <f>YEAR(B22)</f>
        <v>2024</v>
      </c>
      <c r="O22" s="15">
        <f>MONTH(B22)</f>
        <v>9</v>
      </c>
      <c r="P22" s="15"/>
    </row>
    <row r="23" spans="1:16" ht="12.5" x14ac:dyDescent="0.25">
      <c r="A23" s="21" t="s">
        <v>93</v>
      </c>
      <c r="B23" s="13">
        <v>45675</v>
      </c>
      <c r="C23" s="12" t="s">
        <v>47</v>
      </c>
      <c r="D23" s="12" t="s">
        <v>94</v>
      </c>
      <c r="E23" s="12" t="s">
        <v>34</v>
      </c>
      <c r="F23" s="12" t="s">
        <v>90</v>
      </c>
      <c r="G23" s="12">
        <v>7</v>
      </c>
      <c r="H23" s="27">
        <v>119.19</v>
      </c>
      <c r="I23" s="12">
        <v>0.05</v>
      </c>
      <c r="J23" s="12" t="s">
        <v>36</v>
      </c>
      <c r="K23" s="28">
        <f>(G23*H23)</f>
        <v>834.32999999999993</v>
      </c>
      <c r="L23" s="28">
        <f>(K23*I23)</f>
        <v>41.716499999999996</v>
      </c>
      <c r="M23" s="28">
        <f>(K23-L23)</f>
        <v>792.61349999999993</v>
      </c>
      <c r="N23" s="15">
        <f>YEAR(B23)</f>
        <v>2025</v>
      </c>
      <c r="O23" s="15">
        <f>MONTH(B23)</f>
        <v>1</v>
      </c>
      <c r="P23" s="15"/>
    </row>
    <row r="24" spans="1:16" ht="12.5" x14ac:dyDescent="0.25">
      <c r="A24" s="21" t="s">
        <v>95</v>
      </c>
      <c r="B24" s="13">
        <v>45525</v>
      </c>
      <c r="C24" s="12" t="s">
        <v>47</v>
      </c>
      <c r="D24" s="12" t="s">
        <v>96</v>
      </c>
      <c r="E24" s="12" t="s">
        <v>34</v>
      </c>
      <c r="F24" s="12" t="s">
        <v>69</v>
      </c>
      <c r="G24" s="12">
        <v>3</v>
      </c>
      <c r="H24" s="27">
        <v>485.98</v>
      </c>
      <c r="I24" s="12">
        <v>0.1</v>
      </c>
      <c r="J24" s="12" t="s">
        <v>58</v>
      </c>
      <c r="K24" s="28">
        <f>(G24*H24)</f>
        <v>1457.94</v>
      </c>
      <c r="L24" s="28">
        <f>(K24*I24)</f>
        <v>145.79400000000001</v>
      </c>
      <c r="M24" s="28">
        <f>(K24-L24)</f>
        <v>1312.146</v>
      </c>
      <c r="N24" s="15">
        <f>YEAR(B24)</f>
        <v>2024</v>
      </c>
      <c r="O24" s="15">
        <f>MONTH(B24)</f>
        <v>8</v>
      </c>
      <c r="P24" s="15"/>
    </row>
    <row r="25" spans="1:16" ht="12.5" x14ac:dyDescent="0.25">
      <c r="A25" s="21" t="s">
        <v>97</v>
      </c>
      <c r="B25" s="13">
        <v>45718</v>
      </c>
      <c r="C25" s="12" t="s">
        <v>32</v>
      </c>
      <c r="D25" s="12" t="s">
        <v>98</v>
      </c>
      <c r="E25" s="12" t="s">
        <v>34</v>
      </c>
      <c r="F25" s="12" t="s">
        <v>90</v>
      </c>
      <c r="G25" s="12">
        <v>9</v>
      </c>
      <c r="H25" s="27">
        <v>290.92</v>
      </c>
      <c r="I25" s="12">
        <v>0</v>
      </c>
      <c r="J25" s="12" t="s">
        <v>41</v>
      </c>
      <c r="K25" s="28">
        <f>(G25*H25)</f>
        <v>2618.2800000000002</v>
      </c>
      <c r="L25" s="28">
        <f>(K25*I25)</f>
        <v>0</v>
      </c>
      <c r="M25" s="28">
        <f>(K25-L25)</f>
        <v>2618.2800000000002</v>
      </c>
      <c r="N25" s="15">
        <f>YEAR(B25)</f>
        <v>2025</v>
      </c>
      <c r="O25" s="15">
        <f>MONTH(B25)</f>
        <v>3</v>
      </c>
      <c r="P25" s="15"/>
    </row>
    <row r="26" spans="1:16" ht="12.5" x14ac:dyDescent="0.25">
      <c r="A26" s="21" t="s">
        <v>99</v>
      </c>
      <c r="B26" s="13">
        <v>45752</v>
      </c>
      <c r="C26" s="12" t="s">
        <v>65</v>
      </c>
      <c r="D26" s="12" t="s">
        <v>100</v>
      </c>
      <c r="E26" s="12" t="s">
        <v>39</v>
      </c>
      <c r="F26" s="12" t="s">
        <v>101</v>
      </c>
      <c r="G26" s="12">
        <v>10</v>
      </c>
      <c r="H26" s="27">
        <v>294.14</v>
      </c>
      <c r="I26" s="12">
        <v>0.1</v>
      </c>
      <c r="J26" s="12" t="s">
        <v>36</v>
      </c>
      <c r="K26" s="28">
        <f>(G26*H26)</f>
        <v>2941.3999999999996</v>
      </c>
      <c r="L26" s="28">
        <f>(K26*I26)</f>
        <v>294.14</v>
      </c>
      <c r="M26" s="28">
        <f>(K26-L26)</f>
        <v>2647.2599999999998</v>
      </c>
      <c r="N26" s="15">
        <f>YEAR(B26)</f>
        <v>2025</v>
      </c>
      <c r="O26" s="15">
        <f>MONTH(B26)</f>
        <v>4</v>
      </c>
      <c r="P26" s="15"/>
    </row>
    <row r="27" spans="1:16" ht="12.5" x14ac:dyDescent="0.25">
      <c r="A27" s="21" t="s">
        <v>102</v>
      </c>
      <c r="B27" s="13">
        <v>45658</v>
      </c>
      <c r="C27" s="12" t="s">
        <v>32</v>
      </c>
      <c r="D27" s="12" t="s">
        <v>103</v>
      </c>
      <c r="E27" s="12" t="s">
        <v>56</v>
      </c>
      <c r="F27" s="12" t="s">
        <v>78</v>
      </c>
      <c r="G27" s="12">
        <v>8</v>
      </c>
      <c r="H27" s="27">
        <v>28.11</v>
      </c>
      <c r="I27" s="12">
        <v>0.15</v>
      </c>
      <c r="J27" s="12" t="s">
        <v>58</v>
      </c>
      <c r="K27" s="28">
        <f>(G27*H27)</f>
        <v>224.88</v>
      </c>
      <c r="L27" s="28">
        <f>(K27*I27)</f>
        <v>33.731999999999999</v>
      </c>
      <c r="M27" s="28">
        <f>(K27-L27)</f>
        <v>191.148</v>
      </c>
      <c r="N27" s="15">
        <f>YEAR(B27)</f>
        <v>2025</v>
      </c>
      <c r="O27" s="15">
        <f>MONTH(B27)</f>
        <v>1</v>
      </c>
      <c r="P27" s="15"/>
    </row>
    <row r="28" spans="1:16" ht="12.5" x14ac:dyDescent="0.25">
      <c r="A28" s="21" t="s">
        <v>104</v>
      </c>
      <c r="B28" s="13">
        <v>45631</v>
      </c>
      <c r="C28" s="12" t="s">
        <v>43</v>
      </c>
      <c r="D28" s="12" t="s">
        <v>105</v>
      </c>
      <c r="E28" s="12" t="s">
        <v>39</v>
      </c>
      <c r="F28" s="12" t="s">
        <v>40</v>
      </c>
      <c r="G28" s="12">
        <v>3</v>
      </c>
      <c r="H28" s="27">
        <v>177.78</v>
      </c>
      <c r="I28" s="12">
        <v>0.15</v>
      </c>
      <c r="J28" s="12" t="s">
        <v>41</v>
      </c>
      <c r="K28" s="28">
        <f>(G28*H28)</f>
        <v>533.34</v>
      </c>
      <c r="L28" s="28">
        <f>(K28*I28)</f>
        <v>80.001000000000005</v>
      </c>
      <c r="M28" s="28">
        <f>(K28-L28)</f>
        <v>453.33900000000006</v>
      </c>
      <c r="N28" s="15">
        <f>YEAR(B28)</f>
        <v>2024</v>
      </c>
      <c r="O28" s="15">
        <f>MONTH(B28)</f>
        <v>12</v>
      </c>
      <c r="P28" s="15"/>
    </row>
    <row r="29" spans="1:16" ht="12.5" x14ac:dyDescent="0.25">
      <c r="A29" s="21" t="s">
        <v>106</v>
      </c>
      <c r="B29" s="13">
        <v>45833</v>
      </c>
      <c r="C29" s="12" t="s">
        <v>43</v>
      </c>
      <c r="D29" s="12" t="s">
        <v>107</v>
      </c>
      <c r="E29" s="12" t="s">
        <v>39</v>
      </c>
      <c r="F29" s="12" t="s">
        <v>40</v>
      </c>
      <c r="G29" s="12">
        <v>5</v>
      </c>
      <c r="H29" s="27">
        <v>426.91</v>
      </c>
      <c r="I29" s="12">
        <v>0.1</v>
      </c>
      <c r="J29" s="12" t="s">
        <v>36</v>
      </c>
      <c r="K29" s="28">
        <f>(G29*H29)</f>
        <v>2134.5500000000002</v>
      </c>
      <c r="L29" s="28">
        <f>(K29*I29)</f>
        <v>213.45500000000004</v>
      </c>
      <c r="M29" s="28">
        <f>(K29-L29)</f>
        <v>1921.0950000000003</v>
      </c>
      <c r="N29" s="15">
        <f>YEAR(B29)</f>
        <v>2025</v>
      </c>
      <c r="O29" s="15">
        <f>MONTH(B29)</f>
        <v>6</v>
      </c>
      <c r="P29" s="15"/>
    </row>
    <row r="30" spans="1:16" ht="12.5" x14ac:dyDescent="0.25">
      <c r="A30" s="21" t="s">
        <v>108</v>
      </c>
      <c r="B30" s="13">
        <v>45738</v>
      </c>
      <c r="C30" s="12" t="s">
        <v>43</v>
      </c>
      <c r="D30" s="12" t="s">
        <v>109</v>
      </c>
      <c r="E30" s="12" t="s">
        <v>34</v>
      </c>
      <c r="F30" s="12" t="s">
        <v>69</v>
      </c>
      <c r="G30" s="12">
        <v>3</v>
      </c>
      <c r="H30" s="27">
        <v>483.18</v>
      </c>
      <c r="I30" s="12">
        <v>0.15</v>
      </c>
      <c r="J30" s="12" t="s">
        <v>36</v>
      </c>
      <c r="K30" s="28">
        <f>(G30*H30)</f>
        <v>1449.54</v>
      </c>
      <c r="L30" s="28">
        <f>(K30*I30)</f>
        <v>217.43099999999998</v>
      </c>
      <c r="M30" s="28">
        <f>(K30-L30)</f>
        <v>1232.1089999999999</v>
      </c>
      <c r="N30" s="15">
        <f>YEAR(B30)</f>
        <v>2025</v>
      </c>
      <c r="O30" s="15">
        <f>MONTH(B30)</f>
        <v>3</v>
      </c>
      <c r="P30" s="15"/>
    </row>
    <row r="31" spans="1:16" ht="12.5" x14ac:dyDescent="0.25">
      <c r="A31" s="21" t="s">
        <v>110</v>
      </c>
      <c r="B31" s="13">
        <v>45709</v>
      </c>
      <c r="C31" s="12" t="s">
        <v>65</v>
      </c>
      <c r="D31" s="12" t="s">
        <v>111</v>
      </c>
      <c r="E31" s="12" t="s">
        <v>34</v>
      </c>
      <c r="F31" s="12" t="s">
        <v>35</v>
      </c>
      <c r="G31" s="12">
        <v>1</v>
      </c>
      <c r="H31" s="27">
        <v>407.56</v>
      </c>
      <c r="I31" s="12">
        <v>0</v>
      </c>
      <c r="J31" s="12" t="s">
        <v>36</v>
      </c>
      <c r="K31" s="28">
        <f>(G31*H31)</f>
        <v>407.56</v>
      </c>
      <c r="L31" s="28">
        <f>(K31*I31)</f>
        <v>0</v>
      </c>
      <c r="M31" s="28">
        <f>(K31-L31)</f>
        <v>407.56</v>
      </c>
      <c r="N31" s="15">
        <f>YEAR(B31)</f>
        <v>2025</v>
      </c>
      <c r="O31" s="15">
        <f>MONTH(B31)</f>
        <v>2</v>
      </c>
      <c r="P31" s="15"/>
    </row>
    <row r="32" spans="1:16" ht="12.5" x14ac:dyDescent="0.25">
      <c r="A32" s="21" t="s">
        <v>112</v>
      </c>
      <c r="B32" s="13">
        <v>45562</v>
      </c>
      <c r="C32" s="12" t="s">
        <v>65</v>
      </c>
      <c r="D32" s="12" t="s">
        <v>113</v>
      </c>
      <c r="E32" s="12" t="s">
        <v>56</v>
      </c>
      <c r="F32" s="12" t="s">
        <v>61</v>
      </c>
      <c r="G32" s="12">
        <v>7</v>
      </c>
      <c r="H32" s="27">
        <v>66.52</v>
      </c>
      <c r="I32" s="12">
        <v>0.1</v>
      </c>
      <c r="J32" s="12" t="s">
        <v>36</v>
      </c>
      <c r="K32" s="28">
        <f>(G32*H32)</f>
        <v>465.64</v>
      </c>
      <c r="L32" s="28">
        <f>(K32*I32)</f>
        <v>46.564</v>
      </c>
      <c r="M32" s="28">
        <f>(K32-L32)</f>
        <v>419.07599999999996</v>
      </c>
      <c r="N32" s="15">
        <f>YEAR(B32)</f>
        <v>2024</v>
      </c>
      <c r="O32" s="15">
        <f>MONTH(B32)</f>
        <v>9</v>
      </c>
      <c r="P32" s="15"/>
    </row>
    <row r="33" spans="1:16" ht="12.5" x14ac:dyDescent="0.25">
      <c r="A33" s="21" t="s">
        <v>114</v>
      </c>
      <c r="B33" s="13">
        <v>45749</v>
      </c>
      <c r="C33" s="12" t="s">
        <v>65</v>
      </c>
      <c r="D33" s="12" t="s">
        <v>115</v>
      </c>
      <c r="E33" s="12" t="s">
        <v>39</v>
      </c>
      <c r="F33" s="12" t="s">
        <v>45</v>
      </c>
      <c r="G33" s="12">
        <v>4</v>
      </c>
      <c r="H33" s="27">
        <v>450.21</v>
      </c>
      <c r="I33" s="12">
        <v>0</v>
      </c>
      <c r="J33" s="12" t="s">
        <v>36</v>
      </c>
      <c r="K33" s="28">
        <f>(G33*H33)</f>
        <v>1800.84</v>
      </c>
      <c r="L33" s="28">
        <f>(K33*I33)</f>
        <v>0</v>
      </c>
      <c r="M33" s="28">
        <f>(K33-L33)</f>
        <v>1800.84</v>
      </c>
      <c r="N33" s="15">
        <f>YEAR(B33)</f>
        <v>2025</v>
      </c>
      <c r="O33" s="15">
        <f>MONTH(B33)</f>
        <v>4</v>
      </c>
      <c r="P33" s="15"/>
    </row>
    <row r="34" spans="1:16" ht="12.5" x14ac:dyDescent="0.25">
      <c r="A34" s="21" t="s">
        <v>116</v>
      </c>
      <c r="B34" s="13">
        <v>45696</v>
      </c>
      <c r="C34" s="12" t="s">
        <v>47</v>
      </c>
      <c r="D34" s="12" t="s">
        <v>117</v>
      </c>
      <c r="E34" s="12" t="s">
        <v>34</v>
      </c>
      <c r="F34" s="12" t="s">
        <v>35</v>
      </c>
      <c r="G34" s="12">
        <v>5</v>
      </c>
      <c r="H34" s="27">
        <v>380.18</v>
      </c>
      <c r="I34" s="12">
        <v>0</v>
      </c>
      <c r="J34" s="12" t="s">
        <v>41</v>
      </c>
      <c r="K34" s="28">
        <f>(G34*H34)</f>
        <v>1900.9</v>
      </c>
      <c r="L34" s="28">
        <f>(K34*I34)</f>
        <v>0</v>
      </c>
      <c r="M34" s="28">
        <f>(K34-L34)</f>
        <v>1900.9</v>
      </c>
      <c r="N34" s="15">
        <f>YEAR(B34)</f>
        <v>2025</v>
      </c>
      <c r="O34" s="15">
        <f>MONTH(B34)</f>
        <v>2</v>
      </c>
      <c r="P34" s="15"/>
    </row>
    <row r="35" spans="1:16" ht="12.5" x14ac:dyDescent="0.25">
      <c r="A35" s="21" t="s">
        <v>118</v>
      </c>
      <c r="B35" s="13">
        <v>45525</v>
      </c>
      <c r="C35" s="12" t="s">
        <v>65</v>
      </c>
      <c r="D35" s="12" t="s">
        <v>119</v>
      </c>
      <c r="E35" s="12" t="s">
        <v>56</v>
      </c>
      <c r="F35" s="12" t="s">
        <v>78</v>
      </c>
      <c r="G35" s="12">
        <v>3</v>
      </c>
      <c r="H35" s="27">
        <v>326.47000000000003</v>
      </c>
      <c r="I35" s="12">
        <v>0</v>
      </c>
      <c r="J35" s="12" t="s">
        <v>41</v>
      </c>
      <c r="K35" s="28">
        <f>(G35*H35)</f>
        <v>979.41000000000008</v>
      </c>
      <c r="L35" s="28">
        <f>(K35*I35)</f>
        <v>0</v>
      </c>
      <c r="M35" s="28">
        <f>(K35-L35)</f>
        <v>979.41000000000008</v>
      </c>
      <c r="N35" s="15">
        <f>YEAR(B35)</f>
        <v>2024</v>
      </c>
      <c r="O35" s="15">
        <f>MONTH(B35)</f>
        <v>8</v>
      </c>
      <c r="P35" s="15"/>
    </row>
    <row r="36" spans="1:16" ht="12.5" x14ac:dyDescent="0.25">
      <c r="A36" s="21" t="s">
        <v>120</v>
      </c>
      <c r="B36" s="13">
        <v>45672</v>
      </c>
      <c r="C36" s="12" t="s">
        <v>47</v>
      </c>
      <c r="D36" s="12" t="s">
        <v>121</v>
      </c>
      <c r="E36" s="12" t="s">
        <v>39</v>
      </c>
      <c r="F36" s="12" t="s">
        <v>53</v>
      </c>
      <c r="G36" s="12">
        <v>6</v>
      </c>
      <c r="H36" s="27">
        <v>185.21</v>
      </c>
      <c r="I36" s="12">
        <v>0</v>
      </c>
      <c r="J36" s="12" t="s">
        <v>36</v>
      </c>
      <c r="K36" s="28">
        <f>(G36*H36)</f>
        <v>1111.26</v>
      </c>
      <c r="L36" s="28">
        <f>(K36*I36)</f>
        <v>0</v>
      </c>
      <c r="M36" s="28">
        <f>(K36-L36)</f>
        <v>1111.26</v>
      </c>
      <c r="N36" s="15">
        <f>YEAR(B36)</f>
        <v>2025</v>
      </c>
      <c r="O36" s="15">
        <f>MONTH(B36)</f>
        <v>1</v>
      </c>
      <c r="P36" s="15"/>
    </row>
    <row r="37" spans="1:16" ht="12.5" x14ac:dyDescent="0.25">
      <c r="A37" s="21" t="s">
        <v>122</v>
      </c>
      <c r="B37" s="13">
        <v>45711</v>
      </c>
      <c r="C37" s="12" t="s">
        <v>43</v>
      </c>
      <c r="D37" s="12" t="s">
        <v>123</v>
      </c>
      <c r="E37" s="12" t="s">
        <v>39</v>
      </c>
      <c r="F37" s="12" t="s">
        <v>53</v>
      </c>
      <c r="G37" s="12">
        <v>4</v>
      </c>
      <c r="H37" s="27">
        <v>332.26</v>
      </c>
      <c r="I37" s="12">
        <v>0.05</v>
      </c>
      <c r="J37" s="12" t="s">
        <v>41</v>
      </c>
      <c r="K37" s="28">
        <f>(G37*H37)</f>
        <v>1329.04</v>
      </c>
      <c r="L37" s="28">
        <f>(K37*I37)</f>
        <v>66.451999999999998</v>
      </c>
      <c r="M37" s="28">
        <f>(K37-L37)</f>
        <v>1262.588</v>
      </c>
      <c r="N37" s="15">
        <f>YEAR(B37)</f>
        <v>2025</v>
      </c>
      <c r="O37" s="15">
        <f>MONTH(B37)</f>
        <v>2</v>
      </c>
      <c r="P37" s="15"/>
    </row>
    <row r="38" spans="1:16" ht="12.5" x14ac:dyDescent="0.25">
      <c r="A38" s="21" t="s">
        <v>124</v>
      </c>
      <c r="B38" s="13">
        <v>45627</v>
      </c>
      <c r="C38" s="12" t="s">
        <v>65</v>
      </c>
      <c r="D38" s="12" t="s">
        <v>125</v>
      </c>
      <c r="E38" s="12" t="s">
        <v>34</v>
      </c>
      <c r="F38" s="12" t="s">
        <v>69</v>
      </c>
      <c r="G38" s="12">
        <v>10</v>
      </c>
      <c r="H38" s="27">
        <v>438.56</v>
      </c>
      <c r="I38" s="12">
        <v>0.15</v>
      </c>
      <c r="J38" s="12" t="s">
        <v>58</v>
      </c>
      <c r="K38" s="28">
        <f>(G38*H38)</f>
        <v>4385.6000000000004</v>
      </c>
      <c r="L38" s="28">
        <f>(K38*I38)</f>
        <v>657.84</v>
      </c>
      <c r="M38" s="28">
        <f>(K38-L38)</f>
        <v>3727.76</v>
      </c>
      <c r="N38" s="15">
        <f>YEAR(B38)</f>
        <v>2024</v>
      </c>
      <c r="O38" s="15">
        <f>MONTH(B38)</f>
        <v>12</v>
      </c>
      <c r="P38" s="15"/>
    </row>
    <row r="39" spans="1:16" ht="12.5" x14ac:dyDescent="0.25">
      <c r="A39" s="21" t="s">
        <v>126</v>
      </c>
      <c r="B39" s="13">
        <v>45594</v>
      </c>
      <c r="C39" s="12" t="s">
        <v>47</v>
      </c>
      <c r="D39" s="12" t="s">
        <v>127</v>
      </c>
      <c r="E39" s="12" t="s">
        <v>56</v>
      </c>
      <c r="F39" s="12" t="s">
        <v>61</v>
      </c>
      <c r="G39" s="12">
        <v>3</v>
      </c>
      <c r="H39" s="27">
        <v>365.96</v>
      </c>
      <c r="I39" s="12">
        <v>0</v>
      </c>
      <c r="J39" s="12" t="s">
        <v>36</v>
      </c>
      <c r="K39" s="28">
        <f>(G39*H39)</f>
        <v>1097.8799999999999</v>
      </c>
      <c r="L39" s="28">
        <f>(K39*I39)</f>
        <v>0</v>
      </c>
      <c r="M39" s="28">
        <f>(K39-L39)</f>
        <v>1097.8799999999999</v>
      </c>
      <c r="N39" s="15">
        <f>YEAR(B39)</f>
        <v>2024</v>
      </c>
      <c r="O39" s="15">
        <f>MONTH(B39)</f>
        <v>10</v>
      </c>
      <c r="P39" s="15"/>
    </row>
    <row r="40" spans="1:16" ht="12.5" x14ac:dyDescent="0.25">
      <c r="A40" s="21" t="s">
        <v>128</v>
      </c>
      <c r="B40" s="13">
        <v>45860</v>
      </c>
      <c r="C40" s="12" t="s">
        <v>43</v>
      </c>
      <c r="D40" s="12" t="s">
        <v>129</v>
      </c>
      <c r="E40" s="12" t="s">
        <v>56</v>
      </c>
      <c r="F40" s="12" t="s">
        <v>57</v>
      </c>
      <c r="G40" s="12">
        <v>10</v>
      </c>
      <c r="H40" s="27">
        <v>456.08</v>
      </c>
      <c r="I40" s="12">
        <v>0.1</v>
      </c>
      <c r="J40" s="12" t="s">
        <v>36</v>
      </c>
      <c r="K40" s="28">
        <f>(G40*H40)</f>
        <v>4560.8</v>
      </c>
      <c r="L40" s="28">
        <f>(K40*I40)</f>
        <v>456.08000000000004</v>
      </c>
      <c r="M40" s="28">
        <f>(K40-L40)</f>
        <v>4104.72</v>
      </c>
      <c r="N40" s="15">
        <f>YEAR(B40)</f>
        <v>2025</v>
      </c>
      <c r="O40" s="15">
        <f>MONTH(B40)</f>
        <v>7</v>
      </c>
      <c r="P40" s="15"/>
    </row>
    <row r="41" spans="1:16" ht="12.5" x14ac:dyDescent="0.25">
      <c r="A41" s="21" t="s">
        <v>130</v>
      </c>
      <c r="B41" s="13">
        <v>45824</v>
      </c>
      <c r="C41" s="12" t="s">
        <v>47</v>
      </c>
      <c r="D41" s="12" t="s">
        <v>131</v>
      </c>
      <c r="E41" s="12" t="s">
        <v>34</v>
      </c>
      <c r="F41" s="12" t="s">
        <v>90</v>
      </c>
      <c r="G41" s="12">
        <v>2</v>
      </c>
      <c r="H41" s="27">
        <v>124.26</v>
      </c>
      <c r="I41" s="12">
        <v>0.1</v>
      </c>
      <c r="J41" s="12" t="s">
        <v>41</v>
      </c>
      <c r="K41" s="28">
        <f>(G41*H41)</f>
        <v>248.52</v>
      </c>
      <c r="L41" s="28">
        <f>(K41*I41)</f>
        <v>24.852000000000004</v>
      </c>
      <c r="M41" s="28">
        <f>(K41-L41)</f>
        <v>223.66800000000001</v>
      </c>
      <c r="N41" s="15">
        <f>YEAR(B41)</f>
        <v>2025</v>
      </c>
      <c r="O41" s="15">
        <f>MONTH(B41)</f>
        <v>6</v>
      </c>
      <c r="P41" s="15"/>
    </row>
    <row r="42" spans="1:16" ht="12.5" x14ac:dyDescent="0.25">
      <c r="A42" s="21" t="s">
        <v>132</v>
      </c>
      <c r="B42" s="13">
        <v>45714</v>
      </c>
      <c r="C42" s="12" t="s">
        <v>43</v>
      </c>
      <c r="D42" s="12" t="s">
        <v>133</v>
      </c>
      <c r="E42" s="12" t="s">
        <v>34</v>
      </c>
      <c r="F42" s="12" t="s">
        <v>69</v>
      </c>
      <c r="G42" s="12">
        <v>8</v>
      </c>
      <c r="H42" s="27">
        <v>84.93</v>
      </c>
      <c r="I42" s="12">
        <v>0.05</v>
      </c>
      <c r="J42" s="12" t="s">
        <v>41</v>
      </c>
      <c r="K42" s="28">
        <f>(G42*H42)</f>
        <v>679.44</v>
      </c>
      <c r="L42" s="28">
        <f>(K42*I42)</f>
        <v>33.972000000000001</v>
      </c>
      <c r="M42" s="28">
        <f>(K42-L42)</f>
        <v>645.46800000000007</v>
      </c>
      <c r="N42" s="15">
        <f>YEAR(B42)</f>
        <v>2025</v>
      </c>
      <c r="O42" s="15">
        <f>MONTH(B42)</f>
        <v>2</v>
      </c>
      <c r="P42" s="15"/>
    </row>
    <row r="43" spans="1:16" ht="12.5" x14ac:dyDescent="0.25">
      <c r="A43" s="21" t="s">
        <v>134</v>
      </c>
      <c r="B43" s="13">
        <v>45669</v>
      </c>
      <c r="C43" s="12" t="s">
        <v>43</v>
      </c>
      <c r="D43" s="12" t="s">
        <v>135</v>
      </c>
      <c r="E43" s="12" t="s">
        <v>39</v>
      </c>
      <c r="F43" s="12" t="s">
        <v>101</v>
      </c>
      <c r="G43" s="12">
        <v>8</v>
      </c>
      <c r="H43" s="27">
        <v>116.3</v>
      </c>
      <c r="I43" s="12">
        <v>0</v>
      </c>
      <c r="J43" s="12" t="s">
        <v>36</v>
      </c>
      <c r="K43" s="28">
        <f>(G43*H43)</f>
        <v>930.4</v>
      </c>
      <c r="L43" s="28">
        <f>(K43*I43)</f>
        <v>0</v>
      </c>
      <c r="M43" s="28">
        <f>(K43-L43)</f>
        <v>930.4</v>
      </c>
      <c r="N43" s="15">
        <f>YEAR(B43)</f>
        <v>2025</v>
      </c>
      <c r="O43" s="15">
        <f>MONTH(B43)</f>
        <v>1</v>
      </c>
      <c r="P43" s="15"/>
    </row>
    <row r="44" spans="1:16" ht="12.5" x14ac:dyDescent="0.25">
      <c r="A44" s="21" t="s">
        <v>136</v>
      </c>
      <c r="B44" s="13">
        <v>45829</v>
      </c>
      <c r="C44" s="12" t="s">
        <v>47</v>
      </c>
      <c r="D44" s="12" t="s">
        <v>137</v>
      </c>
      <c r="E44" s="12" t="s">
        <v>39</v>
      </c>
      <c r="F44" s="12" t="s">
        <v>53</v>
      </c>
      <c r="G44" s="12">
        <v>9</v>
      </c>
      <c r="H44" s="27">
        <v>299.52999999999997</v>
      </c>
      <c r="I44" s="12">
        <v>0.1</v>
      </c>
      <c r="J44" s="12" t="s">
        <v>36</v>
      </c>
      <c r="K44" s="28">
        <f>(G44*H44)</f>
        <v>2695.7699999999995</v>
      </c>
      <c r="L44" s="28">
        <f>(K44*I44)</f>
        <v>269.57699999999994</v>
      </c>
      <c r="M44" s="28">
        <f>(K44-L44)</f>
        <v>2426.1929999999998</v>
      </c>
      <c r="N44" s="15">
        <f>YEAR(B44)</f>
        <v>2025</v>
      </c>
      <c r="O44" s="15">
        <f>MONTH(B44)</f>
        <v>6</v>
      </c>
      <c r="P44" s="15"/>
    </row>
    <row r="45" spans="1:16" ht="12.5" x14ac:dyDescent="0.25">
      <c r="A45" s="21" t="s">
        <v>138</v>
      </c>
      <c r="B45" s="13">
        <v>45532</v>
      </c>
      <c r="C45" s="12" t="s">
        <v>47</v>
      </c>
      <c r="D45" s="12" t="s">
        <v>139</v>
      </c>
      <c r="E45" s="12" t="s">
        <v>39</v>
      </c>
      <c r="F45" s="12" t="s">
        <v>40</v>
      </c>
      <c r="G45" s="12">
        <v>7</v>
      </c>
      <c r="H45" s="27">
        <v>199.23</v>
      </c>
      <c r="I45" s="12">
        <v>0.1</v>
      </c>
      <c r="J45" s="12" t="s">
        <v>58</v>
      </c>
      <c r="K45" s="28">
        <f>(G45*H45)</f>
        <v>1394.61</v>
      </c>
      <c r="L45" s="28">
        <f>(K45*I45)</f>
        <v>139.46099999999998</v>
      </c>
      <c r="M45" s="28">
        <f>(K45-L45)</f>
        <v>1255.1489999999999</v>
      </c>
      <c r="N45" s="15">
        <f>YEAR(B45)</f>
        <v>2024</v>
      </c>
      <c r="O45" s="15">
        <f>MONTH(B45)</f>
        <v>8</v>
      </c>
      <c r="P45" s="15"/>
    </row>
    <row r="46" spans="1:16" ht="12.5" x14ac:dyDescent="0.25">
      <c r="A46" s="21" t="s">
        <v>140</v>
      </c>
      <c r="B46" s="13">
        <v>45682</v>
      </c>
      <c r="C46" s="12" t="s">
        <v>47</v>
      </c>
      <c r="D46" s="12" t="s">
        <v>141</v>
      </c>
      <c r="E46" s="12" t="s">
        <v>56</v>
      </c>
      <c r="F46" s="12" t="s">
        <v>78</v>
      </c>
      <c r="G46" s="12">
        <v>7</v>
      </c>
      <c r="H46" s="27">
        <v>107.07</v>
      </c>
      <c r="I46" s="12">
        <v>0.1</v>
      </c>
      <c r="J46" s="12" t="s">
        <v>58</v>
      </c>
      <c r="K46" s="28">
        <f>(G46*H46)</f>
        <v>749.49</v>
      </c>
      <c r="L46" s="28">
        <f>(K46*I46)</f>
        <v>74.948999999999998</v>
      </c>
      <c r="M46" s="28">
        <f>(K46-L46)</f>
        <v>674.54100000000005</v>
      </c>
      <c r="N46" s="15">
        <f>YEAR(B46)</f>
        <v>2025</v>
      </c>
      <c r="O46" s="15">
        <f>MONTH(B46)</f>
        <v>1</v>
      </c>
      <c r="P46" s="15"/>
    </row>
    <row r="47" spans="1:16" ht="12.5" x14ac:dyDescent="0.25">
      <c r="A47" s="21" t="s">
        <v>142</v>
      </c>
      <c r="B47" s="13">
        <v>45559</v>
      </c>
      <c r="C47" s="12" t="s">
        <v>43</v>
      </c>
      <c r="D47" s="12" t="s">
        <v>143</v>
      </c>
      <c r="E47" s="12" t="s">
        <v>56</v>
      </c>
      <c r="F47" s="12" t="s">
        <v>87</v>
      </c>
      <c r="G47" s="12">
        <v>6</v>
      </c>
      <c r="H47" s="27">
        <v>336.93</v>
      </c>
      <c r="I47" s="12">
        <v>0.05</v>
      </c>
      <c r="J47" s="12" t="s">
        <v>36</v>
      </c>
      <c r="K47" s="28">
        <f>(G47*H47)</f>
        <v>2021.58</v>
      </c>
      <c r="L47" s="28">
        <f>(K47*I47)</f>
        <v>101.07900000000001</v>
      </c>
      <c r="M47" s="28">
        <f>(K47-L47)</f>
        <v>1920.501</v>
      </c>
      <c r="N47" s="15">
        <f>YEAR(B47)</f>
        <v>2024</v>
      </c>
      <c r="O47" s="15">
        <f>MONTH(B47)</f>
        <v>9</v>
      </c>
      <c r="P47" s="15"/>
    </row>
    <row r="48" spans="1:16" ht="12.5" x14ac:dyDescent="0.25">
      <c r="A48" s="21" t="s">
        <v>144</v>
      </c>
      <c r="B48" s="13">
        <v>45812</v>
      </c>
      <c r="C48" s="12" t="s">
        <v>47</v>
      </c>
      <c r="D48" s="12" t="s">
        <v>145</v>
      </c>
      <c r="E48" s="12" t="s">
        <v>39</v>
      </c>
      <c r="F48" s="12" t="s">
        <v>101</v>
      </c>
      <c r="G48" s="12">
        <v>8</v>
      </c>
      <c r="H48" s="27">
        <v>418.49</v>
      </c>
      <c r="I48" s="12">
        <v>0.05</v>
      </c>
      <c r="J48" s="12" t="s">
        <v>36</v>
      </c>
      <c r="K48" s="28">
        <f>(G48*H48)</f>
        <v>3347.92</v>
      </c>
      <c r="L48" s="28">
        <f>(K48*I48)</f>
        <v>167.39600000000002</v>
      </c>
      <c r="M48" s="28">
        <f>(K48-L48)</f>
        <v>3180.5239999999999</v>
      </c>
      <c r="N48" s="15">
        <f>YEAR(B48)</f>
        <v>2025</v>
      </c>
      <c r="O48" s="15">
        <f>MONTH(B48)</f>
        <v>6</v>
      </c>
      <c r="P48" s="15"/>
    </row>
    <row r="49" spans="1:16" ht="12.5" x14ac:dyDescent="0.25">
      <c r="A49" s="21" t="s">
        <v>146</v>
      </c>
      <c r="B49" s="13">
        <v>45630</v>
      </c>
      <c r="C49" s="12" t="s">
        <v>47</v>
      </c>
      <c r="D49" s="12" t="s">
        <v>147</v>
      </c>
      <c r="E49" s="12" t="s">
        <v>39</v>
      </c>
      <c r="F49" s="12" t="s">
        <v>40</v>
      </c>
      <c r="G49" s="12">
        <v>6</v>
      </c>
      <c r="H49" s="27">
        <v>166.77</v>
      </c>
      <c r="I49" s="12">
        <v>0</v>
      </c>
      <c r="J49" s="12" t="s">
        <v>36</v>
      </c>
      <c r="K49" s="28">
        <f>(G49*H49)</f>
        <v>1000.6200000000001</v>
      </c>
      <c r="L49" s="28">
        <f>(K49*I49)</f>
        <v>0</v>
      </c>
      <c r="M49" s="28">
        <f>(K49-L49)</f>
        <v>1000.6200000000001</v>
      </c>
      <c r="N49" s="15">
        <f>YEAR(B49)</f>
        <v>2024</v>
      </c>
      <c r="O49" s="15">
        <f>MONTH(B49)</f>
        <v>12</v>
      </c>
      <c r="P49" s="15"/>
    </row>
    <row r="50" spans="1:16" ht="12.5" x14ac:dyDescent="0.25">
      <c r="A50" s="21" t="s">
        <v>148</v>
      </c>
      <c r="B50" s="13">
        <v>45552</v>
      </c>
      <c r="C50" s="12" t="s">
        <v>65</v>
      </c>
      <c r="D50" s="12" t="s">
        <v>149</v>
      </c>
      <c r="E50" s="12" t="s">
        <v>56</v>
      </c>
      <c r="F50" s="12" t="s">
        <v>87</v>
      </c>
      <c r="G50" s="12">
        <v>4</v>
      </c>
      <c r="H50" s="27">
        <v>170.68</v>
      </c>
      <c r="I50" s="12">
        <v>0.15</v>
      </c>
      <c r="J50" s="12" t="s">
        <v>41</v>
      </c>
      <c r="K50" s="28">
        <f>(G50*H50)</f>
        <v>682.72</v>
      </c>
      <c r="L50" s="28">
        <f>(K50*I50)</f>
        <v>102.408</v>
      </c>
      <c r="M50" s="28">
        <f>(K50-L50)</f>
        <v>580.31200000000001</v>
      </c>
      <c r="N50" s="15">
        <f>YEAR(B50)</f>
        <v>2024</v>
      </c>
      <c r="O50" s="15">
        <f>MONTH(B50)</f>
        <v>9</v>
      </c>
      <c r="P50" s="15"/>
    </row>
    <row r="51" spans="1:16" ht="12.5" x14ac:dyDescent="0.25">
      <c r="A51" s="21" t="s">
        <v>150</v>
      </c>
      <c r="B51" s="13">
        <v>45690</v>
      </c>
      <c r="C51" s="12" t="s">
        <v>43</v>
      </c>
      <c r="D51" s="12" t="s">
        <v>151</v>
      </c>
      <c r="E51" s="12" t="s">
        <v>34</v>
      </c>
      <c r="F51" s="12" t="s">
        <v>90</v>
      </c>
      <c r="G51" s="12">
        <v>7</v>
      </c>
      <c r="H51" s="27">
        <v>216.11</v>
      </c>
      <c r="I51" s="12">
        <v>0</v>
      </c>
      <c r="J51" s="12" t="s">
        <v>41</v>
      </c>
      <c r="K51" s="28">
        <f>(G51*H51)</f>
        <v>1512.77</v>
      </c>
      <c r="L51" s="28">
        <f>(K51*I51)</f>
        <v>0</v>
      </c>
      <c r="M51" s="28">
        <f>(K51-L51)</f>
        <v>1512.77</v>
      </c>
      <c r="N51" s="15">
        <f>YEAR(B51)</f>
        <v>2025</v>
      </c>
      <c r="O51" s="15">
        <f>MONTH(B51)</f>
        <v>2</v>
      </c>
      <c r="P51" s="15"/>
    </row>
    <row r="52" spans="1:16" ht="12.5" x14ac:dyDescent="0.25">
      <c r="A52" s="21" t="s">
        <v>152</v>
      </c>
      <c r="B52" s="13">
        <v>45569</v>
      </c>
      <c r="C52" s="12" t="s">
        <v>65</v>
      </c>
      <c r="D52" s="12" t="s">
        <v>153</v>
      </c>
      <c r="E52" s="12" t="s">
        <v>39</v>
      </c>
      <c r="F52" s="12" t="s">
        <v>101</v>
      </c>
      <c r="G52" s="12">
        <v>7</v>
      </c>
      <c r="H52" s="27">
        <v>476.66</v>
      </c>
      <c r="I52" s="12">
        <v>0.15</v>
      </c>
      <c r="J52" s="12" t="s">
        <v>36</v>
      </c>
      <c r="K52" s="28">
        <f>(G52*H52)</f>
        <v>3336.6200000000003</v>
      </c>
      <c r="L52" s="28">
        <f>(K52*I52)</f>
        <v>500.49300000000005</v>
      </c>
      <c r="M52" s="28">
        <f>(K52-L52)</f>
        <v>2836.1270000000004</v>
      </c>
      <c r="N52" s="15">
        <f>YEAR(B52)</f>
        <v>2024</v>
      </c>
      <c r="O52" s="15">
        <f>MONTH(B52)</f>
        <v>10</v>
      </c>
      <c r="P52" s="15"/>
    </row>
    <row r="53" spans="1:16" ht="12.5" x14ac:dyDescent="0.25">
      <c r="A53" s="21" t="s">
        <v>154</v>
      </c>
      <c r="B53" s="13">
        <v>45748</v>
      </c>
      <c r="C53" s="12" t="s">
        <v>32</v>
      </c>
      <c r="D53" s="12" t="s">
        <v>155</v>
      </c>
      <c r="E53" s="12" t="s">
        <v>34</v>
      </c>
      <c r="F53" s="12" t="s">
        <v>69</v>
      </c>
      <c r="G53" s="12">
        <v>5</v>
      </c>
      <c r="H53" s="27">
        <v>205.89</v>
      </c>
      <c r="I53" s="12">
        <v>0.05</v>
      </c>
      <c r="J53" s="12" t="s">
        <v>36</v>
      </c>
      <c r="K53" s="28">
        <f>(G53*H53)</f>
        <v>1029.4499999999998</v>
      </c>
      <c r="L53" s="28">
        <f>(K53*I53)</f>
        <v>51.472499999999997</v>
      </c>
      <c r="M53" s="28">
        <f>(K53-L53)</f>
        <v>977.97749999999985</v>
      </c>
      <c r="N53" s="15">
        <f>YEAR(B53)</f>
        <v>2025</v>
      </c>
      <c r="O53" s="15">
        <f>MONTH(B53)</f>
        <v>4</v>
      </c>
      <c r="P53" s="15"/>
    </row>
    <row r="54" spans="1:16" ht="12.5" x14ac:dyDescent="0.25">
      <c r="A54" s="21" t="s">
        <v>156</v>
      </c>
      <c r="B54" s="13">
        <v>45626</v>
      </c>
      <c r="C54" s="12" t="s">
        <v>65</v>
      </c>
      <c r="D54" s="12" t="s">
        <v>157</v>
      </c>
      <c r="E54" s="12" t="s">
        <v>56</v>
      </c>
      <c r="F54" s="12" t="s">
        <v>57</v>
      </c>
      <c r="G54" s="12">
        <v>5</v>
      </c>
      <c r="H54" s="27">
        <v>34.020000000000003</v>
      </c>
      <c r="I54" s="12">
        <v>0.1</v>
      </c>
      <c r="J54" s="12" t="s">
        <v>36</v>
      </c>
      <c r="K54" s="28">
        <f>(G54*H54)</f>
        <v>170.10000000000002</v>
      </c>
      <c r="L54" s="28">
        <f>(K54*I54)</f>
        <v>17.010000000000002</v>
      </c>
      <c r="M54" s="28">
        <f>(K54-L54)</f>
        <v>153.09000000000003</v>
      </c>
      <c r="N54" s="15">
        <f>YEAR(B54)</f>
        <v>2024</v>
      </c>
      <c r="O54" s="15">
        <f>MONTH(B54)</f>
        <v>11</v>
      </c>
      <c r="P54" s="15"/>
    </row>
    <row r="55" spans="1:16" ht="12.5" x14ac:dyDescent="0.25">
      <c r="A55" s="21" t="s">
        <v>158</v>
      </c>
      <c r="B55" s="13">
        <v>45818</v>
      </c>
      <c r="C55" s="12" t="s">
        <v>43</v>
      </c>
      <c r="D55" s="12" t="s">
        <v>159</v>
      </c>
      <c r="E55" s="12" t="s">
        <v>56</v>
      </c>
      <c r="F55" s="12" t="s">
        <v>87</v>
      </c>
      <c r="G55" s="12">
        <v>6</v>
      </c>
      <c r="H55" s="27">
        <v>102.9</v>
      </c>
      <c r="I55" s="12">
        <v>0.1</v>
      </c>
      <c r="J55" s="12" t="s">
        <v>41</v>
      </c>
      <c r="K55" s="28">
        <f>(G55*H55)</f>
        <v>617.40000000000009</v>
      </c>
      <c r="L55" s="28">
        <f>(K55*I55)</f>
        <v>61.740000000000009</v>
      </c>
      <c r="M55" s="28">
        <f>(K55-L55)</f>
        <v>555.66000000000008</v>
      </c>
      <c r="N55" s="15">
        <f>YEAR(B55)</f>
        <v>2025</v>
      </c>
      <c r="O55" s="15">
        <f>MONTH(B55)</f>
        <v>6</v>
      </c>
      <c r="P55" s="15"/>
    </row>
    <row r="56" spans="1:16" ht="12.5" x14ac:dyDescent="0.25">
      <c r="A56" s="21" t="s">
        <v>160</v>
      </c>
      <c r="B56" s="13">
        <v>45703</v>
      </c>
      <c r="C56" s="12" t="s">
        <v>47</v>
      </c>
      <c r="D56" s="12" t="s">
        <v>161</v>
      </c>
      <c r="E56" s="12" t="s">
        <v>34</v>
      </c>
      <c r="F56" s="12" t="s">
        <v>90</v>
      </c>
      <c r="G56" s="12">
        <v>2</v>
      </c>
      <c r="H56" s="27">
        <v>42.64</v>
      </c>
      <c r="I56" s="12">
        <v>0</v>
      </c>
      <c r="J56" s="12" t="s">
        <v>58</v>
      </c>
      <c r="K56" s="28">
        <f>(G56*H56)</f>
        <v>85.28</v>
      </c>
      <c r="L56" s="28">
        <f>(K56*I56)</f>
        <v>0</v>
      </c>
      <c r="M56" s="28">
        <f>(K56-L56)</f>
        <v>85.28</v>
      </c>
      <c r="N56" s="15">
        <f>YEAR(B56)</f>
        <v>2025</v>
      </c>
      <c r="O56" s="15">
        <f>MONTH(B56)</f>
        <v>2</v>
      </c>
      <c r="P56" s="15"/>
    </row>
    <row r="57" spans="1:16" ht="12.5" x14ac:dyDescent="0.25">
      <c r="A57" s="21" t="s">
        <v>162</v>
      </c>
      <c r="B57" s="13">
        <v>45718</v>
      </c>
      <c r="C57" s="12" t="s">
        <v>65</v>
      </c>
      <c r="D57" s="12" t="s">
        <v>163</v>
      </c>
      <c r="E57" s="12" t="s">
        <v>39</v>
      </c>
      <c r="F57" s="12" t="s">
        <v>101</v>
      </c>
      <c r="G57" s="12">
        <v>9</v>
      </c>
      <c r="H57" s="27">
        <v>267.20999999999998</v>
      </c>
      <c r="I57" s="12">
        <v>0</v>
      </c>
      <c r="J57" s="12" t="s">
        <v>41</v>
      </c>
      <c r="K57" s="28">
        <f>(G57*H57)</f>
        <v>2404.89</v>
      </c>
      <c r="L57" s="28">
        <f>(K57*I57)</f>
        <v>0</v>
      </c>
      <c r="M57" s="28">
        <f>(K57-L57)</f>
        <v>2404.89</v>
      </c>
      <c r="N57" s="15">
        <f>YEAR(B57)</f>
        <v>2025</v>
      </c>
      <c r="O57" s="15">
        <f>MONTH(B57)</f>
        <v>3</v>
      </c>
      <c r="P57" s="15"/>
    </row>
    <row r="58" spans="1:16" ht="12.5" x14ac:dyDescent="0.25">
      <c r="A58" s="21" t="s">
        <v>164</v>
      </c>
      <c r="B58" s="13">
        <v>45747</v>
      </c>
      <c r="C58" s="12" t="s">
        <v>47</v>
      </c>
      <c r="D58" s="12" t="s">
        <v>165</v>
      </c>
      <c r="E58" s="12" t="s">
        <v>34</v>
      </c>
      <c r="F58" s="12" t="s">
        <v>69</v>
      </c>
      <c r="G58" s="12">
        <v>7</v>
      </c>
      <c r="H58" s="27">
        <v>102.87</v>
      </c>
      <c r="I58" s="12">
        <v>0.15</v>
      </c>
      <c r="J58" s="12" t="s">
        <v>36</v>
      </c>
      <c r="K58" s="28">
        <f>(G58*H58)</f>
        <v>720.09</v>
      </c>
      <c r="L58" s="28">
        <f>(K58*I58)</f>
        <v>108.01350000000001</v>
      </c>
      <c r="M58" s="28">
        <f>(K58-L58)</f>
        <v>612.07650000000001</v>
      </c>
      <c r="N58" s="15">
        <f>YEAR(B58)</f>
        <v>2025</v>
      </c>
      <c r="O58" s="15">
        <f>MONTH(B58)</f>
        <v>3</v>
      </c>
      <c r="P58" s="15"/>
    </row>
    <row r="59" spans="1:16" ht="12.5" x14ac:dyDescent="0.25">
      <c r="A59" s="21" t="s">
        <v>166</v>
      </c>
      <c r="B59" s="13">
        <v>45859</v>
      </c>
      <c r="C59" s="12" t="s">
        <v>65</v>
      </c>
      <c r="D59" s="12" t="s">
        <v>167</v>
      </c>
      <c r="E59" s="12" t="s">
        <v>56</v>
      </c>
      <c r="F59" s="12" t="s">
        <v>57</v>
      </c>
      <c r="G59" s="12">
        <v>8</v>
      </c>
      <c r="H59" s="27">
        <v>231.06</v>
      </c>
      <c r="I59" s="12">
        <v>0.05</v>
      </c>
      <c r="J59" s="12" t="s">
        <v>41</v>
      </c>
      <c r="K59" s="28">
        <f>(G59*H59)</f>
        <v>1848.48</v>
      </c>
      <c r="L59" s="28">
        <f>(K59*I59)</f>
        <v>92.424000000000007</v>
      </c>
      <c r="M59" s="28">
        <f>(K59-L59)</f>
        <v>1756.056</v>
      </c>
      <c r="N59" s="15">
        <f>YEAR(B59)</f>
        <v>2025</v>
      </c>
      <c r="O59" s="15">
        <f>MONTH(B59)</f>
        <v>7</v>
      </c>
      <c r="P59" s="15"/>
    </row>
    <row r="60" spans="1:16" ht="12.5" x14ac:dyDescent="0.25">
      <c r="A60" s="21" t="s">
        <v>168</v>
      </c>
      <c r="B60" s="13">
        <v>45683</v>
      </c>
      <c r="C60" s="12" t="s">
        <v>43</v>
      </c>
      <c r="D60" s="12" t="s">
        <v>169</v>
      </c>
      <c r="E60" s="12" t="s">
        <v>56</v>
      </c>
      <c r="F60" s="12" t="s">
        <v>57</v>
      </c>
      <c r="G60" s="12">
        <v>2</v>
      </c>
      <c r="H60" s="27">
        <v>270.33999999999997</v>
      </c>
      <c r="I60" s="12">
        <v>0</v>
      </c>
      <c r="J60" s="12" t="s">
        <v>58</v>
      </c>
      <c r="K60" s="28">
        <f>(G60*H60)</f>
        <v>540.67999999999995</v>
      </c>
      <c r="L60" s="28">
        <f>(K60*I60)</f>
        <v>0</v>
      </c>
      <c r="M60" s="28">
        <f>(K60-L60)</f>
        <v>540.67999999999995</v>
      </c>
      <c r="N60" s="15">
        <f>YEAR(B60)</f>
        <v>2025</v>
      </c>
      <c r="O60" s="15">
        <f>MONTH(B60)</f>
        <v>1</v>
      </c>
      <c r="P60" s="15"/>
    </row>
    <row r="61" spans="1:16" ht="12.5" x14ac:dyDescent="0.25">
      <c r="A61" s="21" t="s">
        <v>170</v>
      </c>
      <c r="B61" s="13">
        <v>45589</v>
      </c>
      <c r="C61" s="12" t="s">
        <v>43</v>
      </c>
      <c r="D61" s="12" t="s">
        <v>171</v>
      </c>
      <c r="E61" s="12" t="s">
        <v>39</v>
      </c>
      <c r="F61" s="12" t="s">
        <v>53</v>
      </c>
      <c r="G61" s="12">
        <v>1</v>
      </c>
      <c r="H61" s="27">
        <v>148.71</v>
      </c>
      <c r="I61" s="12">
        <v>0.15</v>
      </c>
      <c r="J61" s="12" t="s">
        <v>36</v>
      </c>
      <c r="K61" s="28">
        <f>(G61*H61)</f>
        <v>148.71</v>
      </c>
      <c r="L61" s="28">
        <f>(K61*I61)</f>
        <v>22.3065</v>
      </c>
      <c r="M61" s="28">
        <f>(K61-L61)</f>
        <v>126.40350000000001</v>
      </c>
      <c r="N61" s="15">
        <f>YEAR(B61)</f>
        <v>2024</v>
      </c>
      <c r="O61" s="15">
        <f>MONTH(B61)</f>
        <v>10</v>
      </c>
      <c r="P61" s="15"/>
    </row>
    <row r="62" spans="1:16" ht="12.5" x14ac:dyDescent="0.25">
      <c r="A62" s="21" t="s">
        <v>172</v>
      </c>
      <c r="B62" s="13">
        <v>45841</v>
      </c>
      <c r="C62" s="12" t="s">
        <v>47</v>
      </c>
      <c r="D62" s="12" t="s">
        <v>173</v>
      </c>
      <c r="E62" s="12" t="s">
        <v>34</v>
      </c>
      <c r="F62" s="12" t="s">
        <v>35</v>
      </c>
      <c r="G62" s="12">
        <v>9</v>
      </c>
      <c r="H62" s="27">
        <v>347.53</v>
      </c>
      <c r="I62" s="12">
        <v>0.05</v>
      </c>
      <c r="J62" s="12" t="s">
        <v>41</v>
      </c>
      <c r="K62" s="28">
        <f>(G62*H62)</f>
        <v>3127.7699999999995</v>
      </c>
      <c r="L62" s="28">
        <f>(K62*I62)</f>
        <v>156.38849999999999</v>
      </c>
      <c r="M62" s="28">
        <f>(K62-L62)</f>
        <v>2971.3814999999995</v>
      </c>
      <c r="N62" s="15">
        <f>YEAR(B62)</f>
        <v>2025</v>
      </c>
      <c r="O62" s="15">
        <f>MONTH(B62)</f>
        <v>7</v>
      </c>
      <c r="P62" s="15"/>
    </row>
    <row r="63" spans="1:16" ht="12.5" x14ac:dyDescent="0.25">
      <c r="A63" s="21" t="s">
        <v>174</v>
      </c>
      <c r="B63" s="13">
        <v>45866</v>
      </c>
      <c r="C63" s="12" t="s">
        <v>65</v>
      </c>
      <c r="D63" s="12" t="s">
        <v>175</v>
      </c>
      <c r="E63" s="12" t="s">
        <v>39</v>
      </c>
      <c r="F63" s="12" t="s">
        <v>101</v>
      </c>
      <c r="G63" s="12">
        <v>7</v>
      </c>
      <c r="H63" s="27">
        <v>486.12</v>
      </c>
      <c r="I63" s="12">
        <v>0.05</v>
      </c>
      <c r="J63" s="12" t="s">
        <v>36</v>
      </c>
      <c r="K63" s="28">
        <f>(G63*H63)</f>
        <v>3402.84</v>
      </c>
      <c r="L63" s="28">
        <f>(K63*I63)</f>
        <v>170.14200000000002</v>
      </c>
      <c r="M63" s="28">
        <f>(K63-L63)</f>
        <v>3232.6980000000003</v>
      </c>
      <c r="N63" s="15">
        <f>YEAR(B63)</f>
        <v>2025</v>
      </c>
      <c r="O63" s="15">
        <f>MONTH(B63)</f>
        <v>7</v>
      </c>
      <c r="P63" s="15"/>
    </row>
    <row r="64" spans="1:16" ht="12.5" x14ac:dyDescent="0.25">
      <c r="A64" s="21" t="s">
        <v>176</v>
      </c>
      <c r="B64" s="13">
        <v>45604</v>
      </c>
      <c r="C64" s="12" t="s">
        <v>43</v>
      </c>
      <c r="D64" s="12" t="s">
        <v>177</v>
      </c>
      <c r="E64" s="12" t="s">
        <v>56</v>
      </c>
      <c r="F64" s="12" t="s">
        <v>87</v>
      </c>
      <c r="G64" s="12">
        <v>9</v>
      </c>
      <c r="H64" s="27">
        <v>166.43</v>
      </c>
      <c r="I64" s="12">
        <v>0.05</v>
      </c>
      <c r="J64" s="12" t="s">
        <v>36</v>
      </c>
      <c r="K64" s="28">
        <f>(G64*H64)</f>
        <v>1497.8700000000001</v>
      </c>
      <c r="L64" s="28">
        <f>(K64*I64)</f>
        <v>74.893500000000003</v>
      </c>
      <c r="M64" s="28">
        <f>(K64-L64)</f>
        <v>1422.9765000000002</v>
      </c>
      <c r="N64" s="15">
        <f>YEAR(B64)</f>
        <v>2024</v>
      </c>
      <c r="O64" s="15">
        <f>MONTH(B64)</f>
        <v>11</v>
      </c>
      <c r="P64" s="15"/>
    </row>
    <row r="65" spans="1:16" ht="12.5" x14ac:dyDescent="0.25">
      <c r="A65" s="21" t="s">
        <v>178</v>
      </c>
      <c r="B65" s="13">
        <v>45513</v>
      </c>
      <c r="C65" s="12" t="s">
        <v>43</v>
      </c>
      <c r="D65" s="12" t="s">
        <v>179</v>
      </c>
      <c r="E65" s="12" t="s">
        <v>56</v>
      </c>
      <c r="F65" s="12" t="s">
        <v>61</v>
      </c>
      <c r="G65" s="12">
        <v>7</v>
      </c>
      <c r="H65" s="27">
        <v>383.63</v>
      </c>
      <c r="I65" s="12">
        <v>0.15</v>
      </c>
      <c r="J65" s="12" t="s">
        <v>41</v>
      </c>
      <c r="K65" s="28">
        <f>(G65*H65)</f>
        <v>2685.41</v>
      </c>
      <c r="L65" s="28">
        <f>(K65*I65)</f>
        <v>402.81149999999997</v>
      </c>
      <c r="M65" s="28">
        <f>(K65-L65)</f>
        <v>2282.5985000000001</v>
      </c>
      <c r="N65" s="15">
        <f>YEAR(B65)</f>
        <v>2024</v>
      </c>
      <c r="O65" s="15">
        <f>MONTH(B65)</f>
        <v>8</v>
      </c>
      <c r="P65" s="15"/>
    </row>
    <row r="66" spans="1:16" ht="12.5" x14ac:dyDescent="0.25">
      <c r="A66" s="21" t="s">
        <v>180</v>
      </c>
      <c r="B66" s="13">
        <v>45627</v>
      </c>
      <c r="C66" s="12" t="s">
        <v>65</v>
      </c>
      <c r="D66" s="12" t="s">
        <v>181</v>
      </c>
      <c r="E66" s="12" t="s">
        <v>34</v>
      </c>
      <c r="F66" s="12" t="s">
        <v>182</v>
      </c>
      <c r="G66" s="12">
        <v>4</v>
      </c>
      <c r="H66" s="27">
        <v>363.61</v>
      </c>
      <c r="I66" s="12">
        <v>0.1</v>
      </c>
      <c r="J66" s="12" t="s">
        <v>41</v>
      </c>
      <c r="K66" s="28">
        <f>(G66*H66)</f>
        <v>1454.44</v>
      </c>
      <c r="L66" s="28">
        <f>(K66*I66)</f>
        <v>145.44400000000002</v>
      </c>
      <c r="M66" s="28">
        <f>(K66-L66)</f>
        <v>1308.9960000000001</v>
      </c>
      <c r="N66" s="15">
        <f>YEAR(B66)</f>
        <v>2024</v>
      </c>
      <c r="O66" s="15">
        <f>MONTH(B66)</f>
        <v>12</v>
      </c>
      <c r="P66" s="15"/>
    </row>
    <row r="67" spans="1:16" ht="12.5" x14ac:dyDescent="0.25">
      <c r="A67" s="21" t="s">
        <v>183</v>
      </c>
      <c r="B67" s="13">
        <v>45691</v>
      </c>
      <c r="C67" s="12" t="s">
        <v>47</v>
      </c>
      <c r="D67" s="12" t="s">
        <v>184</v>
      </c>
      <c r="E67" s="12" t="s">
        <v>56</v>
      </c>
      <c r="F67" s="12" t="s">
        <v>57</v>
      </c>
      <c r="G67" s="12">
        <v>3</v>
      </c>
      <c r="H67" s="27">
        <v>47.97</v>
      </c>
      <c r="I67" s="12">
        <v>0.05</v>
      </c>
      <c r="J67" s="12" t="s">
        <v>41</v>
      </c>
      <c r="K67" s="28">
        <f>(G67*H67)</f>
        <v>143.91</v>
      </c>
      <c r="L67" s="28">
        <f>(K67*I67)</f>
        <v>7.1955</v>
      </c>
      <c r="M67" s="28">
        <f>(K67-L67)</f>
        <v>136.71449999999999</v>
      </c>
      <c r="N67" s="15">
        <f>YEAR(B67)</f>
        <v>2025</v>
      </c>
      <c r="O67" s="15">
        <f>MONTH(B67)</f>
        <v>2</v>
      </c>
      <c r="P67" s="15"/>
    </row>
    <row r="68" spans="1:16" ht="12.5" x14ac:dyDescent="0.25">
      <c r="A68" s="21" t="s">
        <v>185</v>
      </c>
      <c r="B68" s="13">
        <v>45568</v>
      </c>
      <c r="C68" s="12" t="s">
        <v>32</v>
      </c>
      <c r="D68" s="12" t="s">
        <v>186</v>
      </c>
      <c r="E68" s="12" t="s">
        <v>56</v>
      </c>
      <c r="F68" s="12" t="s">
        <v>61</v>
      </c>
      <c r="G68" s="12">
        <v>7</v>
      </c>
      <c r="H68" s="27">
        <v>307.77</v>
      </c>
      <c r="I68" s="12">
        <v>0</v>
      </c>
      <c r="J68" s="12" t="s">
        <v>41</v>
      </c>
      <c r="K68" s="28">
        <f>(G68*H68)</f>
        <v>2154.39</v>
      </c>
      <c r="L68" s="28">
        <f>(K68*I68)</f>
        <v>0</v>
      </c>
      <c r="M68" s="28">
        <f>(K68-L68)</f>
        <v>2154.39</v>
      </c>
      <c r="N68" s="15">
        <f>YEAR(B68)</f>
        <v>2024</v>
      </c>
      <c r="O68" s="15">
        <f>MONTH(B68)</f>
        <v>10</v>
      </c>
      <c r="P68" s="15"/>
    </row>
    <row r="69" spans="1:16" ht="12.5" x14ac:dyDescent="0.25">
      <c r="A69" s="21" t="s">
        <v>187</v>
      </c>
      <c r="B69" s="13">
        <v>45661</v>
      </c>
      <c r="C69" s="12" t="s">
        <v>47</v>
      </c>
      <c r="D69" s="12" t="s">
        <v>188</v>
      </c>
      <c r="E69" s="12" t="s">
        <v>56</v>
      </c>
      <c r="F69" s="12" t="s">
        <v>61</v>
      </c>
      <c r="G69" s="12">
        <v>3</v>
      </c>
      <c r="H69" s="27">
        <v>480.44</v>
      </c>
      <c r="I69" s="12">
        <v>0.15</v>
      </c>
      <c r="J69" s="12" t="s">
        <v>41</v>
      </c>
      <c r="K69" s="28">
        <f>(G69*H69)</f>
        <v>1441.32</v>
      </c>
      <c r="L69" s="28">
        <f>(K69*I69)</f>
        <v>216.19799999999998</v>
      </c>
      <c r="M69" s="28">
        <f>(K69-L69)</f>
        <v>1225.1219999999998</v>
      </c>
      <c r="N69" s="15">
        <f>YEAR(B69)</f>
        <v>2025</v>
      </c>
      <c r="O69" s="15">
        <f>MONTH(B69)</f>
        <v>1</v>
      </c>
      <c r="P69" s="15"/>
    </row>
    <row r="70" spans="1:16" ht="12.5" x14ac:dyDescent="0.25">
      <c r="A70" s="21" t="s">
        <v>189</v>
      </c>
      <c r="B70" s="13">
        <v>45654</v>
      </c>
      <c r="C70" s="12" t="s">
        <v>65</v>
      </c>
      <c r="D70" s="12" t="s">
        <v>190</v>
      </c>
      <c r="E70" s="12" t="s">
        <v>39</v>
      </c>
      <c r="F70" s="12" t="s">
        <v>45</v>
      </c>
      <c r="G70" s="12">
        <v>9</v>
      </c>
      <c r="H70" s="27">
        <v>206.3</v>
      </c>
      <c r="I70" s="12">
        <v>0.1</v>
      </c>
      <c r="J70" s="12" t="s">
        <v>36</v>
      </c>
      <c r="K70" s="28">
        <f>(G70*H70)</f>
        <v>1856.7</v>
      </c>
      <c r="L70" s="28">
        <f>(K70*I70)</f>
        <v>185.67000000000002</v>
      </c>
      <c r="M70" s="28">
        <f>(K70-L70)</f>
        <v>1671.03</v>
      </c>
      <c r="N70" s="15">
        <f>YEAR(B70)</f>
        <v>2024</v>
      </c>
      <c r="O70" s="15">
        <f>MONTH(B70)</f>
        <v>12</v>
      </c>
      <c r="P70" s="15"/>
    </row>
    <row r="71" spans="1:16" ht="12.5" x14ac:dyDescent="0.25">
      <c r="A71" s="21" t="s">
        <v>191</v>
      </c>
      <c r="B71" s="13">
        <v>45609</v>
      </c>
      <c r="C71" s="12" t="s">
        <v>47</v>
      </c>
      <c r="D71" s="12" t="s">
        <v>192</v>
      </c>
      <c r="E71" s="12" t="s">
        <v>56</v>
      </c>
      <c r="F71" s="12" t="s">
        <v>78</v>
      </c>
      <c r="G71" s="12">
        <v>6</v>
      </c>
      <c r="H71" s="27">
        <v>24.12</v>
      </c>
      <c r="I71" s="12">
        <v>0</v>
      </c>
      <c r="J71" s="12" t="s">
        <v>58</v>
      </c>
      <c r="K71" s="28">
        <f>(G71*H71)</f>
        <v>144.72</v>
      </c>
      <c r="L71" s="28">
        <f>(K71*I71)</f>
        <v>0</v>
      </c>
      <c r="M71" s="28">
        <f>(K71-L71)</f>
        <v>144.72</v>
      </c>
      <c r="N71" s="15">
        <f>YEAR(B71)</f>
        <v>2024</v>
      </c>
      <c r="O71" s="15">
        <f>MONTH(B71)</f>
        <v>11</v>
      </c>
      <c r="P71" s="15"/>
    </row>
    <row r="72" spans="1:16" ht="12.5" x14ac:dyDescent="0.25">
      <c r="A72" s="21" t="s">
        <v>193</v>
      </c>
      <c r="B72" s="13">
        <v>45532</v>
      </c>
      <c r="C72" s="12" t="s">
        <v>43</v>
      </c>
      <c r="D72" s="12" t="s">
        <v>194</v>
      </c>
      <c r="E72" s="12" t="s">
        <v>34</v>
      </c>
      <c r="F72" s="12" t="s">
        <v>182</v>
      </c>
      <c r="G72" s="12">
        <v>7</v>
      </c>
      <c r="H72" s="27">
        <v>62.15</v>
      </c>
      <c r="I72" s="12">
        <v>0</v>
      </c>
      <c r="J72" s="12" t="s">
        <v>36</v>
      </c>
      <c r="K72" s="28">
        <f>(G72*H72)</f>
        <v>435.05</v>
      </c>
      <c r="L72" s="28">
        <f>(K72*I72)</f>
        <v>0</v>
      </c>
      <c r="M72" s="28">
        <f>(K72-L72)</f>
        <v>435.05</v>
      </c>
      <c r="N72" s="15">
        <f>YEAR(B72)</f>
        <v>2024</v>
      </c>
      <c r="O72" s="15">
        <f>MONTH(B72)</f>
        <v>8</v>
      </c>
      <c r="P72" s="15"/>
    </row>
    <row r="73" spans="1:16" ht="12.5" x14ac:dyDescent="0.25">
      <c r="A73" s="21" t="s">
        <v>195</v>
      </c>
      <c r="B73" s="13">
        <v>45710</v>
      </c>
      <c r="C73" s="12" t="s">
        <v>32</v>
      </c>
      <c r="D73" s="12" t="s">
        <v>196</v>
      </c>
      <c r="E73" s="12" t="s">
        <v>56</v>
      </c>
      <c r="F73" s="12" t="s">
        <v>61</v>
      </c>
      <c r="G73" s="12">
        <v>8</v>
      </c>
      <c r="H73" s="27">
        <v>333.29</v>
      </c>
      <c r="I73" s="12">
        <v>0</v>
      </c>
      <c r="J73" s="12" t="s">
        <v>36</v>
      </c>
      <c r="K73" s="28">
        <f>(G73*H73)</f>
        <v>2666.32</v>
      </c>
      <c r="L73" s="28">
        <f>(K73*I73)</f>
        <v>0</v>
      </c>
      <c r="M73" s="28">
        <f>(K73-L73)</f>
        <v>2666.32</v>
      </c>
      <c r="N73" s="15">
        <f>YEAR(B73)</f>
        <v>2025</v>
      </c>
      <c r="O73" s="15">
        <f>MONTH(B73)</f>
        <v>2</v>
      </c>
      <c r="P73" s="15"/>
    </row>
    <row r="74" spans="1:16" ht="12.5" x14ac:dyDescent="0.25">
      <c r="A74" s="21" t="s">
        <v>197</v>
      </c>
      <c r="B74" s="13">
        <v>45557</v>
      </c>
      <c r="C74" s="12" t="s">
        <v>47</v>
      </c>
      <c r="D74" s="12" t="s">
        <v>198</v>
      </c>
      <c r="E74" s="12" t="s">
        <v>56</v>
      </c>
      <c r="F74" s="12" t="s">
        <v>87</v>
      </c>
      <c r="G74" s="12">
        <v>4</v>
      </c>
      <c r="H74" s="27">
        <v>160.75</v>
      </c>
      <c r="I74" s="12">
        <v>0.15</v>
      </c>
      <c r="J74" s="12" t="s">
        <v>36</v>
      </c>
      <c r="K74" s="28">
        <f>(G74*H74)</f>
        <v>643</v>
      </c>
      <c r="L74" s="28">
        <f>(K74*I74)</f>
        <v>96.45</v>
      </c>
      <c r="M74" s="28">
        <f>(K74-L74)</f>
        <v>546.54999999999995</v>
      </c>
      <c r="N74" s="15">
        <f>YEAR(B74)</f>
        <v>2024</v>
      </c>
      <c r="O74" s="15">
        <f>MONTH(B74)</f>
        <v>9</v>
      </c>
      <c r="P74" s="15"/>
    </row>
    <row r="75" spans="1:16" ht="12.5" x14ac:dyDescent="0.25">
      <c r="A75" s="21" t="s">
        <v>199</v>
      </c>
      <c r="B75" s="13">
        <v>45854</v>
      </c>
      <c r="C75" s="12" t="s">
        <v>65</v>
      </c>
      <c r="D75" s="12" t="s">
        <v>200</v>
      </c>
      <c r="E75" s="12" t="s">
        <v>56</v>
      </c>
      <c r="F75" s="12" t="s">
        <v>57</v>
      </c>
      <c r="G75" s="12">
        <v>2</v>
      </c>
      <c r="H75" s="27">
        <v>115.98</v>
      </c>
      <c r="I75" s="12">
        <v>0.1</v>
      </c>
      <c r="J75" s="12" t="s">
        <v>36</v>
      </c>
      <c r="K75" s="28">
        <f>(G75*H75)</f>
        <v>231.96</v>
      </c>
      <c r="L75" s="28">
        <f>(K75*I75)</f>
        <v>23.196000000000002</v>
      </c>
      <c r="M75" s="28">
        <f>(K75-L75)</f>
        <v>208.76400000000001</v>
      </c>
      <c r="N75" s="15">
        <f>YEAR(B75)</f>
        <v>2025</v>
      </c>
      <c r="O75" s="15">
        <f>MONTH(B75)</f>
        <v>7</v>
      </c>
      <c r="P75" s="15"/>
    </row>
    <row r="76" spans="1:16" ht="12.5" x14ac:dyDescent="0.25">
      <c r="A76" s="21" t="s">
        <v>201</v>
      </c>
      <c r="B76" s="13">
        <v>45847</v>
      </c>
      <c r="C76" s="12" t="s">
        <v>47</v>
      </c>
      <c r="D76" s="12" t="s">
        <v>202</v>
      </c>
      <c r="E76" s="12" t="s">
        <v>56</v>
      </c>
      <c r="F76" s="12" t="s">
        <v>87</v>
      </c>
      <c r="G76" s="12">
        <v>10</v>
      </c>
      <c r="H76" s="27">
        <v>325.26</v>
      </c>
      <c r="I76" s="12">
        <v>0</v>
      </c>
      <c r="J76" s="12" t="s">
        <v>41</v>
      </c>
      <c r="K76" s="28">
        <f>(G76*H76)</f>
        <v>3252.6</v>
      </c>
      <c r="L76" s="28">
        <f>(K76*I76)</f>
        <v>0</v>
      </c>
      <c r="M76" s="28">
        <f>(K76-L76)</f>
        <v>3252.6</v>
      </c>
      <c r="N76" s="15">
        <f>YEAR(B76)</f>
        <v>2025</v>
      </c>
      <c r="O76" s="15">
        <f>MONTH(B76)</f>
        <v>7</v>
      </c>
      <c r="P76" s="15"/>
    </row>
    <row r="77" spans="1:16" ht="12.5" x14ac:dyDescent="0.25">
      <c r="A77" s="21" t="s">
        <v>203</v>
      </c>
      <c r="B77" s="13">
        <v>45861</v>
      </c>
      <c r="C77" s="12" t="s">
        <v>43</v>
      </c>
      <c r="D77" s="12" t="s">
        <v>204</v>
      </c>
      <c r="E77" s="12" t="s">
        <v>56</v>
      </c>
      <c r="F77" s="12" t="s">
        <v>61</v>
      </c>
      <c r="G77" s="12">
        <v>2</v>
      </c>
      <c r="H77" s="27">
        <v>32.020000000000003</v>
      </c>
      <c r="I77" s="12">
        <v>0</v>
      </c>
      <c r="J77" s="12" t="s">
        <v>41</v>
      </c>
      <c r="K77" s="28">
        <f>(G77*H77)</f>
        <v>64.040000000000006</v>
      </c>
      <c r="L77" s="28">
        <f>(K77*I77)</f>
        <v>0</v>
      </c>
      <c r="M77" s="28">
        <f>(K77-L77)</f>
        <v>64.040000000000006</v>
      </c>
      <c r="N77" s="15">
        <f>YEAR(B77)</f>
        <v>2025</v>
      </c>
      <c r="O77" s="15">
        <f>MONTH(B77)</f>
        <v>7</v>
      </c>
      <c r="P77" s="15"/>
    </row>
    <row r="78" spans="1:16" ht="12.5" x14ac:dyDescent="0.25">
      <c r="A78" s="21" t="s">
        <v>205</v>
      </c>
      <c r="B78" s="13">
        <v>45816</v>
      </c>
      <c r="C78" s="12" t="s">
        <v>65</v>
      </c>
      <c r="D78" s="12" t="s">
        <v>206</v>
      </c>
      <c r="E78" s="12" t="s">
        <v>34</v>
      </c>
      <c r="F78" s="12" t="s">
        <v>35</v>
      </c>
      <c r="G78" s="12">
        <v>7</v>
      </c>
      <c r="H78" s="27">
        <v>440.11</v>
      </c>
      <c r="I78" s="12">
        <v>0.05</v>
      </c>
      <c r="J78" s="12" t="s">
        <v>41</v>
      </c>
      <c r="K78" s="28">
        <f>(G78*H78)</f>
        <v>3080.77</v>
      </c>
      <c r="L78" s="28">
        <f>(K78*I78)</f>
        <v>154.0385</v>
      </c>
      <c r="M78" s="28">
        <f>(K78-L78)</f>
        <v>2926.7314999999999</v>
      </c>
      <c r="N78" s="15">
        <f>YEAR(B78)</f>
        <v>2025</v>
      </c>
      <c r="O78" s="15">
        <f>MONTH(B78)</f>
        <v>6</v>
      </c>
      <c r="P78" s="15"/>
    </row>
    <row r="79" spans="1:16" ht="12.5" x14ac:dyDescent="0.25">
      <c r="A79" s="21" t="s">
        <v>207</v>
      </c>
      <c r="B79" s="13">
        <v>45788</v>
      </c>
      <c r="C79" s="12" t="s">
        <v>43</v>
      </c>
      <c r="D79" s="12" t="s">
        <v>208</v>
      </c>
      <c r="E79" s="12" t="s">
        <v>34</v>
      </c>
      <c r="F79" s="12" t="s">
        <v>90</v>
      </c>
      <c r="G79" s="12">
        <v>4</v>
      </c>
      <c r="H79" s="27">
        <v>227.02</v>
      </c>
      <c r="I79" s="12">
        <v>0</v>
      </c>
      <c r="J79" s="12" t="s">
        <v>58</v>
      </c>
      <c r="K79" s="28">
        <f>(G79*H79)</f>
        <v>908.08</v>
      </c>
      <c r="L79" s="28">
        <f>(K79*I79)</f>
        <v>0</v>
      </c>
      <c r="M79" s="28">
        <f>(K79-L79)</f>
        <v>908.08</v>
      </c>
      <c r="N79" s="15">
        <f>YEAR(B79)</f>
        <v>2025</v>
      </c>
      <c r="O79" s="15">
        <f>MONTH(B79)</f>
        <v>5</v>
      </c>
      <c r="P79" s="15"/>
    </row>
    <row r="80" spans="1:16" ht="12.5" x14ac:dyDescent="0.25">
      <c r="A80" s="21" t="s">
        <v>209</v>
      </c>
      <c r="B80" s="13">
        <v>45710</v>
      </c>
      <c r="C80" s="12" t="s">
        <v>47</v>
      </c>
      <c r="D80" s="12" t="s">
        <v>210</v>
      </c>
      <c r="E80" s="12" t="s">
        <v>39</v>
      </c>
      <c r="F80" s="12" t="s">
        <v>45</v>
      </c>
      <c r="G80" s="12">
        <v>7</v>
      </c>
      <c r="H80" s="27">
        <v>201.54</v>
      </c>
      <c r="I80" s="12">
        <v>0.05</v>
      </c>
      <c r="J80" s="12" t="s">
        <v>36</v>
      </c>
      <c r="K80" s="28">
        <f>(G80*H80)</f>
        <v>1410.78</v>
      </c>
      <c r="L80" s="28">
        <f>(K80*I80)</f>
        <v>70.539000000000001</v>
      </c>
      <c r="M80" s="28">
        <f>(K80-L80)</f>
        <v>1340.241</v>
      </c>
      <c r="N80" s="15">
        <f>YEAR(B80)</f>
        <v>2025</v>
      </c>
      <c r="O80" s="15">
        <f>MONTH(B80)</f>
        <v>2</v>
      </c>
      <c r="P80" s="15"/>
    </row>
    <row r="81" spans="1:16" ht="12.5" x14ac:dyDescent="0.25">
      <c r="A81" s="21" t="s">
        <v>211</v>
      </c>
      <c r="B81" s="13">
        <v>45843</v>
      </c>
      <c r="C81" s="12" t="s">
        <v>32</v>
      </c>
      <c r="D81" s="12" t="s">
        <v>212</v>
      </c>
      <c r="E81" s="12" t="s">
        <v>34</v>
      </c>
      <c r="F81" s="12" t="s">
        <v>90</v>
      </c>
      <c r="G81" s="12">
        <v>8</v>
      </c>
      <c r="H81" s="27">
        <v>79.39</v>
      </c>
      <c r="I81" s="12">
        <v>0.05</v>
      </c>
      <c r="J81" s="12" t="s">
        <v>41</v>
      </c>
      <c r="K81" s="28">
        <f>(G81*H81)</f>
        <v>635.12</v>
      </c>
      <c r="L81" s="28">
        <f>(K81*I81)</f>
        <v>31.756</v>
      </c>
      <c r="M81" s="28">
        <f>(K81-L81)</f>
        <v>603.36400000000003</v>
      </c>
      <c r="N81" s="15">
        <f>YEAR(B81)</f>
        <v>2025</v>
      </c>
      <c r="O81" s="15">
        <f>MONTH(B81)</f>
        <v>7</v>
      </c>
      <c r="P81" s="15"/>
    </row>
    <row r="82" spans="1:16" ht="12.5" x14ac:dyDescent="0.25">
      <c r="A82" s="21" t="s">
        <v>213</v>
      </c>
      <c r="B82" s="13">
        <v>45777</v>
      </c>
      <c r="C82" s="12" t="s">
        <v>47</v>
      </c>
      <c r="D82" s="12" t="s">
        <v>214</v>
      </c>
      <c r="E82" s="12" t="s">
        <v>56</v>
      </c>
      <c r="F82" s="12" t="s">
        <v>87</v>
      </c>
      <c r="G82" s="12">
        <v>2</v>
      </c>
      <c r="H82" s="27">
        <v>225.27</v>
      </c>
      <c r="I82" s="12">
        <v>0.1</v>
      </c>
      <c r="J82" s="12" t="s">
        <v>36</v>
      </c>
      <c r="K82" s="28">
        <f>(G82*H82)</f>
        <v>450.54</v>
      </c>
      <c r="L82" s="28">
        <f>(K82*I82)</f>
        <v>45.054000000000002</v>
      </c>
      <c r="M82" s="28">
        <f>(K82-L82)</f>
        <v>405.48599999999999</v>
      </c>
      <c r="N82" s="15">
        <f>YEAR(B82)</f>
        <v>2025</v>
      </c>
      <c r="O82" s="15">
        <f>MONTH(B82)</f>
        <v>4</v>
      </c>
      <c r="P82" s="15"/>
    </row>
    <row r="83" spans="1:16" ht="12.5" x14ac:dyDescent="0.25">
      <c r="A83" s="21" t="s">
        <v>215</v>
      </c>
      <c r="B83" s="13">
        <v>45831</v>
      </c>
      <c r="C83" s="12" t="s">
        <v>32</v>
      </c>
      <c r="D83" s="12" t="s">
        <v>216</v>
      </c>
      <c r="E83" s="12" t="s">
        <v>56</v>
      </c>
      <c r="F83" s="12" t="s">
        <v>61</v>
      </c>
      <c r="G83" s="12">
        <v>10</v>
      </c>
      <c r="H83" s="27">
        <v>118.73</v>
      </c>
      <c r="I83" s="12">
        <v>0.05</v>
      </c>
      <c r="J83" s="12" t="s">
        <v>41</v>
      </c>
      <c r="K83" s="28">
        <f>(G83*H83)</f>
        <v>1187.3</v>
      </c>
      <c r="L83" s="28">
        <f>(K83*I83)</f>
        <v>59.365000000000002</v>
      </c>
      <c r="M83" s="28">
        <f>(K83-L83)</f>
        <v>1127.9349999999999</v>
      </c>
      <c r="N83" s="15">
        <f>YEAR(B83)</f>
        <v>2025</v>
      </c>
      <c r="O83" s="15">
        <f>MONTH(B83)</f>
        <v>6</v>
      </c>
      <c r="P83" s="15"/>
    </row>
    <row r="84" spans="1:16" ht="12.5" x14ac:dyDescent="0.25">
      <c r="A84" s="21" t="s">
        <v>217</v>
      </c>
      <c r="B84" s="13">
        <v>45859</v>
      </c>
      <c r="C84" s="12" t="s">
        <v>65</v>
      </c>
      <c r="D84" s="12" t="s">
        <v>218</v>
      </c>
      <c r="E84" s="12" t="s">
        <v>34</v>
      </c>
      <c r="F84" s="12" t="s">
        <v>182</v>
      </c>
      <c r="G84" s="12">
        <v>7</v>
      </c>
      <c r="H84" s="27">
        <v>52.2</v>
      </c>
      <c r="I84" s="12">
        <v>0.05</v>
      </c>
      <c r="J84" s="12" t="s">
        <v>41</v>
      </c>
      <c r="K84" s="28">
        <f>(G84*H84)</f>
        <v>365.40000000000003</v>
      </c>
      <c r="L84" s="28">
        <f>(K84*I84)</f>
        <v>18.270000000000003</v>
      </c>
      <c r="M84" s="28">
        <f>(K84-L84)</f>
        <v>347.13000000000005</v>
      </c>
      <c r="N84" s="15">
        <f>YEAR(B84)</f>
        <v>2025</v>
      </c>
      <c r="O84" s="15">
        <f>MONTH(B84)</f>
        <v>7</v>
      </c>
      <c r="P84" s="15"/>
    </row>
    <row r="85" spans="1:16" ht="12.5" x14ac:dyDescent="0.25">
      <c r="A85" s="21" t="s">
        <v>219</v>
      </c>
      <c r="B85" s="13">
        <v>45560</v>
      </c>
      <c r="C85" s="12" t="s">
        <v>47</v>
      </c>
      <c r="D85" s="12" t="s">
        <v>220</v>
      </c>
      <c r="E85" s="12" t="s">
        <v>56</v>
      </c>
      <c r="F85" s="12" t="s">
        <v>87</v>
      </c>
      <c r="G85" s="12">
        <v>4</v>
      </c>
      <c r="H85" s="27">
        <v>103.69</v>
      </c>
      <c r="I85" s="12">
        <v>0.1</v>
      </c>
      <c r="J85" s="12" t="s">
        <v>36</v>
      </c>
      <c r="K85" s="28">
        <f>(G85*H85)</f>
        <v>414.76</v>
      </c>
      <c r="L85" s="28">
        <f>(K85*I85)</f>
        <v>41.475999999999999</v>
      </c>
      <c r="M85" s="28">
        <f>(K85-L85)</f>
        <v>373.28399999999999</v>
      </c>
      <c r="N85" s="15">
        <f>YEAR(B85)</f>
        <v>2024</v>
      </c>
      <c r="O85" s="15">
        <f>MONTH(B85)</f>
        <v>9</v>
      </c>
      <c r="P85" s="15"/>
    </row>
    <row r="86" spans="1:16" ht="12.5" x14ac:dyDescent="0.25">
      <c r="A86" s="21" t="s">
        <v>221</v>
      </c>
      <c r="B86" s="13">
        <v>45583</v>
      </c>
      <c r="C86" s="12" t="s">
        <v>65</v>
      </c>
      <c r="D86" s="12" t="s">
        <v>222</v>
      </c>
      <c r="E86" s="12" t="s">
        <v>39</v>
      </c>
      <c r="F86" s="12" t="s">
        <v>101</v>
      </c>
      <c r="G86" s="12">
        <v>7</v>
      </c>
      <c r="H86" s="27">
        <v>401.17</v>
      </c>
      <c r="I86" s="12">
        <v>0.1</v>
      </c>
      <c r="J86" s="12" t="s">
        <v>36</v>
      </c>
      <c r="K86" s="28">
        <f>(G86*H86)</f>
        <v>2808.19</v>
      </c>
      <c r="L86" s="28">
        <f>(K86*I86)</f>
        <v>280.81900000000002</v>
      </c>
      <c r="M86" s="28">
        <f>(K86-L86)</f>
        <v>2527.3710000000001</v>
      </c>
      <c r="N86" s="15">
        <f>YEAR(B86)</f>
        <v>2024</v>
      </c>
      <c r="O86" s="15">
        <f>MONTH(B86)</f>
        <v>10</v>
      </c>
      <c r="P86" s="15"/>
    </row>
    <row r="87" spans="1:16" ht="12.5" x14ac:dyDescent="0.25">
      <c r="A87" s="21" t="s">
        <v>223</v>
      </c>
      <c r="B87" s="13">
        <v>45630</v>
      </c>
      <c r="C87" s="12" t="s">
        <v>65</v>
      </c>
      <c r="D87" s="12" t="s">
        <v>224</v>
      </c>
      <c r="E87" s="12" t="s">
        <v>39</v>
      </c>
      <c r="F87" s="12" t="s">
        <v>101</v>
      </c>
      <c r="G87" s="12">
        <v>4</v>
      </c>
      <c r="H87" s="27">
        <v>194.05</v>
      </c>
      <c r="I87" s="12">
        <v>0</v>
      </c>
      <c r="J87" s="12" t="s">
        <v>41</v>
      </c>
      <c r="K87" s="28">
        <f>(G87*H87)</f>
        <v>776.2</v>
      </c>
      <c r="L87" s="28">
        <f>(K87*I87)</f>
        <v>0</v>
      </c>
      <c r="M87" s="28">
        <f>(K87-L87)</f>
        <v>776.2</v>
      </c>
      <c r="N87" s="15">
        <f>YEAR(B87)</f>
        <v>2024</v>
      </c>
      <c r="O87" s="15">
        <f>MONTH(B87)</f>
        <v>12</v>
      </c>
      <c r="P87" s="15"/>
    </row>
    <row r="88" spans="1:16" ht="12.5" x14ac:dyDescent="0.25">
      <c r="A88" s="21" t="s">
        <v>225</v>
      </c>
      <c r="B88" s="13">
        <v>45519</v>
      </c>
      <c r="C88" s="12" t="s">
        <v>32</v>
      </c>
      <c r="D88" s="12" t="s">
        <v>226</v>
      </c>
      <c r="E88" s="12" t="s">
        <v>34</v>
      </c>
      <c r="F88" s="12" t="s">
        <v>35</v>
      </c>
      <c r="G88" s="12">
        <v>6</v>
      </c>
      <c r="H88" s="27">
        <v>209.28</v>
      </c>
      <c r="I88" s="12">
        <v>0</v>
      </c>
      <c r="J88" s="12" t="s">
        <v>41</v>
      </c>
      <c r="K88" s="28">
        <f>(G88*H88)</f>
        <v>1255.68</v>
      </c>
      <c r="L88" s="28">
        <f>(K88*I88)</f>
        <v>0</v>
      </c>
      <c r="M88" s="28">
        <f>(K88-L88)</f>
        <v>1255.68</v>
      </c>
      <c r="N88" s="15">
        <f>YEAR(B88)</f>
        <v>2024</v>
      </c>
      <c r="O88" s="15">
        <f>MONTH(B88)</f>
        <v>8</v>
      </c>
      <c r="P88" s="15"/>
    </row>
    <row r="89" spans="1:16" ht="12.5" x14ac:dyDescent="0.25">
      <c r="A89" s="21" t="s">
        <v>227</v>
      </c>
      <c r="B89" s="13">
        <v>45788</v>
      </c>
      <c r="C89" s="12" t="s">
        <v>65</v>
      </c>
      <c r="D89" s="12" t="s">
        <v>228</v>
      </c>
      <c r="E89" s="12" t="s">
        <v>39</v>
      </c>
      <c r="F89" s="12" t="s">
        <v>53</v>
      </c>
      <c r="G89" s="12">
        <v>2</v>
      </c>
      <c r="H89" s="27">
        <v>266.95</v>
      </c>
      <c r="I89" s="12">
        <v>0.1</v>
      </c>
      <c r="J89" s="12" t="s">
        <v>41</v>
      </c>
      <c r="K89" s="28">
        <f>(G89*H89)</f>
        <v>533.9</v>
      </c>
      <c r="L89" s="28">
        <f>(K89*I89)</f>
        <v>53.39</v>
      </c>
      <c r="M89" s="28">
        <f>(K89-L89)</f>
        <v>480.51</v>
      </c>
      <c r="N89" s="15">
        <f>YEAR(B89)</f>
        <v>2025</v>
      </c>
      <c r="O89" s="15">
        <f>MONTH(B89)</f>
        <v>5</v>
      </c>
      <c r="P89" s="15"/>
    </row>
    <row r="90" spans="1:16" ht="12.5" x14ac:dyDescent="0.25">
      <c r="A90" s="21" t="s">
        <v>229</v>
      </c>
      <c r="B90" s="13">
        <v>45776</v>
      </c>
      <c r="C90" s="12" t="s">
        <v>32</v>
      </c>
      <c r="D90" s="12" t="s">
        <v>230</v>
      </c>
      <c r="E90" s="12" t="s">
        <v>39</v>
      </c>
      <c r="F90" s="12" t="s">
        <v>45</v>
      </c>
      <c r="G90" s="12">
        <v>3</v>
      </c>
      <c r="H90" s="27">
        <v>24.7</v>
      </c>
      <c r="I90" s="12">
        <v>0.15</v>
      </c>
      <c r="J90" s="12" t="s">
        <v>36</v>
      </c>
      <c r="K90" s="28">
        <f>(G90*H90)</f>
        <v>74.099999999999994</v>
      </c>
      <c r="L90" s="28">
        <f>(K90*I90)</f>
        <v>11.114999999999998</v>
      </c>
      <c r="M90" s="28">
        <f>(K90-L90)</f>
        <v>62.984999999999999</v>
      </c>
      <c r="N90" s="15">
        <f>YEAR(B90)</f>
        <v>2025</v>
      </c>
      <c r="O90" s="15">
        <f>MONTH(B90)</f>
        <v>4</v>
      </c>
      <c r="P90" s="15"/>
    </row>
    <row r="91" spans="1:16" ht="12.5" x14ac:dyDescent="0.25">
      <c r="A91" s="21" t="s">
        <v>231</v>
      </c>
      <c r="B91" s="13">
        <v>45605</v>
      </c>
      <c r="C91" s="12" t="s">
        <v>65</v>
      </c>
      <c r="D91" s="12" t="s">
        <v>232</v>
      </c>
      <c r="E91" s="12" t="s">
        <v>39</v>
      </c>
      <c r="F91" s="12" t="s">
        <v>45</v>
      </c>
      <c r="G91" s="12">
        <v>5</v>
      </c>
      <c r="H91" s="27">
        <v>55.39</v>
      </c>
      <c r="I91" s="12">
        <v>0.15</v>
      </c>
      <c r="J91" s="12" t="s">
        <v>58</v>
      </c>
      <c r="K91" s="28">
        <f>(G91*H91)</f>
        <v>276.95</v>
      </c>
      <c r="L91" s="28">
        <f>(K91*I91)</f>
        <v>41.542499999999997</v>
      </c>
      <c r="M91" s="28">
        <f>(K91-L91)</f>
        <v>235.4075</v>
      </c>
      <c r="N91" s="15">
        <f>YEAR(B91)</f>
        <v>2024</v>
      </c>
      <c r="O91" s="15">
        <f>MONTH(B91)</f>
        <v>11</v>
      </c>
      <c r="P91" s="15"/>
    </row>
    <row r="92" spans="1:16" ht="12.5" x14ac:dyDescent="0.25">
      <c r="A92" s="21" t="s">
        <v>233</v>
      </c>
      <c r="B92" s="13">
        <v>45799</v>
      </c>
      <c r="C92" s="12" t="s">
        <v>65</v>
      </c>
      <c r="D92" s="12" t="s">
        <v>234</v>
      </c>
      <c r="E92" s="12" t="s">
        <v>56</v>
      </c>
      <c r="F92" s="12" t="s">
        <v>61</v>
      </c>
      <c r="G92" s="12">
        <v>3</v>
      </c>
      <c r="H92" s="27">
        <v>236.57</v>
      </c>
      <c r="I92" s="12">
        <v>0.05</v>
      </c>
      <c r="J92" s="12" t="s">
        <v>58</v>
      </c>
      <c r="K92" s="28">
        <f>(G92*H92)</f>
        <v>709.71</v>
      </c>
      <c r="L92" s="28">
        <f>(K92*I92)</f>
        <v>35.485500000000002</v>
      </c>
      <c r="M92" s="28">
        <f>(K92-L92)</f>
        <v>674.22450000000003</v>
      </c>
      <c r="N92" s="15">
        <f>YEAR(B92)</f>
        <v>2025</v>
      </c>
      <c r="O92" s="15">
        <f>MONTH(B92)</f>
        <v>5</v>
      </c>
      <c r="P92" s="15"/>
    </row>
    <row r="93" spans="1:16" ht="12.5" x14ac:dyDescent="0.25">
      <c r="A93" s="21" t="s">
        <v>235</v>
      </c>
      <c r="B93" s="13">
        <v>45633</v>
      </c>
      <c r="C93" s="12" t="s">
        <v>65</v>
      </c>
      <c r="D93" s="12" t="s">
        <v>236</v>
      </c>
      <c r="E93" s="12" t="s">
        <v>39</v>
      </c>
      <c r="F93" s="12" t="s">
        <v>40</v>
      </c>
      <c r="G93" s="12">
        <v>9</v>
      </c>
      <c r="H93" s="27">
        <v>270.33999999999997</v>
      </c>
      <c r="I93" s="12">
        <v>0</v>
      </c>
      <c r="J93" s="12" t="s">
        <v>41</v>
      </c>
      <c r="K93" s="28">
        <f>(G93*H93)</f>
        <v>2433.06</v>
      </c>
      <c r="L93" s="28">
        <f>(K93*I93)</f>
        <v>0</v>
      </c>
      <c r="M93" s="28">
        <f>(K93-L93)</f>
        <v>2433.06</v>
      </c>
      <c r="N93" s="15">
        <f>YEAR(B93)</f>
        <v>2024</v>
      </c>
      <c r="O93" s="15">
        <f>MONTH(B93)</f>
        <v>12</v>
      </c>
      <c r="P93" s="15"/>
    </row>
    <row r="94" spans="1:16" ht="12.5" x14ac:dyDescent="0.25">
      <c r="A94" s="21" t="s">
        <v>237</v>
      </c>
      <c r="B94" s="13">
        <v>45730</v>
      </c>
      <c r="C94" s="12" t="s">
        <v>47</v>
      </c>
      <c r="D94" s="12" t="s">
        <v>238</v>
      </c>
      <c r="E94" s="12" t="s">
        <v>39</v>
      </c>
      <c r="F94" s="12" t="s">
        <v>45</v>
      </c>
      <c r="G94" s="12">
        <v>5</v>
      </c>
      <c r="H94" s="27">
        <v>351.96</v>
      </c>
      <c r="I94" s="12">
        <v>0</v>
      </c>
      <c r="J94" s="12" t="s">
        <v>36</v>
      </c>
      <c r="K94" s="28">
        <f>(G94*H94)</f>
        <v>1759.8</v>
      </c>
      <c r="L94" s="28">
        <f>(K94*I94)</f>
        <v>0</v>
      </c>
      <c r="M94" s="28">
        <f>(K94-L94)</f>
        <v>1759.8</v>
      </c>
      <c r="N94" s="15">
        <f>YEAR(B94)</f>
        <v>2025</v>
      </c>
      <c r="O94" s="15">
        <f>MONTH(B94)</f>
        <v>3</v>
      </c>
      <c r="P94" s="15"/>
    </row>
    <row r="95" spans="1:16" ht="12.5" x14ac:dyDescent="0.25">
      <c r="A95" s="21" t="s">
        <v>239</v>
      </c>
      <c r="B95" s="13">
        <v>45821</v>
      </c>
      <c r="C95" s="12" t="s">
        <v>43</v>
      </c>
      <c r="D95" s="12" t="s">
        <v>240</v>
      </c>
      <c r="E95" s="12" t="s">
        <v>56</v>
      </c>
      <c r="F95" s="12" t="s">
        <v>87</v>
      </c>
      <c r="G95" s="12">
        <v>5</v>
      </c>
      <c r="H95" s="27">
        <v>344.6</v>
      </c>
      <c r="I95" s="12">
        <v>0</v>
      </c>
      <c r="J95" s="12" t="s">
        <v>58</v>
      </c>
      <c r="K95" s="28">
        <f>(G95*H95)</f>
        <v>1723</v>
      </c>
      <c r="L95" s="28">
        <f>(K95*I95)</f>
        <v>0</v>
      </c>
      <c r="M95" s="28">
        <f>(K95-L95)</f>
        <v>1723</v>
      </c>
      <c r="N95" s="15">
        <f>YEAR(B95)</f>
        <v>2025</v>
      </c>
      <c r="O95" s="15">
        <f>MONTH(B95)</f>
        <v>6</v>
      </c>
      <c r="P95" s="15"/>
    </row>
    <row r="96" spans="1:16" ht="12.5" x14ac:dyDescent="0.25">
      <c r="A96" s="21" t="s">
        <v>241</v>
      </c>
      <c r="B96" s="13">
        <v>45626</v>
      </c>
      <c r="C96" s="12" t="s">
        <v>43</v>
      </c>
      <c r="D96" s="12" t="s">
        <v>242</v>
      </c>
      <c r="E96" s="12" t="s">
        <v>34</v>
      </c>
      <c r="F96" s="12" t="s">
        <v>182</v>
      </c>
      <c r="G96" s="12">
        <v>3</v>
      </c>
      <c r="H96" s="27">
        <v>42.95</v>
      </c>
      <c r="I96" s="12">
        <v>0.1</v>
      </c>
      <c r="J96" s="12" t="s">
        <v>41</v>
      </c>
      <c r="K96" s="28">
        <f>(G96*H96)</f>
        <v>128.85000000000002</v>
      </c>
      <c r="L96" s="28">
        <f>(K96*I96)</f>
        <v>12.885000000000003</v>
      </c>
      <c r="M96" s="28">
        <f>(K96-L96)</f>
        <v>115.96500000000002</v>
      </c>
      <c r="N96" s="15">
        <f>YEAR(B96)</f>
        <v>2024</v>
      </c>
      <c r="O96" s="15">
        <f>MONTH(B96)</f>
        <v>11</v>
      </c>
      <c r="P96" s="15"/>
    </row>
    <row r="97" spans="1:16" ht="12.5" x14ac:dyDescent="0.25">
      <c r="A97" s="21" t="s">
        <v>243</v>
      </c>
      <c r="B97" s="13">
        <v>45843</v>
      </c>
      <c r="C97" s="12" t="s">
        <v>32</v>
      </c>
      <c r="D97" s="12" t="s">
        <v>244</v>
      </c>
      <c r="E97" s="12" t="s">
        <v>39</v>
      </c>
      <c r="F97" s="12" t="s">
        <v>53</v>
      </c>
      <c r="G97" s="12">
        <v>8</v>
      </c>
      <c r="H97" s="27">
        <v>377.91</v>
      </c>
      <c r="I97" s="12">
        <v>0.15</v>
      </c>
      <c r="J97" s="12" t="s">
        <v>41</v>
      </c>
      <c r="K97" s="28">
        <f>(G97*H97)</f>
        <v>3023.28</v>
      </c>
      <c r="L97" s="28">
        <f>(K97*I97)</f>
        <v>453.49200000000002</v>
      </c>
      <c r="M97" s="28">
        <f>(K97-L97)</f>
        <v>2569.788</v>
      </c>
      <c r="N97" s="15">
        <f>YEAR(B97)</f>
        <v>2025</v>
      </c>
      <c r="O97" s="15">
        <f>MONTH(B97)</f>
        <v>7</v>
      </c>
      <c r="P97" s="15"/>
    </row>
    <row r="98" spans="1:16" ht="12.5" x14ac:dyDescent="0.25">
      <c r="A98" s="21" t="s">
        <v>245</v>
      </c>
      <c r="B98" s="13">
        <v>45527</v>
      </c>
      <c r="C98" s="12" t="s">
        <v>43</v>
      </c>
      <c r="D98" s="12" t="s">
        <v>246</v>
      </c>
      <c r="E98" s="12" t="s">
        <v>39</v>
      </c>
      <c r="F98" s="12" t="s">
        <v>53</v>
      </c>
      <c r="G98" s="12">
        <v>6</v>
      </c>
      <c r="H98" s="27">
        <v>377.73</v>
      </c>
      <c r="I98" s="12">
        <v>0</v>
      </c>
      <c r="J98" s="12" t="s">
        <v>36</v>
      </c>
      <c r="K98" s="28">
        <f>(G98*H98)</f>
        <v>2266.38</v>
      </c>
      <c r="L98" s="28">
        <f>(K98*I98)</f>
        <v>0</v>
      </c>
      <c r="M98" s="28">
        <f>(K98-L98)</f>
        <v>2266.38</v>
      </c>
      <c r="N98" s="15">
        <f>YEAR(B98)</f>
        <v>2024</v>
      </c>
      <c r="O98" s="15">
        <f>MONTH(B98)</f>
        <v>8</v>
      </c>
      <c r="P98" s="15"/>
    </row>
    <row r="99" spans="1:16" ht="12.5" x14ac:dyDescent="0.25">
      <c r="A99" s="21" t="s">
        <v>247</v>
      </c>
      <c r="B99" s="13">
        <v>45725</v>
      </c>
      <c r="C99" s="12" t="s">
        <v>47</v>
      </c>
      <c r="D99" s="12" t="s">
        <v>248</v>
      </c>
      <c r="E99" s="12" t="s">
        <v>39</v>
      </c>
      <c r="F99" s="12" t="s">
        <v>40</v>
      </c>
      <c r="G99" s="12">
        <v>2</v>
      </c>
      <c r="H99" s="27">
        <v>284.70999999999998</v>
      </c>
      <c r="I99" s="12">
        <v>0.1</v>
      </c>
      <c r="J99" s="12" t="s">
        <v>36</v>
      </c>
      <c r="K99" s="28">
        <f>(G99*H99)</f>
        <v>569.41999999999996</v>
      </c>
      <c r="L99" s="28">
        <f>(K99*I99)</f>
        <v>56.942</v>
      </c>
      <c r="M99" s="28">
        <f>(K99-L99)</f>
        <v>512.47799999999995</v>
      </c>
      <c r="N99" s="15">
        <f>YEAR(B99)</f>
        <v>2025</v>
      </c>
      <c r="O99" s="15">
        <f>MONTH(B99)</f>
        <v>3</v>
      </c>
      <c r="P99" s="15"/>
    </row>
    <row r="100" spans="1:16" ht="12.5" x14ac:dyDescent="0.25">
      <c r="A100" s="21" t="s">
        <v>249</v>
      </c>
      <c r="B100" s="13">
        <v>45667</v>
      </c>
      <c r="C100" s="12" t="s">
        <v>47</v>
      </c>
      <c r="D100" s="12" t="s">
        <v>250</v>
      </c>
      <c r="E100" s="12" t="s">
        <v>39</v>
      </c>
      <c r="F100" s="12" t="s">
        <v>40</v>
      </c>
      <c r="G100" s="12">
        <v>8</v>
      </c>
      <c r="H100" s="27">
        <v>172.86</v>
      </c>
      <c r="I100" s="12">
        <v>0.05</v>
      </c>
      <c r="J100" s="12" t="s">
        <v>41</v>
      </c>
      <c r="K100" s="28">
        <f>(G100*H100)</f>
        <v>1382.88</v>
      </c>
      <c r="L100" s="28">
        <f>(K100*I100)</f>
        <v>69.144000000000005</v>
      </c>
      <c r="M100" s="28">
        <f>(K100-L100)</f>
        <v>1313.7360000000001</v>
      </c>
      <c r="N100" s="15">
        <f>YEAR(B100)</f>
        <v>2025</v>
      </c>
      <c r="O100" s="15">
        <f>MONTH(B100)</f>
        <v>1</v>
      </c>
      <c r="P100" s="15"/>
    </row>
    <row r="101" spans="1:16" ht="12.5" x14ac:dyDescent="0.25">
      <c r="A101" s="21" t="s">
        <v>251</v>
      </c>
      <c r="B101" s="13">
        <v>45709</v>
      </c>
      <c r="C101" s="12" t="s">
        <v>32</v>
      </c>
      <c r="D101" s="12" t="s">
        <v>252</v>
      </c>
      <c r="E101" s="12" t="s">
        <v>56</v>
      </c>
      <c r="F101" s="12" t="s">
        <v>61</v>
      </c>
      <c r="G101" s="12">
        <v>8</v>
      </c>
      <c r="H101" s="27">
        <v>401.16</v>
      </c>
      <c r="I101" s="12">
        <v>0.1</v>
      </c>
      <c r="J101" s="12" t="s">
        <v>41</v>
      </c>
      <c r="K101" s="28">
        <f>(G101*H101)</f>
        <v>3209.28</v>
      </c>
      <c r="L101" s="28">
        <f>(K101*I101)</f>
        <v>320.92800000000005</v>
      </c>
      <c r="M101" s="28">
        <f>(K101-L101)</f>
        <v>2888.3520000000003</v>
      </c>
      <c r="N101" s="15">
        <f>YEAR(B101)</f>
        <v>2025</v>
      </c>
      <c r="O101" s="15">
        <f>MONTH(B101)</f>
        <v>2</v>
      </c>
      <c r="P101" s="15"/>
    </row>
    <row r="102" spans="1:16" ht="12.5" x14ac:dyDescent="0.25">
      <c r="A102" s="21" t="s">
        <v>253</v>
      </c>
      <c r="B102" s="13">
        <v>45741</v>
      </c>
      <c r="C102" s="12" t="s">
        <v>65</v>
      </c>
      <c r="D102" s="12" t="s">
        <v>254</v>
      </c>
      <c r="E102" s="12" t="s">
        <v>34</v>
      </c>
      <c r="F102" s="12" t="s">
        <v>182</v>
      </c>
      <c r="G102" s="12">
        <v>2</v>
      </c>
      <c r="H102" s="27">
        <v>464.56</v>
      </c>
      <c r="I102" s="12">
        <v>0.15</v>
      </c>
      <c r="J102" s="12" t="s">
        <v>58</v>
      </c>
      <c r="K102" s="28">
        <f>(G102*H102)</f>
        <v>929.12</v>
      </c>
      <c r="L102" s="28">
        <f>(K102*I102)</f>
        <v>139.36799999999999</v>
      </c>
      <c r="M102" s="28">
        <f>(K102-L102)</f>
        <v>789.75199999999995</v>
      </c>
      <c r="N102" s="15">
        <f>YEAR(B102)</f>
        <v>2025</v>
      </c>
      <c r="O102" s="15">
        <f>MONTH(B102)</f>
        <v>3</v>
      </c>
      <c r="P102" s="15"/>
    </row>
    <row r="103" spans="1:16" ht="12.5" x14ac:dyDescent="0.25">
      <c r="A103" s="21" t="s">
        <v>255</v>
      </c>
      <c r="B103" s="13">
        <v>45766</v>
      </c>
      <c r="C103" s="12" t="s">
        <v>65</v>
      </c>
      <c r="D103" s="12" t="s">
        <v>256</v>
      </c>
      <c r="E103" s="12" t="s">
        <v>56</v>
      </c>
      <c r="F103" s="12" t="s">
        <v>61</v>
      </c>
      <c r="G103" s="12">
        <v>10</v>
      </c>
      <c r="H103" s="27">
        <v>491.03</v>
      </c>
      <c r="I103" s="12">
        <v>0</v>
      </c>
      <c r="J103" s="12" t="s">
        <v>58</v>
      </c>
      <c r="K103" s="28">
        <f>(G103*H103)</f>
        <v>4910.2999999999993</v>
      </c>
      <c r="L103" s="28">
        <f>(K103*I103)</f>
        <v>0</v>
      </c>
      <c r="M103" s="28">
        <f>(K103-L103)</f>
        <v>4910.2999999999993</v>
      </c>
      <c r="N103" s="15">
        <f>YEAR(B103)</f>
        <v>2025</v>
      </c>
      <c r="O103" s="15">
        <f>MONTH(B103)</f>
        <v>4</v>
      </c>
      <c r="P103" s="15"/>
    </row>
    <row r="104" spans="1:16" ht="12.5" x14ac:dyDescent="0.25">
      <c r="A104" s="21" t="s">
        <v>257</v>
      </c>
      <c r="B104" s="13">
        <v>45712</v>
      </c>
      <c r="C104" s="12" t="s">
        <v>65</v>
      </c>
      <c r="D104" s="12" t="s">
        <v>258</v>
      </c>
      <c r="E104" s="12" t="s">
        <v>34</v>
      </c>
      <c r="F104" s="12" t="s">
        <v>69</v>
      </c>
      <c r="G104" s="12">
        <v>2</v>
      </c>
      <c r="H104" s="27">
        <v>312.36</v>
      </c>
      <c r="I104" s="12">
        <v>0</v>
      </c>
      <c r="J104" s="12" t="s">
        <v>41</v>
      </c>
      <c r="K104" s="28">
        <f>(G104*H104)</f>
        <v>624.72</v>
      </c>
      <c r="L104" s="28">
        <f>(K104*I104)</f>
        <v>0</v>
      </c>
      <c r="M104" s="28">
        <f>(K104-L104)</f>
        <v>624.72</v>
      </c>
      <c r="N104" s="15">
        <f>YEAR(B104)</f>
        <v>2025</v>
      </c>
      <c r="O104" s="15">
        <f>MONTH(B104)</f>
        <v>2</v>
      </c>
      <c r="P104" s="15"/>
    </row>
    <row r="105" spans="1:16" ht="12.5" x14ac:dyDescent="0.25">
      <c r="A105" s="21" t="s">
        <v>259</v>
      </c>
      <c r="B105" s="13">
        <v>45822</v>
      </c>
      <c r="C105" s="12" t="s">
        <v>43</v>
      </c>
      <c r="D105" s="12" t="s">
        <v>260</v>
      </c>
      <c r="E105" s="12" t="s">
        <v>39</v>
      </c>
      <c r="F105" s="12" t="s">
        <v>101</v>
      </c>
      <c r="G105" s="12">
        <v>3</v>
      </c>
      <c r="H105" s="27">
        <v>410.34</v>
      </c>
      <c r="I105" s="12">
        <v>0</v>
      </c>
      <c r="J105" s="12" t="s">
        <v>41</v>
      </c>
      <c r="K105" s="28">
        <f>(G105*H105)</f>
        <v>1231.02</v>
      </c>
      <c r="L105" s="28">
        <f>(K105*I105)</f>
        <v>0</v>
      </c>
      <c r="M105" s="28">
        <f>(K105-L105)</f>
        <v>1231.02</v>
      </c>
      <c r="N105" s="15">
        <f>YEAR(B105)</f>
        <v>2025</v>
      </c>
      <c r="O105" s="15">
        <f>MONTH(B105)</f>
        <v>6</v>
      </c>
      <c r="P105" s="15"/>
    </row>
    <row r="106" spans="1:16" ht="12.5" x14ac:dyDescent="0.25">
      <c r="A106" s="21" t="s">
        <v>261</v>
      </c>
      <c r="B106" s="13">
        <v>45666</v>
      </c>
      <c r="C106" s="12" t="s">
        <v>43</v>
      </c>
      <c r="D106" s="12" t="s">
        <v>262</v>
      </c>
      <c r="E106" s="12" t="s">
        <v>56</v>
      </c>
      <c r="F106" s="12" t="s">
        <v>57</v>
      </c>
      <c r="G106" s="12">
        <v>7</v>
      </c>
      <c r="H106" s="27">
        <v>260.98</v>
      </c>
      <c r="I106" s="12">
        <v>0</v>
      </c>
      <c r="J106" s="12" t="s">
        <v>36</v>
      </c>
      <c r="K106" s="28">
        <f>(G106*H106)</f>
        <v>1826.8600000000001</v>
      </c>
      <c r="L106" s="28">
        <f>(K106*I106)</f>
        <v>0</v>
      </c>
      <c r="M106" s="28">
        <f>(K106-L106)</f>
        <v>1826.8600000000001</v>
      </c>
      <c r="N106" s="15">
        <f>YEAR(B106)</f>
        <v>2025</v>
      </c>
      <c r="O106" s="15">
        <f>MONTH(B106)</f>
        <v>1</v>
      </c>
      <c r="P106" s="15"/>
    </row>
    <row r="107" spans="1:16" ht="12.5" x14ac:dyDescent="0.25">
      <c r="A107" s="21" t="s">
        <v>263</v>
      </c>
      <c r="B107" s="13">
        <v>45849</v>
      </c>
      <c r="C107" s="12" t="s">
        <v>32</v>
      </c>
      <c r="D107" s="12" t="s">
        <v>264</v>
      </c>
      <c r="E107" s="12" t="s">
        <v>34</v>
      </c>
      <c r="F107" s="12" t="s">
        <v>182</v>
      </c>
      <c r="G107" s="12">
        <v>5</v>
      </c>
      <c r="H107" s="27">
        <v>388.78</v>
      </c>
      <c r="I107" s="12">
        <v>0.15</v>
      </c>
      <c r="J107" s="12" t="s">
        <v>58</v>
      </c>
      <c r="K107" s="28">
        <f>(G107*H107)</f>
        <v>1943.8999999999999</v>
      </c>
      <c r="L107" s="28">
        <f>(K107*I107)</f>
        <v>291.58499999999998</v>
      </c>
      <c r="M107" s="28">
        <f>(K107-L107)</f>
        <v>1652.3149999999998</v>
      </c>
      <c r="N107" s="15">
        <f>YEAR(B107)</f>
        <v>2025</v>
      </c>
      <c r="O107" s="15">
        <f>MONTH(B107)</f>
        <v>7</v>
      </c>
      <c r="P107" s="15"/>
    </row>
    <row r="108" spans="1:16" ht="12.5" x14ac:dyDescent="0.25">
      <c r="A108" s="21" t="s">
        <v>265</v>
      </c>
      <c r="B108" s="13">
        <v>45662</v>
      </c>
      <c r="C108" s="12" t="s">
        <v>47</v>
      </c>
      <c r="D108" s="12" t="s">
        <v>266</v>
      </c>
      <c r="E108" s="12" t="s">
        <v>56</v>
      </c>
      <c r="F108" s="12" t="s">
        <v>78</v>
      </c>
      <c r="G108" s="12">
        <v>6</v>
      </c>
      <c r="H108" s="27">
        <v>233.32</v>
      </c>
      <c r="I108" s="12">
        <v>0</v>
      </c>
      <c r="J108" s="12" t="s">
        <v>41</v>
      </c>
      <c r="K108" s="28">
        <f>(G108*H108)</f>
        <v>1399.92</v>
      </c>
      <c r="L108" s="28">
        <f>(K108*I108)</f>
        <v>0</v>
      </c>
      <c r="M108" s="28">
        <f>(K108-L108)</f>
        <v>1399.92</v>
      </c>
      <c r="N108" s="15">
        <f>YEAR(B108)</f>
        <v>2025</v>
      </c>
      <c r="O108" s="15">
        <f>MONTH(B108)</f>
        <v>1</v>
      </c>
      <c r="P108" s="15"/>
    </row>
    <row r="109" spans="1:16" ht="12.5" x14ac:dyDescent="0.25">
      <c r="A109" s="21" t="s">
        <v>267</v>
      </c>
      <c r="B109" s="13">
        <v>45848</v>
      </c>
      <c r="C109" s="12" t="s">
        <v>43</v>
      </c>
      <c r="D109" s="12" t="s">
        <v>268</v>
      </c>
      <c r="E109" s="12" t="s">
        <v>34</v>
      </c>
      <c r="F109" s="12" t="s">
        <v>90</v>
      </c>
      <c r="G109" s="12">
        <v>1</v>
      </c>
      <c r="H109" s="27">
        <v>252.37</v>
      </c>
      <c r="I109" s="12">
        <v>0.1</v>
      </c>
      <c r="J109" s="12" t="s">
        <v>58</v>
      </c>
      <c r="K109" s="28">
        <f>(G109*H109)</f>
        <v>252.37</v>
      </c>
      <c r="L109" s="28">
        <f>(K109*I109)</f>
        <v>25.237000000000002</v>
      </c>
      <c r="M109" s="28">
        <f>(K109-L109)</f>
        <v>227.13300000000001</v>
      </c>
      <c r="N109" s="15">
        <f>YEAR(B109)</f>
        <v>2025</v>
      </c>
      <c r="O109" s="15">
        <f>MONTH(B109)</f>
        <v>7</v>
      </c>
      <c r="P109" s="15"/>
    </row>
    <row r="110" spans="1:16" ht="12.5" x14ac:dyDescent="0.25">
      <c r="A110" s="21" t="s">
        <v>269</v>
      </c>
      <c r="B110" s="13">
        <v>45660</v>
      </c>
      <c r="C110" s="12" t="s">
        <v>32</v>
      </c>
      <c r="D110" s="12" t="s">
        <v>270</v>
      </c>
      <c r="E110" s="12" t="s">
        <v>39</v>
      </c>
      <c r="F110" s="12" t="s">
        <v>45</v>
      </c>
      <c r="G110" s="12">
        <v>4</v>
      </c>
      <c r="H110" s="27">
        <v>281.14</v>
      </c>
      <c r="I110" s="12">
        <v>0.15</v>
      </c>
      <c r="J110" s="12" t="s">
        <v>41</v>
      </c>
      <c r="K110" s="28">
        <f>(G110*H110)</f>
        <v>1124.56</v>
      </c>
      <c r="L110" s="28">
        <f>(K110*I110)</f>
        <v>168.684</v>
      </c>
      <c r="M110" s="28">
        <f>(K110-L110)</f>
        <v>955.87599999999998</v>
      </c>
      <c r="N110" s="15">
        <f>YEAR(B110)</f>
        <v>2025</v>
      </c>
      <c r="O110" s="15">
        <f>MONTH(B110)</f>
        <v>1</v>
      </c>
      <c r="P110" s="15"/>
    </row>
    <row r="111" spans="1:16" ht="12.5" x14ac:dyDescent="0.25">
      <c r="A111" s="21" t="s">
        <v>271</v>
      </c>
      <c r="B111" s="13">
        <v>45655</v>
      </c>
      <c r="C111" s="12" t="s">
        <v>65</v>
      </c>
      <c r="D111" s="12" t="s">
        <v>272</v>
      </c>
      <c r="E111" s="12" t="s">
        <v>39</v>
      </c>
      <c r="F111" s="12" t="s">
        <v>53</v>
      </c>
      <c r="G111" s="12">
        <v>6</v>
      </c>
      <c r="H111" s="27">
        <v>493.94</v>
      </c>
      <c r="I111" s="12">
        <v>0.05</v>
      </c>
      <c r="J111" s="12" t="s">
        <v>58</v>
      </c>
      <c r="K111" s="28">
        <f>(G111*H111)</f>
        <v>2963.64</v>
      </c>
      <c r="L111" s="28">
        <f>(K111*I111)</f>
        <v>148.18199999999999</v>
      </c>
      <c r="M111" s="28">
        <f>(K111-L111)</f>
        <v>2815.4580000000001</v>
      </c>
      <c r="N111" s="15">
        <f>YEAR(B111)</f>
        <v>2024</v>
      </c>
      <c r="O111" s="15">
        <f>MONTH(B111)</f>
        <v>12</v>
      </c>
      <c r="P111" s="15"/>
    </row>
    <row r="112" spans="1:16" ht="12.5" x14ac:dyDescent="0.25">
      <c r="A112" s="21" t="s">
        <v>273</v>
      </c>
      <c r="B112" s="13">
        <v>45529</v>
      </c>
      <c r="C112" s="12" t="s">
        <v>43</v>
      </c>
      <c r="D112" s="12" t="s">
        <v>274</v>
      </c>
      <c r="E112" s="12" t="s">
        <v>39</v>
      </c>
      <c r="F112" s="12" t="s">
        <v>45</v>
      </c>
      <c r="G112" s="12">
        <v>10</v>
      </c>
      <c r="H112" s="27">
        <v>105.47</v>
      </c>
      <c r="I112" s="12">
        <v>0.05</v>
      </c>
      <c r="J112" s="12" t="s">
        <v>58</v>
      </c>
      <c r="K112" s="28">
        <f>(G112*H112)</f>
        <v>1054.7</v>
      </c>
      <c r="L112" s="28">
        <f>(K112*I112)</f>
        <v>52.735000000000007</v>
      </c>
      <c r="M112" s="28">
        <f>(K112-L112)</f>
        <v>1001.965</v>
      </c>
      <c r="N112" s="15">
        <f>YEAR(B112)</f>
        <v>2024</v>
      </c>
      <c r="O112" s="15">
        <f>MONTH(B112)</f>
        <v>8</v>
      </c>
      <c r="P112" s="15"/>
    </row>
    <row r="113" spans="1:16" ht="12.5" x14ac:dyDescent="0.25">
      <c r="A113" s="21" t="s">
        <v>275</v>
      </c>
      <c r="B113" s="13">
        <v>45754</v>
      </c>
      <c r="C113" s="12" t="s">
        <v>32</v>
      </c>
      <c r="D113" s="12" t="s">
        <v>276</v>
      </c>
      <c r="E113" s="12" t="s">
        <v>39</v>
      </c>
      <c r="F113" s="12" t="s">
        <v>45</v>
      </c>
      <c r="G113" s="12">
        <v>1</v>
      </c>
      <c r="H113" s="27">
        <v>258.04000000000002</v>
      </c>
      <c r="I113" s="12">
        <v>0.05</v>
      </c>
      <c r="J113" s="12" t="s">
        <v>58</v>
      </c>
      <c r="K113" s="28">
        <f>(G113*H113)</f>
        <v>258.04000000000002</v>
      </c>
      <c r="L113" s="28">
        <f>(K113*I113)</f>
        <v>12.902000000000001</v>
      </c>
      <c r="M113" s="28">
        <f>(K113-L113)</f>
        <v>245.13800000000003</v>
      </c>
      <c r="N113" s="15">
        <f>YEAR(B113)</f>
        <v>2025</v>
      </c>
      <c r="O113" s="15">
        <f>MONTH(B113)</f>
        <v>4</v>
      </c>
      <c r="P113" s="15"/>
    </row>
    <row r="114" spans="1:16" ht="12.5" x14ac:dyDescent="0.25">
      <c r="A114" s="21" t="s">
        <v>277</v>
      </c>
      <c r="B114" s="13">
        <v>45835</v>
      </c>
      <c r="C114" s="12" t="s">
        <v>32</v>
      </c>
      <c r="D114" s="12" t="s">
        <v>278</v>
      </c>
      <c r="E114" s="12" t="s">
        <v>56</v>
      </c>
      <c r="F114" s="12" t="s">
        <v>57</v>
      </c>
      <c r="G114" s="12">
        <v>8</v>
      </c>
      <c r="H114" s="27">
        <v>416.22</v>
      </c>
      <c r="I114" s="12">
        <v>0.05</v>
      </c>
      <c r="J114" s="12" t="s">
        <v>41</v>
      </c>
      <c r="K114" s="28">
        <f>(G114*H114)</f>
        <v>3329.76</v>
      </c>
      <c r="L114" s="28">
        <f>(K114*I114)</f>
        <v>166.48800000000003</v>
      </c>
      <c r="M114" s="28">
        <f>(K114-L114)</f>
        <v>3163.2720000000004</v>
      </c>
      <c r="N114" s="15">
        <f>YEAR(B114)</f>
        <v>2025</v>
      </c>
      <c r="O114" s="15">
        <f>MONTH(B114)</f>
        <v>6</v>
      </c>
      <c r="P114" s="15"/>
    </row>
    <row r="115" spans="1:16" ht="12.5" x14ac:dyDescent="0.25">
      <c r="A115" s="21" t="s">
        <v>279</v>
      </c>
      <c r="B115" s="13">
        <v>45825</v>
      </c>
      <c r="C115" s="12" t="s">
        <v>47</v>
      </c>
      <c r="D115" s="12" t="s">
        <v>280</v>
      </c>
      <c r="E115" s="12" t="s">
        <v>56</v>
      </c>
      <c r="F115" s="12" t="s">
        <v>61</v>
      </c>
      <c r="G115" s="12">
        <v>1</v>
      </c>
      <c r="H115" s="27">
        <v>257.68</v>
      </c>
      <c r="I115" s="12">
        <v>0.15</v>
      </c>
      <c r="J115" s="12" t="s">
        <v>58</v>
      </c>
      <c r="K115" s="28">
        <f>(G115*H115)</f>
        <v>257.68</v>
      </c>
      <c r="L115" s="28">
        <f>(K115*I115)</f>
        <v>38.652000000000001</v>
      </c>
      <c r="M115" s="28">
        <f>(K115-L115)</f>
        <v>219.02800000000002</v>
      </c>
      <c r="N115" s="15">
        <f>YEAR(B115)</f>
        <v>2025</v>
      </c>
      <c r="O115" s="15">
        <f>MONTH(B115)</f>
        <v>6</v>
      </c>
      <c r="P115" s="15"/>
    </row>
    <row r="116" spans="1:16" ht="12.5" x14ac:dyDescent="0.25">
      <c r="A116" s="21" t="s">
        <v>281</v>
      </c>
      <c r="B116" s="13">
        <v>45712</v>
      </c>
      <c r="C116" s="12" t="s">
        <v>32</v>
      </c>
      <c r="D116" s="12" t="s">
        <v>282</v>
      </c>
      <c r="E116" s="12" t="s">
        <v>34</v>
      </c>
      <c r="F116" s="12" t="s">
        <v>69</v>
      </c>
      <c r="G116" s="12">
        <v>5</v>
      </c>
      <c r="H116" s="27">
        <v>296.64999999999998</v>
      </c>
      <c r="I116" s="12">
        <v>0.05</v>
      </c>
      <c r="J116" s="12" t="s">
        <v>41</v>
      </c>
      <c r="K116" s="28">
        <f>(G116*H116)</f>
        <v>1483.25</v>
      </c>
      <c r="L116" s="28">
        <f>(K116*I116)</f>
        <v>74.162500000000009</v>
      </c>
      <c r="M116" s="28">
        <f>(K116-L116)</f>
        <v>1409.0875000000001</v>
      </c>
      <c r="N116" s="15">
        <f>YEAR(B116)</f>
        <v>2025</v>
      </c>
      <c r="O116" s="15">
        <f>MONTH(B116)</f>
        <v>2</v>
      </c>
      <c r="P116" s="15"/>
    </row>
    <row r="117" spans="1:16" ht="12.5" x14ac:dyDescent="0.25">
      <c r="A117" s="21" t="s">
        <v>283</v>
      </c>
      <c r="B117" s="13">
        <v>45606</v>
      </c>
      <c r="C117" s="12" t="s">
        <v>65</v>
      </c>
      <c r="D117" s="12" t="s">
        <v>284</v>
      </c>
      <c r="E117" s="12" t="s">
        <v>39</v>
      </c>
      <c r="F117" s="12" t="s">
        <v>45</v>
      </c>
      <c r="G117" s="12">
        <v>9</v>
      </c>
      <c r="H117" s="27">
        <v>195.31</v>
      </c>
      <c r="I117" s="12">
        <v>0.1</v>
      </c>
      <c r="J117" s="12" t="s">
        <v>41</v>
      </c>
      <c r="K117" s="28">
        <f>(G117*H117)</f>
        <v>1757.79</v>
      </c>
      <c r="L117" s="28">
        <f>(K117*I117)</f>
        <v>175.779</v>
      </c>
      <c r="M117" s="28">
        <f>(K117-L117)</f>
        <v>1582.011</v>
      </c>
      <c r="N117" s="15">
        <f>YEAR(B117)</f>
        <v>2024</v>
      </c>
      <c r="O117" s="15">
        <f>MONTH(B117)</f>
        <v>11</v>
      </c>
      <c r="P117" s="15"/>
    </row>
    <row r="118" spans="1:16" ht="12.5" x14ac:dyDescent="0.25">
      <c r="A118" s="21" t="s">
        <v>285</v>
      </c>
      <c r="B118" s="13">
        <v>45748</v>
      </c>
      <c r="C118" s="12" t="s">
        <v>65</v>
      </c>
      <c r="D118" s="12" t="s">
        <v>286</v>
      </c>
      <c r="E118" s="12" t="s">
        <v>39</v>
      </c>
      <c r="F118" s="12" t="s">
        <v>101</v>
      </c>
      <c r="G118" s="12">
        <v>10</v>
      </c>
      <c r="H118" s="27">
        <v>258.69</v>
      </c>
      <c r="I118" s="12">
        <v>0.05</v>
      </c>
      <c r="J118" s="12" t="s">
        <v>41</v>
      </c>
      <c r="K118" s="28">
        <f>(G118*H118)</f>
        <v>2586.9</v>
      </c>
      <c r="L118" s="28">
        <f>(K118*I118)</f>
        <v>129.345</v>
      </c>
      <c r="M118" s="28">
        <f>(K118-L118)</f>
        <v>2457.5550000000003</v>
      </c>
      <c r="N118" s="15">
        <f>YEAR(B118)</f>
        <v>2025</v>
      </c>
      <c r="O118" s="15">
        <f>MONTH(B118)</f>
        <v>4</v>
      </c>
      <c r="P118" s="15"/>
    </row>
    <row r="119" spans="1:16" ht="12.5" x14ac:dyDescent="0.25">
      <c r="A119" s="21" t="s">
        <v>287</v>
      </c>
      <c r="B119" s="13">
        <v>45562</v>
      </c>
      <c r="C119" s="12" t="s">
        <v>32</v>
      </c>
      <c r="D119" s="12" t="s">
        <v>288</v>
      </c>
      <c r="E119" s="12" t="s">
        <v>39</v>
      </c>
      <c r="F119" s="12" t="s">
        <v>101</v>
      </c>
      <c r="G119" s="12">
        <v>6</v>
      </c>
      <c r="H119" s="27">
        <v>37.6</v>
      </c>
      <c r="I119" s="12">
        <v>0.15</v>
      </c>
      <c r="J119" s="12" t="s">
        <v>58</v>
      </c>
      <c r="K119" s="28">
        <f>(G119*H119)</f>
        <v>225.60000000000002</v>
      </c>
      <c r="L119" s="28">
        <f>(K119*I119)</f>
        <v>33.840000000000003</v>
      </c>
      <c r="M119" s="28">
        <f>(K119-L119)</f>
        <v>191.76000000000002</v>
      </c>
      <c r="N119" s="15">
        <f>YEAR(B119)</f>
        <v>2024</v>
      </c>
      <c r="O119" s="15">
        <f>MONTH(B119)</f>
        <v>9</v>
      </c>
      <c r="P119" s="15"/>
    </row>
    <row r="120" spans="1:16" ht="12.5" x14ac:dyDescent="0.25">
      <c r="A120" s="21" t="s">
        <v>289</v>
      </c>
      <c r="B120" s="13">
        <v>45768</v>
      </c>
      <c r="C120" s="12" t="s">
        <v>65</v>
      </c>
      <c r="D120" s="12" t="s">
        <v>290</v>
      </c>
      <c r="E120" s="12" t="s">
        <v>34</v>
      </c>
      <c r="F120" s="12" t="s">
        <v>69</v>
      </c>
      <c r="G120" s="12">
        <v>3</v>
      </c>
      <c r="H120" s="27">
        <v>473.73</v>
      </c>
      <c r="I120" s="12">
        <v>0.05</v>
      </c>
      <c r="J120" s="12" t="s">
        <v>36</v>
      </c>
      <c r="K120" s="28">
        <f>(G120*H120)</f>
        <v>1421.19</v>
      </c>
      <c r="L120" s="28">
        <f>(K120*I120)</f>
        <v>71.0595</v>
      </c>
      <c r="M120" s="28">
        <f>(K120-L120)</f>
        <v>1350.1305</v>
      </c>
      <c r="N120" s="15">
        <f>YEAR(B120)</f>
        <v>2025</v>
      </c>
      <c r="O120" s="15">
        <f>MONTH(B120)</f>
        <v>4</v>
      </c>
      <c r="P120" s="15"/>
    </row>
    <row r="121" spans="1:16" ht="12.5" x14ac:dyDescent="0.25">
      <c r="A121" s="21" t="s">
        <v>291</v>
      </c>
      <c r="B121" s="13">
        <v>45526</v>
      </c>
      <c r="C121" s="12" t="s">
        <v>65</v>
      </c>
      <c r="D121" s="12" t="s">
        <v>292</v>
      </c>
      <c r="E121" s="12" t="s">
        <v>39</v>
      </c>
      <c r="F121" s="12" t="s">
        <v>45</v>
      </c>
      <c r="G121" s="12">
        <v>7</v>
      </c>
      <c r="H121" s="27">
        <v>235.9</v>
      </c>
      <c r="I121" s="12">
        <v>0</v>
      </c>
      <c r="J121" s="12" t="s">
        <v>41</v>
      </c>
      <c r="K121" s="28">
        <f>(G121*H121)</f>
        <v>1651.3</v>
      </c>
      <c r="L121" s="28">
        <f>(K121*I121)</f>
        <v>0</v>
      </c>
      <c r="M121" s="28">
        <f>(K121-L121)</f>
        <v>1651.3</v>
      </c>
      <c r="N121" s="15">
        <f>YEAR(B121)</f>
        <v>2024</v>
      </c>
      <c r="O121" s="15">
        <f>MONTH(B121)</f>
        <v>8</v>
      </c>
      <c r="P121" s="15"/>
    </row>
    <row r="122" spans="1:16" ht="12.5" x14ac:dyDescent="0.25">
      <c r="A122" s="21" t="s">
        <v>293</v>
      </c>
      <c r="B122" s="13">
        <v>45653</v>
      </c>
      <c r="C122" s="12" t="s">
        <v>43</v>
      </c>
      <c r="D122" s="12" t="s">
        <v>294</v>
      </c>
      <c r="E122" s="12" t="s">
        <v>39</v>
      </c>
      <c r="F122" s="12" t="s">
        <v>101</v>
      </c>
      <c r="G122" s="12">
        <v>10</v>
      </c>
      <c r="H122" s="27">
        <v>119.26</v>
      </c>
      <c r="I122" s="12">
        <v>0</v>
      </c>
      <c r="J122" s="12" t="s">
        <v>58</v>
      </c>
      <c r="K122" s="28">
        <f>(G122*H122)</f>
        <v>1192.6000000000001</v>
      </c>
      <c r="L122" s="28">
        <f>(K122*I122)</f>
        <v>0</v>
      </c>
      <c r="M122" s="28">
        <f>(K122-L122)</f>
        <v>1192.6000000000001</v>
      </c>
      <c r="N122" s="15">
        <f>YEAR(B122)</f>
        <v>2024</v>
      </c>
      <c r="O122" s="15">
        <f>MONTH(B122)</f>
        <v>12</v>
      </c>
      <c r="P122" s="15"/>
    </row>
    <row r="123" spans="1:16" ht="12.5" x14ac:dyDescent="0.25">
      <c r="A123" s="21" t="s">
        <v>295</v>
      </c>
      <c r="B123" s="13">
        <v>45573</v>
      </c>
      <c r="C123" s="12" t="s">
        <v>47</v>
      </c>
      <c r="D123" s="12" t="s">
        <v>296</v>
      </c>
      <c r="E123" s="12" t="s">
        <v>39</v>
      </c>
      <c r="F123" s="12" t="s">
        <v>40</v>
      </c>
      <c r="G123" s="12">
        <v>2</v>
      </c>
      <c r="H123" s="27">
        <v>463.14</v>
      </c>
      <c r="I123" s="12">
        <v>0.1</v>
      </c>
      <c r="J123" s="12" t="s">
        <v>58</v>
      </c>
      <c r="K123" s="28">
        <f>(G123*H123)</f>
        <v>926.28</v>
      </c>
      <c r="L123" s="28">
        <f>(K123*I123)</f>
        <v>92.628</v>
      </c>
      <c r="M123" s="28">
        <f>(K123-L123)</f>
        <v>833.65199999999993</v>
      </c>
      <c r="N123" s="15">
        <f>YEAR(B123)</f>
        <v>2024</v>
      </c>
      <c r="O123" s="15">
        <f>MONTH(B123)</f>
        <v>10</v>
      </c>
      <c r="P123" s="15"/>
    </row>
    <row r="124" spans="1:16" ht="12.5" x14ac:dyDescent="0.25">
      <c r="A124" s="21" t="s">
        <v>297</v>
      </c>
      <c r="B124" s="13">
        <v>45784</v>
      </c>
      <c r="C124" s="12" t="s">
        <v>43</v>
      </c>
      <c r="D124" s="12" t="s">
        <v>298</v>
      </c>
      <c r="E124" s="12" t="s">
        <v>34</v>
      </c>
      <c r="F124" s="12" t="s">
        <v>90</v>
      </c>
      <c r="G124" s="12">
        <v>2</v>
      </c>
      <c r="H124" s="27">
        <v>142.29</v>
      </c>
      <c r="I124" s="12">
        <v>0</v>
      </c>
      <c r="J124" s="12" t="s">
        <v>41</v>
      </c>
      <c r="K124" s="28">
        <f>(G124*H124)</f>
        <v>284.58</v>
      </c>
      <c r="L124" s="28">
        <f>(K124*I124)</f>
        <v>0</v>
      </c>
      <c r="M124" s="28">
        <f>(K124-L124)</f>
        <v>284.58</v>
      </c>
      <c r="N124" s="15">
        <f>YEAR(B124)</f>
        <v>2025</v>
      </c>
      <c r="O124" s="15">
        <f>MONTH(B124)</f>
        <v>5</v>
      </c>
      <c r="P124" s="15"/>
    </row>
    <row r="125" spans="1:16" ht="12.5" x14ac:dyDescent="0.25">
      <c r="A125" s="21" t="s">
        <v>299</v>
      </c>
      <c r="B125" s="13">
        <v>45582</v>
      </c>
      <c r="C125" s="12" t="s">
        <v>65</v>
      </c>
      <c r="D125" s="12" t="s">
        <v>300</v>
      </c>
      <c r="E125" s="12" t="s">
        <v>39</v>
      </c>
      <c r="F125" s="12" t="s">
        <v>53</v>
      </c>
      <c r="G125" s="12">
        <v>10</v>
      </c>
      <c r="H125" s="27">
        <v>333.23</v>
      </c>
      <c r="I125" s="12">
        <v>0.1</v>
      </c>
      <c r="J125" s="12" t="s">
        <v>58</v>
      </c>
      <c r="K125" s="28">
        <f>(G125*H125)</f>
        <v>3332.3</v>
      </c>
      <c r="L125" s="28">
        <f>(K125*I125)</f>
        <v>333.23</v>
      </c>
      <c r="M125" s="28">
        <f>(K125-L125)</f>
        <v>2999.07</v>
      </c>
      <c r="N125" s="15">
        <f>YEAR(B125)</f>
        <v>2024</v>
      </c>
      <c r="O125" s="15">
        <f>MONTH(B125)</f>
        <v>10</v>
      </c>
      <c r="P125" s="15"/>
    </row>
    <row r="126" spans="1:16" ht="12.5" x14ac:dyDescent="0.25">
      <c r="A126" s="21" t="s">
        <v>301</v>
      </c>
      <c r="B126" s="13">
        <v>45705</v>
      </c>
      <c r="C126" s="12" t="s">
        <v>43</v>
      </c>
      <c r="D126" s="12" t="s">
        <v>302</v>
      </c>
      <c r="E126" s="12" t="s">
        <v>34</v>
      </c>
      <c r="F126" s="12" t="s">
        <v>69</v>
      </c>
      <c r="G126" s="12">
        <v>3</v>
      </c>
      <c r="H126" s="27">
        <v>215.8</v>
      </c>
      <c r="I126" s="12">
        <v>0</v>
      </c>
      <c r="J126" s="12" t="s">
        <v>36</v>
      </c>
      <c r="K126" s="28">
        <f>(G126*H126)</f>
        <v>647.40000000000009</v>
      </c>
      <c r="L126" s="28">
        <f>(K126*I126)</f>
        <v>0</v>
      </c>
      <c r="M126" s="28">
        <f>(K126-L126)</f>
        <v>647.40000000000009</v>
      </c>
      <c r="N126" s="15">
        <f>YEAR(B126)</f>
        <v>2025</v>
      </c>
      <c r="O126" s="15">
        <f>MONTH(B126)</f>
        <v>2</v>
      </c>
      <c r="P126" s="15"/>
    </row>
    <row r="127" spans="1:16" ht="12.5" x14ac:dyDescent="0.25">
      <c r="A127" s="21" t="s">
        <v>303</v>
      </c>
      <c r="B127" s="13">
        <v>45769</v>
      </c>
      <c r="C127" s="12" t="s">
        <v>32</v>
      </c>
      <c r="D127" s="12" t="s">
        <v>304</v>
      </c>
      <c r="E127" s="12" t="s">
        <v>34</v>
      </c>
      <c r="F127" s="12" t="s">
        <v>90</v>
      </c>
      <c r="G127" s="12">
        <v>2</v>
      </c>
      <c r="H127" s="27">
        <v>144.65</v>
      </c>
      <c r="I127" s="12">
        <v>0.15</v>
      </c>
      <c r="J127" s="12" t="s">
        <v>36</v>
      </c>
      <c r="K127" s="28">
        <f>(G127*H127)</f>
        <v>289.3</v>
      </c>
      <c r="L127" s="28">
        <f>(K127*I127)</f>
        <v>43.395000000000003</v>
      </c>
      <c r="M127" s="28">
        <f>(K127-L127)</f>
        <v>245.905</v>
      </c>
      <c r="N127" s="15">
        <f>YEAR(B127)</f>
        <v>2025</v>
      </c>
      <c r="O127" s="15">
        <f>MONTH(B127)</f>
        <v>4</v>
      </c>
      <c r="P127" s="15"/>
    </row>
    <row r="128" spans="1:16" ht="12.5" x14ac:dyDescent="0.25">
      <c r="A128" s="21" t="s">
        <v>305</v>
      </c>
      <c r="B128" s="13">
        <v>45682</v>
      </c>
      <c r="C128" s="12" t="s">
        <v>47</v>
      </c>
      <c r="D128" s="12" t="s">
        <v>306</v>
      </c>
      <c r="E128" s="12" t="s">
        <v>56</v>
      </c>
      <c r="F128" s="12" t="s">
        <v>57</v>
      </c>
      <c r="G128" s="12">
        <v>6</v>
      </c>
      <c r="H128" s="27">
        <v>381.26</v>
      </c>
      <c r="I128" s="12">
        <v>0.1</v>
      </c>
      <c r="J128" s="12" t="s">
        <v>36</v>
      </c>
      <c r="K128" s="28">
        <f>(G128*H128)</f>
        <v>2287.56</v>
      </c>
      <c r="L128" s="28">
        <f>(K128*I128)</f>
        <v>228.756</v>
      </c>
      <c r="M128" s="28">
        <f>(K128-L128)</f>
        <v>2058.8040000000001</v>
      </c>
      <c r="N128" s="15">
        <f>YEAR(B128)</f>
        <v>2025</v>
      </c>
      <c r="O128" s="15">
        <f>MONTH(B128)</f>
        <v>1</v>
      </c>
      <c r="P128" s="15"/>
    </row>
    <row r="129" spans="1:16" ht="12.5" x14ac:dyDescent="0.25">
      <c r="A129" s="21" t="s">
        <v>307</v>
      </c>
      <c r="B129" s="13">
        <v>45719</v>
      </c>
      <c r="C129" s="12" t="s">
        <v>47</v>
      </c>
      <c r="D129" s="12" t="s">
        <v>308</v>
      </c>
      <c r="E129" s="12" t="s">
        <v>39</v>
      </c>
      <c r="F129" s="12" t="s">
        <v>45</v>
      </c>
      <c r="G129" s="12">
        <v>9</v>
      </c>
      <c r="H129" s="27">
        <v>443.78</v>
      </c>
      <c r="I129" s="12">
        <v>0.15</v>
      </c>
      <c r="J129" s="12" t="s">
        <v>58</v>
      </c>
      <c r="K129" s="28">
        <f>(G129*H129)</f>
        <v>3994.0199999999995</v>
      </c>
      <c r="L129" s="28">
        <f>(K129*I129)</f>
        <v>599.10299999999995</v>
      </c>
      <c r="M129" s="28">
        <f>(K129-L129)</f>
        <v>3394.9169999999995</v>
      </c>
      <c r="N129" s="15">
        <f>YEAR(B129)</f>
        <v>2025</v>
      </c>
      <c r="O129" s="15">
        <f>MONTH(B129)</f>
        <v>3</v>
      </c>
      <c r="P129" s="15"/>
    </row>
    <row r="130" spans="1:16" ht="12.5" x14ac:dyDescent="0.25">
      <c r="A130" s="21" t="s">
        <v>309</v>
      </c>
      <c r="B130" s="13">
        <v>45685</v>
      </c>
      <c r="C130" s="12" t="s">
        <v>47</v>
      </c>
      <c r="D130" s="12" t="s">
        <v>310</v>
      </c>
      <c r="E130" s="12" t="s">
        <v>56</v>
      </c>
      <c r="F130" s="12" t="s">
        <v>57</v>
      </c>
      <c r="G130" s="12">
        <v>7</v>
      </c>
      <c r="H130" s="27">
        <v>208.85</v>
      </c>
      <c r="I130" s="12">
        <v>0</v>
      </c>
      <c r="J130" s="12" t="s">
        <v>41</v>
      </c>
      <c r="K130" s="28">
        <f>(G130*H130)</f>
        <v>1461.95</v>
      </c>
      <c r="L130" s="28">
        <f>(K130*I130)</f>
        <v>0</v>
      </c>
      <c r="M130" s="28">
        <f>(K130-L130)</f>
        <v>1461.95</v>
      </c>
      <c r="N130" s="15">
        <f>YEAR(B130)</f>
        <v>2025</v>
      </c>
      <c r="O130" s="15">
        <f>MONTH(B130)</f>
        <v>1</v>
      </c>
      <c r="P130" s="15"/>
    </row>
    <row r="131" spans="1:16" ht="12.5" x14ac:dyDescent="0.25">
      <c r="A131" s="21" t="s">
        <v>311</v>
      </c>
      <c r="B131" s="13">
        <v>45678</v>
      </c>
      <c r="C131" s="12" t="s">
        <v>65</v>
      </c>
      <c r="D131" s="12" t="s">
        <v>312</v>
      </c>
      <c r="E131" s="12" t="s">
        <v>39</v>
      </c>
      <c r="F131" s="12" t="s">
        <v>45</v>
      </c>
      <c r="G131" s="12">
        <v>3</v>
      </c>
      <c r="H131" s="27">
        <v>56.96</v>
      </c>
      <c r="I131" s="12">
        <v>0.15</v>
      </c>
      <c r="J131" s="12" t="s">
        <v>58</v>
      </c>
      <c r="K131" s="28">
        <f>(G131*H131)</f>
        <v>170.88</v>
      </c>
      <c r="L131" s="28">
        <f>(K131*I131)</f>
        <v>25.631999999999998</v>
      </c>
      <c r="M131" s="28">
        <f>(K131-L131)</f>
        <v>145.24799999999999</v>
      </c>
      <c r="N131" s="15">
        <f>YEAR(B131)</f>
        <v>2025</v>
      </c>
      <c r="O131" s="15">
        <f>MONTH(B131)</f>
        <v>1</v>
      </c>
      <c r="P131" s="15"/>
    </row>
    <row r="132" spans="1:16" ht="12.5" x14ac:dyDescent="0.25">
      <c r="A132" s="21" t="s">
        <v>313</v>
      </c>
      <c r="B132" s="13">
        <v>45839</v>
      </c>
      <c r="C132" s="12" t="s">
        <v>43</v>
      </c>
      <c r="D132" s="12" t="s">
        <v>314</v>
      </c>
      <c r="E132" s="12" t="s">
        <v>39</v>
      </c>
      <c r="F132" s="12" t="s">
        <v>101</v>
      </c>
      <c r="G132" s="12">
        <v>10</v>
      </c>
      <c r="H132" s="27">
        <v>437.14</v>
      </c>
      <c r="I132" s="12">
        <v>0.1</v>
      </c>
      <c r="J132" s="12" t="s">
        <v>41</v>
      </c>
      <c r="K132" s="28">
        <f>(G132*H132)</f>
        <v>4371.3999999999996</v>
      </c>
      <c r="L132" s="28">
        <f>(K132*I132)</f>
        <v>437.14</v>
      </c>
      <c r="M132" s="28">
        <f>(K132-L132)</f>
        <v>3934.2599999999998</v>
      </c>
      <c r="N132" s="15">
        <f>YEAR(B132)</f>
        <v>2025</v>
      </c>
      <c r="O132" s="15">
        <f>MONTH(B132)</f>
        <v>7</v>
      </c>
      <c r="P132" s="15"/>
    </row>
    <row r="133" spans="1:16" ht="12.5" x14ac:dyDescent="0.25">
      <c r="A133" s="21" t="s">
        <v>315</v>
      </c>
      <c r="B133" s="13">
        <v>45586</v>
      </c>
      <c r="C133" s="12" t="s">
        <v>43</v>
      </c>
      <c r="D133" s="12" t="s">
        <v>316</v>
      </c>
      <c r="E133" s="12" t="s">
        <v>39</v>
      </c>
      <c r="F133" s="12" t="s">
        <v>45</v>
      </c>
      <c r="G133" s="12">
        <v>10</v>
      </c>
      <c r="H133" s="27">
        <v>442.93</v>
      </c>
      <c r="I133" s="12">
        <v>0.1</v>
      </c>
      <c r="J133" s="12" t="s">
        <v>58</v>
      </c>
      <c r="K133" s="28">
        <f>(G133*H133)</f>
        <v>4429.3</v>
      </c>
      <c r="L133" s="28">
        <f>(K133*I133)</f>
        <v>442.93000000000006</v>
      </c>
      <c r="M133" s="28">
        <f>(K133-L133)</f>
        <v>3986.37</v>
      </c>
      <c r="N133" s="15">
        <f>YEAR(B133)</f>
        <v>2024</v>
      </c>
      <c r="O133" s="15">
        <f>MONTH(B133)</f>
        <v>10</v>
      </c>
      <c r="P133" s="15"/>
    </row>
    <row r="134" spans="1:16" ht="12.5" x14ac:dyDescent="0.25">
      <c r="A134" s="21" t="s">
        <v>317</v>
      </c>
      <c r="B134" s="13">
        <v>45641</v>
      </c>
      <c r="C134" s="12" t="s">
        <v>43</v>
      </c>
      <c r="D134" s="12" t="s">
        <v>318</v>
      </c>
      <c r="E134" s="12" t="s">
        <v>56</v>
      </c>
      <c r="F134" s="12" t="s">
        <v>78</v>
      </c>
      <c r="G134" s="12">
        <v>6</v>
      </c>
      <c r="H134" s="27">
        <v>8.34</v>
      </c>
      <c r="I134" s="12">
        <v>0</v>
      </c>
      <c r="J134" s="12" t="s">
        <v>58</v>
      </c>
      <c r="K134" s="28">
        <f>(G134*H134)</f>
        <v>50.04</v>
      </c>
      <c r="L134" s="28">
        <f>(K134*I134)</f>
        <v>0</v>
      </c>
      <c r="M134" s="28">
        <f>(K134-L134)</f>
        <v>50.04</v>
      </c>
      <c r="N134" s="15">
        <f>YEAR(B134)</f>
        <v>2024</v>
      </c>
      <c r="O134" s="15">
        <f>MONTH(B134)</f>
        <v>12</v>
      </c>
      <c r="P134" s="15"/>
    </row>
    <row r="135" spans="1:16" ht="12.5" x14ac:dyDescent="0.25">
      <c r="A135" s="21" t="s">
        <v>319</v>
      </c>
      <c r="B135" s="13">
        <v>45790</v>
      </c>
      <c r="C135" s="12" t="s">
        <v>65</v>
      </c>
      <c r="D135" s="12" t="s">
        <v>320</v>
      </c>
      <c r="E135" s="12" t="s">
        <v>34</v>
      </c>
      <c r="F135" s="12" t="s">
        <v>35</v>
      </c>
      <c r="G135" s="12">
        <v>9</v>
      </c>
      <c r="H135" s="27">
        <v>476.73</v>
      </c>
      <c r="I135" s="12">
        <v>0.1</v>
      </c>
      <c r="J135" s="12" t="s">
        <v>36</v>
      </c>
      <c r="K135" s="28">
        <f>(G135*H135)</f>
        <v>4290.57</v>
      </c>
      <c r="L135" s="28">
        <f>(K135*I135)</f>
        <v>429.05700000000002</v>
      </c>
      <c r="M135" s="28">
        <f>(K135-L135)</f>
        <v>3861.5129999999999</v>
      </c>
      <c r="N135" s="15">
        <f>YEAR(B135)</f>
        <v>2025</v>
      </c>
      <c r="O135" s="15">
        <f>MONTH(B135)</f>
        <v>5</v>
      </c>
      <c r="P135" s="15"/>
    </row>
    <row r="136" spans="1:16" ht="12.5" x14ac:dyDescent="0.25">
      <c r="A136" s="21" t="s">
        <v>321</v>
      </c>
      <c r="B136" s="13">
        <v>45809</v>
      </c>
      <c r="C136" s="12" t="s">
        <v>32</v>
      </c>
      <c r="D136" s="12" t="s">
        <v>322</v>
      </c>
      <c r="E136" s="12" t="s">
        <v>56</v>
      </c>
      <c r="F136" s="12" t="s">
        <v>78</v>
      </c>
      <c r="G136" s="12">
        <v>2</v>
      </c>
      <c r="H136" s="27">
        <v>312.33999999999997</v>
      </c>
      <c r="I136" s="12">
        <v>0.1</v>
      </c>
      <c r="J136" s="12" t="s">
        <v>41</v>
      </c>
      <c r="K136" s="28">
        <f>(G136*H136)</f>
        <v>624.67999999999995</v>
      </c>
      <c r="L136" s="28">
        <f>(K136*I136)</f>
        <v>62.467999999999996</v>
      </c>
      <c r="M136" s="28">
        <f>(K136-L136)</f>
        <v>562.21199999999999</v>
      </c>
      <c r="N136" s="15">
        <f>YEAR(B136)</f>
        <v>2025</v>
      </c>
      <c r="O136" s="15">
        <f>MONTH(B136)</f>
        <v>6</v>
      </c>
      <c r="P136" s="15"/>
    </row>
    <row r="137" spans="1:16" ht="12.5" x14ac:dyDescent="0.25">
      <c r="A137" s="21" t="s">
        <v>323</v>
      </c>
      <c r="B137" s="13">
        <v>45675</v>
      </c>
      <c r="C137" s="12" t="s">
        <v>32</v>
      </c>
      <c r="D137" s="12" t="s">
        <v>324</v>
      </c>
      <c r="E137" s="12" t="s">
        <v>56</v>
      </c>
      <c r="F137" s="12" t="s">
        <v>57</v>
      </c>
      <c r="G137" s="12">
        <v>3</v>
      </c>
      <c r="H137" s="27">
        <v>267.58</v>
      </c>
      <c r="I137" s="12">
        <v>0.05</v>
      </c>
      <c r="J137" s="12" t="s">
        <v>41</v>
      </c>
      <c r="K137" s="28">
        <f>(G137*H137)</f>
        <v>802.74</v>
      </c>
      <c r="L137" s="28">
        <f>(K137*I137)</f>
        <v>40.137</v>
      </c>
      <c r="M137" s="28">
        <f>(K137-L137)</f>
        <v>762.60300000000007</v>
      </c>
      <c r="N137" s="15">
        <f>YEAR(B137)</f>
        <v>2025</v>
      </c>
      <c r="O137" s="15">
        <f>MONTH(B137)</f>
        <v>1</v>
      </c>
      <c r="P137" s="15"/>
    </row>
    <row r="138" spans="1:16" ht="12.5" x14ac:dyDescent="0.25">
      <c r="A138" s="21" t="s">
        <v>325</v>
      </c>
      <c r="B138" s="13">
        <v>45697</v>
      </c>
      <c r="C138" s="12" t="s">
        <v>65</v>
      </c>
      <c r="D138" s="12" t="s">
        <v>326</v>
      </c>
      <c r="E138" s="12" t="s">
        <v>39</v>
      </c>
      <c r="F138" s="12" t="s">
        <v>101</v>
      </c>
      <c r="G138" s="12">
        <v>9</v>
      </c>
      <c r="H138" s="27">
        <v>39.61</v>
      </c>
      <c r="I138" s="12">
        <v>0.05</v>
      </c>
      <c r="J138" s="12" t="s">
        <v>36</v>
      </c>
      <c r="K138" s="28">
        <f>(G138*H138)</f>
        <v>356.49</v>
      </c>
      <c r="L138" s="28">
        <f>(K138*I138)</f>
        <v>17.8245</v>
      </c>
      <c r="M138" s="28">
        <f>(K138-L138)</f>
        <v>338.66550000000001</v>
      </c>
      <c r="N138" s="15">
        <f>YEAR(B138)</f>
        <v>2025</v>
      </c>
      <c r="O138" s="15">
        <f>MONTH(B138)</f>
        <v>2</v>
      </c>
      <c r="P138" s="15"/>
    </row>
    <row r="139" spans="1:16" ht="12.5" x14ac:dyDescent="0.25">
      <c r="A139" s="21" t="s">
        <v>327</v>
      </c>
      <c r="B139" s="13">
        <v>45627</v>
      </c>
      <c r="C139" s="12" t="s">
        <v>43</v>
      </c>
      <c r="D139" s="12" t="s">
        <v>328</v>
      </c>
      <c r="E139" s="12" t="s">
        <v>34</v>
      </c>
      <c r="F139" s="12" t="s">
        <v>69</v>
      </c>
      <c r="G139" s="12">
        <v>8</v>
      </c>
      <c r="H139" s="27">
        <v>216.69</v>
      </c>
      <c r="I139" s="12">
        <v>0.05</v>
      </c>
      <c r="J139" s="12" t="s">
        <v>58</v>
      </c>
      <c r="K139" s="28">
        <f>(G139*H139)</f>
        <v>1733.52</v>
      </c>
      <c r="L139" s="28">
        <f>(K139*I139)</f>
        <v>86.676000000000002</v>
      </c>
      <c r="M139" s="28">
        <f>(K139-L139)</f>
        <v>1646.8440000000001</v>
      </c>
      <c r="N139" s="15">
        <f>YEAR(B139)</f>
        <v>2024</v>
      </c>
      <c r="O139" s="15">
        <f>MONTH(B139)</f>
        <v>12</v>
      </c>
      <c r="P139" s="15"/>
    </row>
    <row r="140" spans="1:16" ht="12.5" x14ac:dyDescent="0.25">
      <c r="A140" s="21" t="s">
        <v>329</v>
      </c>
      <c r="B140" s="13">
        <v>45822</v>
      </c>
      <c r="C140" s="12" t="s">
        <v>32</v>
      </c>
      <c r="D140" s="12" t="s">
        <v>330</v>
      </c>
      <c r="E140" s="12" t="s">
        <v>39</v>
      </c>
      <c r="F140" s="12" t="s">
        <v>45</v>
      </c>
      <c r="G140" s="12">
        <v>3</v>
      </c>
      <c r="H140" s="27">
        <v>168.27</v>
      </c>
      <c r="I140" s="12">
        <v>0.15</v>
      </c>
      <c r="J140" s="12" t="s">
        <v>36</v>
      </c>
      <c r="K140" s="28">
        <f>(G140*H140)</f>
        <v>504.81000000000006</v>
      </c>
      <c r="L140" s="28">
        <f>(K140*I140)</f>
        <v>75.721500000000006</v>
      </c>
      <c r="M140" s="28">
        <f>(K140-L140)</f>
        <v>429.08850000000007</v>
      </c>
      <c r="N140" s="15">
        <f>YEAR(B140)</f>
        <v>2025</v>
      </c>
      <c r="O140" s="15">
        <f>MONTH(B140)</f>
        <v>6</v>
      </c>
      <c r="P140" s="15"/>
    </row>
    <row r="141" spans="1:16" ht="12.5" x14ac:dyDescent="0.25">
      <c r="A141" s="21" t="s">
        <v>331</v>
      </c>
      <c r="B141" s="13">
        <v>45865</v>
      </c>
      <c r="C141" s="12" t="s">
        <v>32</v>
      </c>
      <c r="D141" s="12" t="s">
        <v>332</v>
      </c>
      <c r="E141" s="12" t="s">
        <v>56</v>
      </c>
      <c r="F141" s="12" t="s">
        <v>78</v>
      </c>
      <c r="G141" s="12">
        <v>6</v>
      </c>
      <c r="H141" s="27">
        <v>219.16</v>
      </c>
      <c r="I141" s="12">
        <v>0.15</v>
      </c>
      <c r="J141" s="12" t="s">
        <v>36</v>
      </c>
      <c r="K141" s="28">
        <f>(G141*H141)</f>
        <v>1314.96</v>
      </c>
      <c r="L141" s="28">
        <f>(K141*I141)</f>
        <v>197.244</v>
      </c>
      <c r="M141" s="28">
        <f>(K141-L141)</f>
        <v>1117.7160000000001</v>
      </c>
      <c r="N141" s="15">
        <f>YEAR(B141)</f>
        <v>2025</v>
      </c>
      <c r="O141" s="15">
        <f>MONTH(B141)</f>
        <v>7</v>
      </c>
      <c r="P141" s="15"/>
    </row>
    <row r="142" spans="1:16" ht="12.5" x14ac:dyDescent="0.25">
      <c r="A142" s="21" t="s">
        <v>333</v>
      </c>
      <c r="B142" s="13">
        <v>45752</v>
      </c>
      <c r="C142" s="12" t="s">
        <v>65</v>
      </c>
      <c r="D142" s="12" t="s">
        <v>334</v>
      </c>
      <c r="E142" s="12" t="s">
        <v>56</v>
      </c>
      <c r="F142" s="12" t="s">
        <v>61</v>
      </c>
      <c r="G142" s="12">
        <v>8</v>
      </c>
      <c r="H142" s="27">
        <v>327.81</v>
      </c>
      <c r="I142" s="12">
        <v>0.1</v>
      </c>
      <c r="J142" s="12" t="s">
        <v>41</v>
      </c>
      <c r="K142" s="28">
        <f>(G142*H142)</f>
        <v>2622.48</v>
      </c>
      <c r="L142" s="28">
        <f>(K142*I142)</f>
        <v>262.24799999999999</v>
      </c>
      <c r="M142" s="28">
        <f>(K142-L142)</f>
        <v>2360.232</v>
      </c>
      <c r="N142" s="15">
        <f>YEAR(B142)</f>
        <v>2025</v>
      </c>
      <c r="O142" s="15">
        <f>MONTH(B142)</f>
        <v>4</v>
      </c>
      <c r="P142" s="15"/>
    </row>
    <row r="143" spans="1:16" ht="12.5" x14ac:dyDescent="0.25">
      <c r="A143" s="21" t="s">
        <v>335</v>
      </c>
      <c r="B143" s="13">
        <v>45798</v>
      </c>
      <c r="C143" s="12" t="s">
        <v>47</v>
      </c>
      <c r="D143" s="12" t="s">
        <v>336</v>
      </c>
      <c r="E143" s="12" t="s">
        <v>34</v>
      </c>
      <c r="F143" s="12" t="s">
        <v>69</v>
      </c>
      <c r="G143" s="12">
        <v>8</v>
      </c>
      <c r="H143" s="27">
        <v>94.43</v>
      </c>
      <c r="I143" s="12">
        <v>0</v>
      </c>
      <c r="J143" s="12" t="s">
        <v>58</v>
      </c>
      <c r="K143" s="28">
        <f>(G143*H143)</f>
        <v>755.44</v>
      </c>
      <c r="L143" s="28">
        <f>(K143*I143)</f>
        <v>0</v>
      </c>
      <c r="M143" s="28">
        <f>(K143-L143)</f>
        <v>755.44</v>
      </c>
      <c r="N143" s="15">
        <f>YEAR(B143)</f>
        <v>2025</v>
      </c>
      <c r="O143" s="15">
        <f>MONTH(B143)</f>
        <v>5</v>
      </c>
      <c r="P143" s="15"/>
    </row>
    <row r="144" spans="1:16" ht="12.5" x14ac:dyDescent="0.25">
      <c r="A144" s="21" t="s">
        <v>337</v>
      </c>
      <c r="B144" s="13">
        <v>45783</v>
      </c>
      <c r="C144" s="12" t="s">
        <v>32</v>
      </c>
      <c r="D144" s="12" t="s">
        <v>338</v>
      </c>
      <c r="E144" s="12" t="s">
        <v>56</v>
      </c>
      <c r="F144" s="12" t="s">
        <v>78</v>
      </c>
      <c r="G144" s="12">
        <v>8</v>
      </c>
      <c r="H144" s="27">
        <v>497.93</v>
      </c>
      <c r="I144" s="12">
        <v>0.05</v>
      </c>
      <c r="J144" s="12" t="s">
        <v>36</v>
      </c>
      <c r="K144" s="28">
        <f>(G144*H144)</f>
        <v>3983.44</v>
      </c>
      <c r="L144" s="28">
        <f>(K144*I144)</f>
        <v>199.17200000000003</v>
      </c>
      <c r="M144" s="28">
        <f>(K144-L144)</f>
        <v>3784.268</v>
      </c>
      <c r="N144" s="15">
        <f>YEAR(B144)</f>
        <v>2025</v>
      </c>
      <c r="O144" s="15">
        <f>MONTH(B144)</f>
        <v>5</v>
      </c>
      <c r="P144" s="15"/>
    </row>
    <row r="145" spans="1:16" ht="12.5" x14ac:dyDescent="0.25">
      <c r="A145" s="21" t="s">
        <v>339</v>
      </c>
      <c r="B145" s="13">
        <v>45657</v>
      </c>
      <c r="C145" s="12" t="s">
        <v>43</v>
      </c>
      <c r="D145" s="12" t="s">
        <v>340</v>
      </c>
      <c r="E145" s="12" t="s">
        <v>39</v>
      </c>
      <c r="F145" s="12" t="s">
        <v>101</v>
      </c>
      <c r="G145" s="12">
        <v>9</v>
      </c>
      <c r="H145" s="27">
        <v>25.91</v>
      </c>
      <c r="I145" s="12">
        <v>0.15</v>
      </c>
      <c r="J145" s="12" t="s">
        <v>41</v>
      </c>
      <c r="K145" s="28">
        <f>(G145*H145)</f>
        <v>233.19</v>
      </c>
      <c r="L145" s="28">
        <f>(K145*I145)</f>
        <v>34.978499999999997</v>
      </c>
      <c r="M145" s="28">
        <f>(K145-L145)</f>
        <v>198.2115</v>
      </c>
      <c r="N145" s="15">
        <f>YEAR(B145)</f>
        <v>2024</v>
      </c>
      <c r="O145" s="15">
        <f>MONTH(B145)</f>
        <v>12</v>
      </c>
      <c r="P145" s="15"/>
    </row>
    <row r="146" spans="1:16" ht="12.5" x14ac:dyDescent="0.25">
      <c r="A146" s="21" t="s">
        <v>341</v>
      </c>
      <c r="B146" s="13">
        <v>45571</v>
      </c>
      <c r="C146" s="12" t="s">
        <v>32</v>
      </c>
      <c r="D146" s="12" t="s">
        <v>342</v>
      </c>
      <c r="E146" s="12" t="s">
        <v>56</v>
      </c>
      <c r="F146" s="12" t="s">
        <v>57</v>
      </c>
      <c r="G146" s="12">
        <v>6</v>
      </c>
      <c r="H146" s="27">
        <v>467.97</v>
      </c>
      <c r="I146" s="12">
        <v>0.15</v>
      </c>
      <c r="J146" s="12" t="s">
        <v>41</v>
      </c>
      <c r="K146" s="28">
        <f>(G146*H146)</f>
        <v>2807.82</v>
      </c>
      <c r="L146" s="28">
        <f>(K146*I146)</f>
        <v>421.173</v>
      </c>
      <c r="M146" s="28">
        <f>(K146-L146)</f>
        <v>2386.6469999999999</v>
      </c>
      <c r="N146" s="15">
        <f>YEAR(B146)</f>
        <v>2024</v>
      </c>
      <c r="O146" s="15">
        <f>MONTH(B146)</f>
        <v>10</v>
      </c>
      <c r="P146" s="15"/>
    </row>
    <row r="147" spans="1:16" ht="12.5" x14ac:dyDescent="0.25">
      <c r="A147" s="21" t="s">
        <v>343</v>
      </c>
      <c r="B147" s="13">
        <v>45750</v>
      </c>
      <c r="C147" s="12" t="s">
        <v>47</v>
      </c>
      <c r="D147" s="12" t="s">
        <v>344</v>
      </c>
      <c r="E147" s="12" t="s">
        <v>39</v>
      </c>
      <c r="F147" s="12" t="s">
        <v>45</v>
      </c>
      <c r="G147" s="12">
        <v>10</v>
      </c>
      <c r="H147" s="27">
        <v>485.77</v>
      </c>
      <c r="I147" s="12">
        <v>0</v>
      </c>
      <c r="J147" s="12" t="s">
        <v>58</v>
      </c>
      <c r="K147" s="28">
        <f>(G147*H147)</f>
        <v>4857.7</v>
      </c>
      <c r="L147" s="28">
        <f>(K147*I147)</f>
        <v>0</v>
      </c>
      <c r="M147" s="28">
        <f>(K147-L147)</f>
        <v>4857.7</v>
      </c>
      <c r="N147" s="15">
        <f>YEAR(B147)</f>
        <v>2025</v>
      </c>
      <c r="O147" s="15">
        <f>MONTH(B147)</f>
        <v>4</v>
      </c>
      <c r="P147" s="15"/>
    </row>
    <row r="148" spans="1:16" ht="12.5" x14ac:dyDescent="0.25">
      <c r="A148" s="21" t="s">
        <v>345</v>
      </c>
      <c r="B148" s="13">
        <v>45779</v>
      </c>
      <c r="C148" s="12" t="s">
        <v>32</v>
      </c>
      <c r="D148" s="12" t="s">
        <v>346</v>
      </c>
      <c r="E148" s="12" t="s">
        <v>34</v>
      </c>
      <c r="F148" s="12" t="s">
        <v>69</v>
      </c>
      <c r="G148" s="12">
        <v>1</v>
      </c>
      <c r="H148" s="27">
        <v>57.96</v>
      </c>
      <c r="I148" s="12">
        <v>0.15</v>
      </c>
      <c r="J148" s="12" t="s">
        <v>36</v>
      </c>
      <c r="K148" s="28">
        <f>(G148*H148)</f>
        <v>57.96</v>
      </c>
      <c r="L148" s="28">
        <f>(K148*I148)</f>
        <v>8.6939999999999991</v>
      </c>
      <c r="M148" s="28">
        <f>(K148-L148)</f>
        <v>49.266000000000005</v>
      </c>
      <c r="N148" s="15">
        <f>YEAR(B148)</f>
        <v>2025</v>
      </c>
      <c r="O148" s="15">
        <f>MONTH(B148)</f>
        <v>5</v>
      </c>
      <c r="P148" s="15"/>
    </row>
    <row r="149" spans="1:16" ht="12.5" x14ac:dyDescent="0.25">
      <c r="A149" s="21" t="s">
        <v>347</v>
      </c>
      <c r="B149" s="13">
        <v>45839</v>
      </c>
      <c r="C149" s="12" t="s">
        <v>32</v>
      </c>
      <c r="D149" s="12" t="s">
        <v>348</v>
      </c>
      <c r="E149" s="12" t="s">
        <v>39</v>
      </c>
      <c r="F149" s="12" t="s">
        <v>101</v>
      </c>
      <c r="G149" s="12">
        <v>10</v>
      </c>
      <c r="H149" s="27">
        <v>357.07</v>
      </c>
      <c r="I149" s="12">
        <v>0</v>
      </c>
      <c r="J149" s="12" t="s">
        <v>36</v>
      </c>
      <c r="K149" s="28">
        <f>(G149*H149)</f>
        <v>3570.7</v>
      </c>
      <c r="L149" s="28">
        <f>(K149*I149)</f>
        <v>0</v>
      </c>
      <c r="M149" s="28">
        <f>(K149-L149)</f>
        <v>3570.7</v>
      </c>
      <c r="N149" s="15">
        <f>YEAR(B149)</f>
        <v>2025</v>
      </c>
      <c r="O149" s="15">
        <f>MONTH(B149)</f>
        <v>7</v>
      </c>
      <c r="P149" s="15"/>
    </row>
    <row r="150" spans="1:16" ht="12.5" x14ac:dyDescent="0.25">
      <c r="A150" s="21" t="s">
        <v>349</v>
      </c>
      <c r="B150" s="13">
        <v>45581</v>
      </c>
      <c r="C150" s="12" t="s">
        <v>47</v>
      </c>
      <c r="D150" s="12" t="s">
        <v>350</v>
      </c>
      <c r="E150" s="12" t="s">
        <v>34</v>
      </c>
      <c r="F150" s="12" t="s">
        <v>90</v>
      </c>
      <c r="G150" s="12">
        <v>8</v>
      </c>
      <c r="H150" s="27">
        <v>361.13</v>
      </c>
      <c r="I150" s="12">
        <v>0</v>
      </c>
      <c r="J150" s="12" t="s">
        <v>36</v>
      </c>
      <c r="K150" s="28">
        <f>(G150*H150)</f>
        <v>2889.04</v>
      </c>
      <c r="L150" s="28">
        <f>(K150*I150)</f>
        <v>0</v>
      </c>
      <c r="M150" s="28">
        <f>(K150-L150)</f>
        <v>2889.04</v>
      </c>
      <c r="N150" s="15">
        <f>YEAR(B150)</f>
        <v>2024</v>
      </c>
      <c r="O150" s="15">
        <f>MONTH(B150)</f>
        <v>10</v>
      </c>
      <c r="P150" s="15"/>
    </row>
    <row r="151" spans="1:16" ht="12.5" x14ac:dyDescent="0.25">
      <c r="A151" s="21" t="s">
        <v>351</v>
      </c>
      <c r="B151" s="13">
        <v>45520</v>
      </c>
      <c r="C151" s="12" t="s">
        <v>47</v>
      </c>
      <c r="D151" s="12" t="s">
        <v>352</v>
      </c>
      <c r="E151" s="12" t="s">
        <v>39</v>
      </c>
      <c r="F151" s="12" t="s">
        <v>53</v>
      </c>
      <c r="G151" s="12">
        <v>6</v>
      </c>
      <c r="H151" s="27">
        <v>303.01</v>
      </c>
      <c r="I151" s="12">
        <v>0.15</v>
      </c>
      <c r="J151" s="12" t="s">
        <v>58</v>
      </c>
      <c r="K151" s="28">
        <f>(G151*H151)</f>
        <v>1818.06</v>
      </c>
      <c r="L151" s="28">
        <f>(K151*I151)</f>
        <v>272.709</v>
      </c>
      <c r="M151" s="28">
        <f>(K151-L151)</f>
        <v>1545.3509999999999</v>
      </c>
      <c r="N151" s="15">
        <f>YEAR(B151)</f>
        <v>2024</v>
      </c>
      <c r="O151" s="15">
        <f>MONTH(B151)</f>
        <v>8</v>
      </c>
      <c r="P151" s="15"/>
    </row>
    <row r="152" spans="1:16" ht="12.5" x14ac:dyDescent="0.25">
      <c r="A152" s="21" t="s">
        <v>353</v>
      </c>
      <c r="B152" s="13">
        <v>45610</v>
      </c>
      <c r="C152" s="12" t="s">
        <v>32</v>
      </c>
      <c r="D152" s="12" t="s">
        <v>354</v>
      </c>
      <c r="E152" s="12" t="s">
        <v>56</v>
      </c>
      <c r="F152" s="12" t="s">
        <v>78</v>
      </c>
      <c r="G152" s="12">
        <v>8</v>
      </c>
      <c r="H152" s="27">
        <v>428.18</v>
      </c>
      <c r="I152" s="12">
        <v>0</v>
      </c>
      <c r="J152" s="12" t="s">
        <v>58</v>
      </c>
      <c r="K152" s="28">
        <f>(G152*H152)</f>
        <v>3425.44</v>
      </c>
      <c r="L152" s="28">
        <f>(K152*I152)</f>
        <v>0</v>
      </c>
      <c r="M152" s="28">
        <f>(K152-L152)</f>
        <v>3425.44</v>
      </c>
      <c r="N152" s="15">
        <f>YEAR(B152)</f>
        <v>2024</v>
      </c>
      <c r="O152" s="15">
        <f>MONTH(B152)</f>
        <v>11</v>
      </c>
      <c r="P152" s="15"/>
    </row>
    <row r="153" spans="1:16" ht="12.5" x14ac:dyDescent="0.25">
      <c r="A153" s="21" t="s">
        <v>355</v>
      </c>
      <c r="B153" s="13">
        <v>45778</v>
      </c>
      <c r="C153" s="12" t="s">
        <v>47</v>
      </c>
      <c r="D153" s="12" t="s">
        <v>356</v>
      </c>
      <c r="E153" s="12" t="s">
        <v>34</v>
      </c>
      <c r="F153" s="12" t="s">
        <v>90</v>
      </c>
      <c r="G153" s="12">
        <v>2</v>
      </c>
      <c r="H153" s="27">
        <v>83.63</v>
      </c>
      <c r="I153" s="12">
        <v>0</v>
      </c>
      <c r="J153" s="12" t="s">
        <v>58</v>
      </c>
      <c r="K153" s="28">
        <f>(G153*H153)</f>
        <v>167.26</v>
      </c>
      <c r="L153" s="28">
        <f>(K153*I153)</f>
        <v>0</v>
      </c>
      <c r="M153" s="28">
        <f>(K153-L153)</f>
        <v>167.26</v>
      </c>
      <c r="N153" s="15">
        <f>YEAR(B153)</f>
        <v>2025</v>
      </c>
      <c r="O153" s="15">
        <f>MONTH(B153)</f>
        <v>5</v>
      </c>
      <c r="P153" s="15"/>
    </row>
    <row r="154" spans="1:16" ht="12.5" x14ac:dyDescent="0.25">
      <c r="A154" s="21" t="s">
        <v>357</v>
      </c>
      <c r="B154" s="13">
        <v>45649</v>
      </c>
      <c r="C154" s="12" t="s">
        <v>65</v>
      </c>
      <c r="D154" s="12" t="s">
        <v>358</v>
      </c>
      <c r="E154" s="12" t="s">
        <v>34</v>
      </c>
      <c r="F154" s="12" t="s">
        <v>90</v>
      </c>
      <c r="G154" s="12">
        <v>8</v>
      </c>
      <c r="H154" s="27">
        <v>492.96</v>
      </c>
      <c r="I154" s="12">
        <v>0.15</v>
      </c>
      <c r="J154" s="12" t="s">
        <v>36</v>
      </c>
      <c r="K154" s="28">
        <f>(G154*H154)</f>
        <v>3943.68</v>
      </c>
      <c r="L154" s="28">
        <f>(K154*I154)</f>
        <v>591.55199999999991</v>
      </c>
      <c r="M154" s="28">
        <f>(K154-L154)</f>
        <v>3352.1279999999997</v>
      </c>
      <c r="N154" s="15">
        <f>YEAR(B154)</f>
        <v>2024</v>
      </c>
      <c r="O154" s="15">
        <f>MONTH(B154)</f>
        <v>12</v>
      </c>
      <c r="P154" s="15"/>
    </row>
    <row r="155" spans="1:16" ht="12.5" x14ac:dyDescent="0.25">
      <c r="A155" s="21" t="s">
        <v>359</v>
      </c>
      <c r="B155" s="13">
        <v>45585</v>
      </c>
      <c r="C155" s="12" t="s">
        <v>47</v>
      </c>
      <c r="D155" s="12" t="s">
        <v>360</v>
      </c>
      <c r="E155" s="12" t="s">
        <v>34</v>
      </c>
      <c r="F155" s="12" t="s">
        <v>69</v>
      </c>
      <c r="G155" s="12">
        <v>4</v>
      </c>
      <c r="H155" s="27">
        <v>74.88</v>
      </c>
      <c r="I155" s="12">
        <v>0.1</v>
      </c>
      <c r="J155" s="12" t="s">
        <v>36</v>
      </c>
      <c r="K155" s="28">
        <f>(G155*H155)</f>
        <v>299.52</v>
      </c>
      <c r="L155" s="28">
        <f>(K155*I155)</f>
        <v>29.951999999999998</v>
      </c>
      <c r="M155" s="28">
        <f>(K155-L155)</f>
        <v>269.56799999999998</v>
      </c>
      <c r="N155" s="15">
        <f>YEAR(B155)</f>
        <v>2024</v>
      </c>
      <c r="O155" s="15">
        <f>MONTH(B155)</f>
        <v>10</v>
      </c>
      <c r="P155" s="15"/>
    </row>
    <row r="156" spans="1:16" ht="12.5" x14ac:dyDescent="0.25">
      <c r="A156" s="21" t="s">
        <v>361</v>
      </c>
      <c r="B156" s="13">
        <v>45808</v>
      </c>
      <c r="C156" s="12" t="s">
        <v>65</v>
      </c>
      <c r="D156" s="12" t="s">
        <v>362</v>
      </c>
      <c r="E156" s="12" t="s">
        <v>56</v>
      </c>
      <c r="F156" s="12" t="s">
        <v>78</v>
      </c>
      <c r="G156" s="12">
        <v>7</v>
      </c>
      <c r="H156" s="27">
        <v>488.11</v>
      </c>
      <c r="I156" s="12">
        <v>0.15</v>
      </c>
      <c r="J156" s="12" t="s">
        <v>36</v>
      </c>
      <c r="K156" s="28">
        <f>(G156*H156)</f>
        <v>3416.77</v>
      </c>
      <c r="L156" s="28">
        <f>(K156*I156)</f>
        <v>512.51549999999997</v>
      </c>
      <c r="M156" s="28">
        <f>(K156-L156)</f>
        <v>2904.2545</v>
      </c>
      <c r="N156" s="15">
        <f>YEAR(B156)</f>
        <v>2025</v>
      </c>
      <c r="O156" s="15">
        <f>MONTH(B156)</f>
        <v>5</v>
      </c>
      <c r="P156" s="15"/>
    </row>
    <row r="157" spans="1:16" ht="12.5" x14ac:dyDescent="0.25">
      <c r="A157" s="21" t="s">
        <v>363</v>
      </c>
      <c r="B157" s="13">
        <v>45696</v>
      </c>
      <c r="C157" s="12" t="s">
        <v>43</v>
      </c>
      <c r="D157" s="12" t="s">
        <v>364</v>
      </c>
      <c r="E157" s="12" t="s">
        <v>56</v>
      </c>
      <c r="F157" s="12" t="s">
        <v>87</v>
      </c>
      <c r="G157" s="12">
        <v>4</v>
      </c>
      <c r="H157" s="27">
        <v>452.53</v>
      </c>
      <c r="I157" s="12">
        <v>0.05</v>
      </c>
      <c r="J157" s="12" t="s">
        <v>41</v>
      </c>
      <c r="K157" s="28">
        <f>(G157*H157)</f>
        <v>1810.12</v>
      </c>
      <c r="L157" s="28">
        <f>(K157*I157)</f>
        <v>90.506</v>
      </c>
      <c r="M157" s="28">
        <f>(K157-L157)</f>
        <v>1719.6139999999998</v>
      </c>
      <c r="N157" s="15">
        <f>YEAR(B157)</f>
        <v>2025</v>
      </c>
      <c r="O157" s="15">
        <f>MONTH(B157)</f>
        <v>2</v>
      </c>
      <c r="P157" s="15"/>
    </row>
    <row r="158" spans="1:16" ht="12.5" x14ac:dyDescent="0.25">
      <c r="A158" s="21" t="s">
        <v>365</v>
      </c>
      <c r="B158" s="13">
        <v>45704</v>
      </c>
      <c r="C158" s="12" t="s">
        <v>43</v>
      </c>
      <c r="D158" s="12" t="s">
        <v>366</v>
      </c>
      <c r="E158" s="12" t="s">
        <v>39</v>
      </c>
      <c r="F158" s="12" t="s">
        <v>40</v>
      </c>
      <c r="G158" s="12">
        <v>10</v>
      </c>
      <c r="H158" s="27">
        <v>337.03</v>
      </c>
      <c r="I158" s="12">
        <v>0.1</v>
      </c>
      <c r="J158" s="12" t="s">
        <v>58</v>
      </c>
      <c r="K158" s="28">
        <f>(G158*H158)</f>
        <v>3370.2999999999997</v>
      </c>
      <c r="L158" s="28">
        <f>(K158*I158)</f>
        <v>337.03</v>
      </c>
      <c r="M158" s="28">
        <f>(K158-L158)</f>
        <v>3033.2699999999995</v>
      </c>
      <c r="N158" s="15">
        <f>YEAR(B158)</f>
        <v>2025</v>
      </c>
      <c r="O158" s="15">
        <f>MONTH(B158)</f>
        <v>2</v>
      </c>
      <c r="P158" s="15"/>
    </row>
    <row r="159" spans="1:16" ht="12.5" x14ac:dyDescent="0.25">
      <c r="A159" s="21" t="s">
        <v>367</v>
      </c>
      <c r="B159" s="13">
        <v>45672</v>
      </c>
      <c r="C159" s="12" t="s">
        <v>47</v>
      </c>
      <c r="D159" s="12" t="s">
        <v>368</v>
      </c>
      <c r="E159" s="12" t="s">
        <v>56</v>
      </c>
      <c r="F159" s="12" t="s">
        <v>78</v>
      </c>
      <c r="G159" s="12">
        <v>3</v>
      </c>
      <c r="H159" s="27">
        <v>360.39</v>
      </c>
      <c r="I159" s="12">
        <v>0.1</v>
      </c>
      <c r="J159" s="12" t="s">
        <v>58</v>
      </c>
      <c r="K159" s="28">
        <f>(G159*H159)</f>
        <v>1081.17</v>
      </c>
      <c r="L159" s="28">
        <f>(K159*I159)</f>
        <v>108.11700000000002</v>
      </c>
      <c r="M159" s="28">
        <f>(K159-L159)</f>
        <v>973.05300000000011</v>
      </c>
      <c r="N159" s="15">
        <f>YEAR(B159)</f>
        <v>2025</v>
      </c>
      <c r="O159" s="15">
        <f>MONTH(B159)</f>
        <v>1</v>
      </c>
      <c r="P159" s="15"/>
    </row>
    <row r="160" spans="1:16" ht="12.5" x14ac:dyDescent="0.25">
      <c r="A160" s="21" t="s">
        <v>369</v>
      </c>
      <c r="B160" s="13">
        <v>45814</v>
      </c>
      <c r="C160" s="12" t="s">
        <v>65</v>
      </c>
      <c r="D160" s="12" t="s">
        <v>370</v>
      </c>
      <c r="E160" s="12" t="s">
        <v>39</v>
      </c>
      <c r="F160" s="12" t="s">
        <v>53</v>
      </c>
      <c r="G160" s="12">
        <v>10</v>
      </c>
      <c r="H160" s="27">
        <v>211.98</v>
      </c>
      <c r="I160" s="12">
        <v>0.05</v>
      </c>
      <c r="J160" s="12" t="s">
        <v>58</v>
      </c>
      <c r="K160" s="28">
        <f>(G160*H160)</f>
        <v>2119.7999999999997</v>
      </c>
      <c r="L160" s="28">
        <f>(K160*I160)</f>
        <v>105.99</v>
      </c>
      <c r="M160" s="28">
        <f>(K160-L160)</f>
        <v>2013.8099999999997</v>
      </c>
      <c r="N160" s="15">
        <f>YEAR(B160)</f>
        <v>2025</v>
      </c>
      <c r="O160" s="15">
        <f>MONTH(B160)</f>
        <v>6</v>
      </c>
      <c r="P160" s="15"/>
    </row>
    <row r="161" spans="1:16" ht="12.5" x14ac:dyDescent="0.25">
      <c r="A161" s="21" t="s">
        <v>371</v>
      </c>
      <c r="B161" s="13">
        <v>45606</v>
      </c>
      <c r="C161" s="12" t="s">
        <v>47</v>
      </c>
      <c r="D161" s="12" t="s">
        <v>372</v>
      </c>
      <c r="E161" s="12" t="s">
        <v>34</v>
      </c>
      <c r="F161" s="12" t="s">
        <v>69</v>
      </c>
      <c r="G161" s="12">
        <v>2</v>
      </c>
      <c r="H161" s="27">
        <v>205.4</v>
      </c>
      <c r="I161" s="12">
        <v>0</v>
      </c>
      <c r="J161" s="12" t="s">
        <v>58</v>
      </c>
      <c r="K161" s="28">
        <f>(G161*H161)</f>
        <v>410.8</v>
      </c>
      <c r="L161" s="28">
        <f>(K161*I161)</f>
        <v>0</v>
      </c>
      <c r="M161" s="28">
        <f>(K161-L161)</f>
        <v>410.8</v>
      </c>
      <c r="N161" s="15">
        <f>YEAR(B161)</f>
        <v>2024</v>
      </c>
      <c r="O161" s="15">
        <f>MONTH(B161)</f>
        <v>11</v>
      </c>
      <c r="P161" s="15"/>
    </row>
    <row r="162" spans="1:16" ht="12.5" x14ac:dyDescent="0.25">
      <c r="A162" s="21" t="s">
        <v>373</v>
      </c>
      <c r="B162" s="13">
        <v>45581</v>
      </c>
      <c r="C162" s="12" t="s">
        <v>32</v>
      </c>
      <c r="D162" s="12" t="s">
        <v>374</v>
      </c>
      <c r="E162" s="12" t="s">
        <v>39</v>
      </c>
      <c r="F162" s="12" t="s">
        <v>53</v>
      </c>
      <c r="G162" s="12">
        <v>2</v>
      </c>
      <c r="H162" s="27">
        <v>138.1</v>
      </c>
      <c r="I162" s="12">
        <v>0.05</v>
      </c>
      <c r="J162" s="12" t="s">
        <v>58</v>
      </c>
      <c r="K162" s="28">
        <f>(G162*H162)</f>
        <v>276.2</v>
      </c>
      <c r="L162" s="28">
        <f>(K162*I162)</f>
        <v>13.81</v>
      </c>
      <c r="M162" s="28">
        <f>(K162-L162)</f>
        <v>262.39</v>
      </c>
      <c r="N162" s="15">
        <f>YEAR(B162)</f>
        <v>2024</v>
      </c>
      <c r="O162" s="15">
        <f>MONTH(B162)</f>
        <v>10</v>
      </c>
      <c r="P162" s="15"/>
    </row>
    <row r="163" spans="1:16" ht="12.5" x14ac:dyDescent="0.25">
      <c r="A163" s="21" t="s">
        <v>375</v>
      </c>
      <c r="B163" s="13">
        <v>45800</v>
      </c>
      <c r="C163" s="12" t="s">
        <v>43</v>
      </c>
      <c r="D163" s="12" t="s">
        <v>376</v>
      </c>
      <c r="E163" s="12" t="s">
        <v>39</v>
      </c>
      <c r="F163" s="12" t="s">
        <v>40</v>
      </c>
      <c r="G163" s="12">
        <v>1</v>
      </c>
      <c r="H163" s="27">
        <v>286.83999999999997</v>
      </c>
      <c r="I163" s="12">
        <v>0</v>
      </c>
      <c r="J163" s="12" t="s">
        <v>41</v>
      </c>
      <c r="K163" s="28">
        <f>(G163*H163)</f>
        <v>286.83999999999997</v>
      </c>
      <c r="L163" s="28">
        <f>(K163*I163)</f>
        <v>0</v>
      </c>
      <c r="M163" s="28">
        <f>(K163-L163)</f>
        <v>286.83999999999997</v>
      </c>
      <c r="N163" s="15">
        <f>YEAR(B163)</f>
        <v>2025</v>
      </c>
      <c r="O163" s="15">
        <f>MONTH(B163)</f>
        <v>5</v>
      </c>
      <c r="P163" s="15"/>
    </row>
    <row r="164" spans="1:16" ht="12.5" x14ac:dyDescent="0.25">
      <c r="A164" s="21" t="s">
        <v>377</v>
      </c>
      <c r="B164" s="13">
        <v>45697</v>
      </c>
      <c r="C164" s="12" t="s">
        <v>47</v>
      </c>
      <c r="D164" s="12" t="s">
        <v>378</v>
      </c>
      <c r="E164" s="12" t="s">
        <v>39</v>
      </c>
      <c r="F164" s="12" t="s">
        <v>101</v>
      </c>
      <c r="G164" s="12">
        <v>7</v>
      </c>
      <c r="H164" s="27">
        <v>94.75</v>
      </c>
      <c r="I164" s="12">
        <v>0.05</v>
      </c>
      <c r="J164" s="12" t="s">
        <v>58</v>
      </c>
      <c r="K164" s="28">
        <f>(G164*H164)</f>
        <v>663.25</v>
      </c>
      <c r="L164" s="28">
        <f>(K164*I164)</f>
        <v>33.162500000000001</v>
      </c>
      <c r="M164" s="28">
        <f>(K164-L164)</f>
        <v>630.08749999999998</v>
      </c>
      <c r="N164" s="15">
        <f>YEAR(B164)</f>
        <v>2025</v>
      </c>
      <c r="O164" s="15">
        <f>MONTH(B164)</f>
        <v>2</v>
      </c>
      <c r="P164" s="15"/>
    </row>
    <row r="165" spans="1:16" ht="12.5" x14ac:dyDescent="0.25">
      <c r="A165" s="21" t="s">
        <v>379</v>
      </c>
      <c r="B165" s="13">
        <v>45763</v>
      </c>
      <c r="C165" s="12" t="s">
        <v>43</v>
      </c>
      <c r="D165" s="12" t="s">
        <v>380</v>
      </c>
      <c r="E165" s="12" t="s">
        <v>39</v>
      </c>
      <c r="F165" s="12" t="s">
        <v>40</v>
      </c>
      <c r="G165" s="12">
        <v>1</v>
      </c>
      <c r="H165" s="27">
        <v>429.31</v>
      </c>
      <c r="I165" s="12">
        <v>0.1</v>
      </c>
      <c r="J165" s="12" t="s">
        <v>41</v>
      </c>
      <c r="K165" s="28">
        <f>(G165*H165)</f>
        <v>429.31</v>
      </c>
      <c r="L165" s="28">
        <f>(K165*I165)</f>
        <v>42.931000000000004</v>
      </c>
      <c r="M165" s="28">
        <f>(K165-L165)</f>
        <v>386.37900000000002</v>
      </c>
      <c r="N165" s="15">
        <f>YEAR(B165)</f>
        <v>2025</v>
      </c>
      <c r="O165" s="15">
        <f>MONTH(B165)</f>
        <v>4</v>
      </c>
      <c r="P165" s="15"/>
    </row>
    <row r="166" spans="1:16" ht="12.5" x14ac:dyDescent="0.25">
      <c r="A166" s="21" t="s">
        <v>381</v>
      </c>
      <c r="B166" s="13">
        <v>45596</v>
      </c>
      <c r="C166" s="12" t="s">
        <v>43</v>
      </c>
      <c r="D166" s="12" t="s">
        <v>382</v>
      </c>
      <c r="E166" s="12" t="s">
        <v>39</v>
      </c>
      <c r="F166" s="12" t="s">
        <v>40</v>
      </c>
      <c r="G166" s="12">
        <v>6</v>
      </c>
      <c r="H166" s="27">
        <v>338.97</v>
      </c>
      <c r="I166" s="12">
        <v>0.15</v>
      </c>
      <c r="J166" s="12" t="s">
        <v>36</v>
      </c>
      <c r="K166" s="28">
        <f>(G166*H166)</f>
        <v>2033.8200000000002</v>
      </c>
      <c r="L166" s="28">
        <f>(K166*I166)</f>
        <v>305.07300000000004</v>
      </c>
      <c r="M166" s="28">
        <f>(K166-L166)</f>
        <v>1728.7470000000001</v>
      </c>
      <c r="N166" s="15">
        <f>YEAR(B166)</f>
        <v>2024</v>
      </c>
      <c r="O166" s="15">
        <f>MONTH(B166)</f>
        <v>10</v>
      </c>
      <c r="P166" s="15"/>
    </row>
    <row r="167" spans="1:16" ht="12.5" x14ac:dyDescent="0.25">
      <c r="A167" s="21" t="s">
        <v>383</v>
      </c>
      <c r="B167" s="13">
        <v>45743</v>
      </c>
      <c r="C167" s="12" t="s">
        <v>43</v>
      </c>
      <c r="D167" s="12" t="s">
        <v>384</v>
      </c>
      <c r="E167" s="12" t="s">
        <v>56</v>
      </c>
      <c r="F167" s="12" t="s">
        <v>57</v>
      </c>
      <c r="G167" s="12">
        <v>9</v>
      </c>
      <c r="H167" s="27">
        <v>388.22</v>
      </c>
      <c r="I167" s="12">
        <v>0</v>
      </c>
      <c r="J167" s="12" t="s">
        <v>36</v>
      </c>
      <c r="K167" s="28">
        <f>(G167*H167)</f>
        <v>3493.9800000000005</v>
      </c>
      <c r="L167" s="28">
        <f>(K167*I167)</f>
        <v>0</v>
      </c>
      <c r="M167" s="28">
        <f>(K167-L167)</f>
        <v>3493.9800000000005</v>
      </c>
      <c r="N167" s="15">
        <f>YEAR(B167)</f>
        <v>2025</v>
      </c>
      <c r="O167" s="15">
        <f>MONTH(B167)</f>
        <v>3</v>
      </c>
      <c r="P167" s="15"/>
    </row>
    <row r="168" spans="1:16" ht="12.5" x14ac:dyDescent="0.25">
      <c r="A168" s="21" t="s">
        <v>385</v>
      </c>
      <c r="B168" s="13">
        <v>45834</v>
      </c>
      <c r="C168" s="12" t="s">
        <v>47</v>
      </c>
      <c r="D168" s="12" t="s">
        <v>386</v>
      </c>
      <c r="E168" s="12" t="s">
        <v>34</v>
      </c>
      <c r="F168" s="12" t="s">
        <v>35</v>
      </c>
      <c r="G168" s="12">
        <v>6</v>
      </c>
      <c r="H168" s="27">
        <v>57.64</v>
      </c>
      <c r="I168" s="12">
        <v>0.1</v>
      </c>
      <c r="J168" s="12" t="s">
        <v>41</v>
      </c>
      <c r="K168" s="28">
        <f>(G168*H168)</f>
        <v>345.84000000000003</v>
      </c>
      <c r="L168" s="28">
        <f>(K168*I168)</f>
        <v>34.584000000000003</v>
      </c>
      <c r="M168" s="28">
        <f>(K168-L168)</f>
        <v>311.25600000000003</v>
      </c>
      <c r="N168" s="15">
        <f>YEAR(B168)</f>
        <v>2025</v>
      </c>
      <c r="O168" s="15">
        <f>MONTH(B168)</f>
        <v>6</v>
      </c>
      <c r="P168" s="15"/>
    </row>
    <row r="169" spans="1:16" ht="12.5" x14ac:dyDescent="0.25">
      <c r="A169" s="21" t="s">
        <v>387</v>
      </c>
      <c r="B169" s="13">
        <v>45825</v>
      </c>
      <c r="C169" s="12" t="s">
        <v>47</v>
      </c>
      <c r="D169" s="12" t="s">
        <v>388</v>
      </c>
      <c r="E169" s="12" t="s">
        <v>56</v>
      </c>
      <c r="F169" s="12" t="s">
        <v>87</v>
      </c>
      <c r="G169" s="12">
        <v>10</v>
      </c>
      <c r="H169" s="27">
        <v>356.36</v>
      </c>
      <c r="I169" s="12">
        <v>0.05</v>
      </c>
      <c r="J169" s="12" t="s">
        <v>58</v>
      </c>
      <c r="K169" s="28">
        <f>(G169*H169)</f>
        <v>3563.6000000000004</v>
      </c>
      <c r="L169" s="28">
        <f>(K169*I169)</f>
        <v>178.18000000000004</v>
      </c>
      <c r="M169" s="28">
        <f>(K169-L169)</f>
        <v>3385.4200000000005</v>
      </c>
      <c r="N169" s="15">
        <f>YEAR(B169)</f>
        <v>2025</v>
      </c>
      <c r="O169" s="15">
        <f>MONTH(B169)</f>
        <v>6</v>
      </c>
      <c r="P169" s="15"/>
    </row>
    <row r="170" spans="1:16" ht="12.5" x14ac:dyDescent="0.25">
      <c r="A170" s="21" t="s">
        <v>389</v>
      </c>
      <c r="B170" s="13">
        <v>45860</v>
      </c>
      <c r="C170" s="12" t="s">
        <v>43</v>
      </c>
      <c r="D170" s="12" t="s">
        <v>390</v>
      </c>
      <c r="E170" s="12" t="s">
        <v>39</v>
      </c>
      <c r="F170" s="12" t="s">
        <v>40</v>
      </c>
      <c r="G170" s="12">
        <v>3</v>
      </c>
      <c r="H170" s="27">
        <v>178.73</v>
      </c>
      <c r="I170" s="12">
        <v>0.1</v>
      </c>
      <c r="J170" s="12" t="s">
        <v>36</v>
      </c>
      <c r="K170" s="28">
        <f>(G170*H170)</f>
        <v>536.18999999999994</v>
      </c>
      <c r="L170" s="28">
        <f>(K170*I170)</f>
        <v>53.619</v>
      </c>
      <c r="M170" s="28">
        <f>(K170-L170)</f>
        <v>482.57099999999991</v>
      </c>
      <c r="N170" s="15">
        <f>YEAR(B170)</f>
        <v>2025</v>
      </c>
      <c r="O170" s="15">
        <f>MONTH(B170)</f>
        <v>7</v>
      </c>
      <c r="P170" s="15"/>
    </row>
    <row r="171" spans="1:16" ht="12.5" x14ac:dyDescent="0.25">
      <c r="A171" s="21" t="s">
        <v>391</v>
      </c>
      <c r="B171" s="13">
        <v>45555</v>
      </c>
      <c r="C171" s="12" t="s">
        <v>47</v>
      </c>
      <c r="D171" s="12" t="s">
        <v>392</v>
      </c>
      <c r="E171" s="12" t="s">
        <v>39</v>
      </c>
      <c r="F171" s="12" t="s">
        <v>53</v>
      </c>
      <c r="G171" s="12">
        <v>6</v>
      </c>
      <c r="H171" s="27">
        <v>39.299999999999997</v>
      </c>
      <c r="I171" s="12">
        <v>0</v>
      </c>
      <c r="J171" s="12" t="s">
        <v>41</v>
      </c>
      <c r="K171" s="28">
        <f>(G171*H171)</f>
        <v>235.79999999999998</v>
      </c>
      <c r="L171" s="28">
        <f>(K171*I171)</f>
        <v>0</v>
      </c>
      <c r="M171" s="28">
        <f>(K171-L171)</f>
        <v>235.79999999999998</v>
      </c>
      <c r="N171" s="15">
        <f>YEAR(B171)</f>
        <v>2024</v>
      </c>
      <c r="O171" s="15">
        <f>MONTH(B171)</f>
        <v>9</v>
      </c>
      <c r="P171" s="15"/>
    </row>
    <row r="172" spans="1:16" ht="12.5" x14ac:dyDescent="0.25">
      <c r="A172" s="21" t="s">
        <v>393</v>
      </c>
      <c r="B172" s="13">
        <v>45768</v>
      </c>
      <c r="C172" s="12" t="s">
        <v>47</v>
      </c>
      <c r="D172" s="12" t="s">
        <v>394</v>
      </c>
      <c r="E172" s="12" t="s">
        <v>39</v>
      </c>
      <c r="F172" s="12" t="s">
        <v>45</v>
      </c>
      <c r="G172" s="12">
        <v>9</v>
      </c>
      <c r="H172" s="27">
        <v>264.45</v>
      </c>
      <c r="I172" s="12">
        <v>0.1</v>
      </c>
      <c r="J172" s="12" t="s">
        <v>36</v>
      </c>
      <c r="K172" s="28">
        <f>(G172*H172)</f>
        <v>2380.0499999999997</v>
      </c>
      <c r="L172" s="28">
        <f>(K172*I172)</f>
        <v>238.005</v>
      </c>
      <c r="M172" s="28">
        <f>(K172-L172)</f>
        <v>2142.0449999999996</v>
      </c>
      <c r="N172" s="15">
        <f>YEAR(B172)</f>
        <v>2025</v>
      </c>
      <c r="O172" s="15">
        <f>MONTH(B172)</f>
        <v>4</v>
      </c>
      <c r="P172" s="15"/>
    </row>
    <row r="173" spans="1:16" ht="12.5" x14ac:dyDescent="0.25">
      <c r="A173" s="21" t="s">
        <v>395</v>
      </c>
      <c r="B173" s="13">
        <v>45545</v>
      </c>
      <c r="C173" s="12" t="s">
        <v>32</v>
      </c>
      <c r="D173" s="12" t="s">
        <v>396</v>
      </c>
      <c r="E173" s="12" t="s">
        <v>56</v>
      </c>
      <c r="F173" s="12" t="s">
        <v>78</v>
      </c>
      <c r="G173" s="12">
        <v>6</v>
      </c>
      <c r="H173" s="27">
        <v>451.55</v>
      </c>
      <c r="I173" s="12">
        <v>0</v>
      </c>
      <c r="J173" s="12" t="s">
        <v>36</v>
      </c>
      <c r="K173" s="28">
        <f>(G173*H173)</f>
        <v>2709.3</v>
      </c>
      <c r="L173" s="28">
        <f>(K173*I173)</f>
        <v>0</v>
      </c>
      <c r="M173" s="28">
        <f>(K173-L173)</f>
        <v>2709.3</v>
      </c>
      <c r="N173" s="15">
        <f>YEAR(B173)</f>
        <v>2024</v>
      </c>
      <c r="O173" s="15">
        <f>MONTH(B173)</f>
        <v>9</v>
      </c>
      <c r="P173" s="15"/>
    </row>
    <row r="174" spans="1:16" ht="12.5" x14ac:dyDescent="0.25">
      <c r="A174" s="21" t="s">
        <v>397</v>
      </c>
      <c r="B174" s="13">
        <v>45655</v>
      </c>
      <c r="C174" s="12" t="s">
        <v>43</v>
      </c>
      <c r="D174" s="12" t="s">
        <v>398</v>
      </c>
      <c r="E174" s="12" t="s">
        <v>34</v>
      </c>
      <c r="F174" s="12" t="s">
        <v>35</v>
      </c>
      <c r="G174" s="12">
        <v>6</v>
      </c>
      <c r="H174" s="27">
        <v>57.72</v>
      </c>
      <c r="I174" s="12">
        <v>0.15</v>
      </c>
      <c r="J174" s="12" t="s">
        <v>58</v>
      </c>
      <c r="K174" s="28">
        <f>(G174*H174)</f>
        <v>346.32</v>
      </c>
      <c r="L174" s="28">
        <f>(K174*I174)</f>
        <v>51.948</v>
      </c>
      <c r="M174" s="28">
        <f>(K174-L174)</f>
        <v>294.37200000000001</v>
      </c>
      <c r="N174" s="15">
        <f>YEAR(B174)</f>
        <v>2024</v>
      </c>
      <c r="O174" s="15">
        <f>MONTH(B174)</f>
        <v>12</v>
      </c>
      <c r="P174" s="15"/>
    </row>
    <row r="175" spans="1:16" ht="12.5" x14ac:dyDescent="0.25">
      <c r="A175" s="21" t="s">
        <v>399</v>
      </c>
      <c r="B175" s="13">
        <v>45682</v>
      </c>
      <c r="C175" s="12" t="s">
        <v>47</v>
      </c>
      <c r="D175" s="12" t="s">
        <v>400</v>
      </c>
      <c r="E175" s="12" t="s">
        <v>34</v>
      </c>
      <c r="F175" s="12" t="s">
        <v>90</v>
      </c>
      <c r="G175" s="12">
        <v>1</v>
      </c>
      <c r="H175" s="27">
        <v>420.89</v>
      </c>
      <c r="I175" s="12">
        <v>0.15</v>
      </c>
      <c r="J175" s="12" t="s">
        <v>41</v>
      </c>
      <c r="K175" s="28">
        <f>(G175*H175)</f>
        <v>420.89</v>
      </c>
      <c r="L175" s="28">
        <f>(K175*I175)</f>
        <v>63.133499999999998</v>
      </c>
      <c r="M175" s="28">
        <f>(K175-L175)</f>
        <v>357.75649999999996</v>
      </c>
      <c r="N175" s="15">
        <f>YEAR(B175)</f>
        <v>2025</v>
      </c>
      <c r="O175" s="15">
        <f>MONTH(B175)</f>
        <v>1</v>
      </c>
      <c r="P175" s="15"/>
    </row>
    <row r="176" spans="1:16" ht="12.5" x14ac:dyDescent="0.25">
      <c r="A176" s="21" t="s">
        <v>401</v>
      </c>
      <c r="B176" s="13">
        <v>45760</v>
      </c>
      <c r="C176" s="12" t="s">
        <v>65</v>
      </c>
      <c r="D176" s="12" t="s">
        <v>402</v>
      </c>
      <c r="E176" s="12" t="s">
        <v>34</v>
      </c>
      <c r="F176" s="12" t="s">
        <v>69</v>
      </c>
      <c r="G176" s="12">
        <v>6</v>
      </c>
      <c r="H176" s="27">
        <v>430.29</v>
      </c>
      <c r="I176" s="12">
        <v>0.1</v>
      </c>
      <c r="J176" s="12" t="s">
        <v>58</v>
      </c>
      <c r="K176" s="28">
        <f>(G176*H176)</f>
        <v>2581.7400000000002</v>
      </c>
      <c r="L176" s="28">
        <f>(K176*I176)</f>
        <v>258.17400000000004</v>
      </c>
      <c r="M176" s="28">
        <f>(K176-L176)</f>
        <v>2323.5660000000003</v>
      </c>
      <c r="N176" s="15">
        <f>YEAR(B176)</f>
        <v>2025</v>
      </c>
      <c r="O176" s="15">
        <f>MONTH(B176)</f>
        <v>4</v>
      </c>
      <c r="P176" s="15"/>
    </row>
    <row r="177" spans="1:16" ht="12.5" x14ac:dyDescent="0.25">
      <c r="A177" s="21" t="s">
        <v>403</v>
      </c>
      <c r="B177" s="13">
        <v>45553</v>
      </c>
      <c r="C177" s="12" t="s">
        <v>43</v>
      </c>
      <c r="D177" s="12" t="s">
        <v>404</v>
      </c>
      <c r="E177" s="12" t="s">
        <v>56</v>
      </c>
      <c r="F177" s="12" t="s">
        <v>78</v>
      </c>
      <c r="G177" s="12">
        <v>1</v>
      </c>
      <c r="H177" s="27">
        <v>485.04</v>
      </c>
      <c r="I177" s="12">
        <v>0.15</v>
      </c>
      <c r="J177" s="12" t="s">
        <v>41</v>
      </c>
      <c r="K177" s="28">
        <f>(G177*H177)</f>
        <v>485.04</v>
      </c>
      <c r="L177" s="28">
        <f>(K177*I177)</f>
        <v>72.756</v>
      </c>
      <c r="M177" s="28">
        <f>(K177-L177)</f>
        <v>412.28399999999999</v>
      </c>
      <c r="N177" s="15">
        <f>YEAR(B177)</f>
        <v>2024</v>
      </c>
      <c r="O177" s="15">
        <f>MONTH(B177)</f>
        <v>9</v>
      </c>
      <c r="P177" s="15"/>
    </row>
    <row r="178" spans="1:16" ht="12.5" x14ac:dyDescent="0.25">
      <c r="A178" s="21" t="s">
        <v>405</v>
      </c>
      <c r="B178" s="13">
        <v>45869</v>
      </c>
      <c r="C178" s="12" t="s">
        <v>47</v>
      </c>
      <c r="D178" s="12" t="s">
        <v>406</v>
      </c>
      <c r="E178" s="12" t="s">
        <v>39</v>
      </c>
      <c r="F178" s="12" t="s">
        <v>45</v>
      </c>
      <c r="G178" s="12">
        <v>4</v>
      </c>
      <c r="H178" s="27">
        <v>339.97</v>
      </c>
      <c r="I178" s="12">
        <v>0.15</v>
      </c>
      <c r="J178" s="12" t="s">
        <v>41</v>
      </c>
      <c r="K178" s="28">
        <f>(G178*H178)</f>
        <v>1359.88</v>
      </c>
      <c r="L178" s="28">
        <f>(K178*I178)</f>
        <v>203.982</v>
      </c>
      <c r="M178" s="28">
        <f>(K178-L178)</f>
        <v>1155.8980000000001</v>
      </c>
      <c r="N178" s="15">
        <f>YEAR(B178)</f>
        <v>2025</v>
      </c>
      <c r="O178" s="15">
        <f>MONTH(B178)</f>
        <v>7</v>
      </c>
      <c r="P178" s="15"/>
    </row>
    <row r="179" spans="1:16" ht="12.5" x14ac:dyDescent="0.25">
      <c r="A179" s="21" t="s">
        <v>407</v>
      </c>
      <c r="B179" s="13">
        <v>45618</v>
      </c>
      <c r="C179" s="12" t="s">
        <v>47</v>
      </c>
      <c r="D179" s="12" t="s">
        <v>408</v>
      </c>
      <c r="E179" s="12" t="s">
        <v>56</v>
      </c>
      <c r="F179" s="12" t="s">
        <v>78</v>
      </c>
      <c r="G179" s="12">
        <v>8</v>
      </c>
      <c r="H179" s="27">
        <v>468.18</v>
      </c>
      <c r="I179" s="12">
        <v>0.15</v>
      </c>
      <c r="J179" s="12" t="s">
        <v>58</v>
      </c>
      <c r="K179" s="28">
        <f>(G179*H179)</f>
        <v>3745.44</v>
      </c>
      <c r="L179" s="28">
        <f>(K179*I179)</f>
        <v>561.81600000000003</v>
      </c>
      <c r="M179" s="28">
        <f>(K179-L179)</f>
        <v>3183.6239999999998</v>
      </c>
      <c r="N179" s="15">
        <f>YEAR(B179)</f>
        <v>2024</v>
      </c>
      <c r="O179" s="15">
        <f>MONTH(B179)</f>
        <v>11</v>
      </c>
      <c r="P179" s="15"/>
    </row>
    <row r="180" spans="1:16" ht="12.5" x14ac:dyDescent="0.25">
      <c r="A180" s="21" t="s">
        <v>409</v>
      </c>
      <c r="B180" s="13">
        <v>45675</v>
      </c>
      <c r="C180" s="12" t="s">
        <v>47</v>
      </c>
      <c r="D180" s="12" t="s">
        <v>410</v>
      </c>
      <c r="E180" s="12" t="s">
        <v>34</v>
      </c>
      <c r="F180" s="12" t="s">
        <v>69</v>
      </c>
      <c r="G180" s="12">
        <v>8</v>
      </c>
      <c r="H180" s="27">
        <v>315.57</v>
      </c>
      <c r="I180" s="12">
        <v>0.15</v>
      </c>
      <c r="J180" s="12" t="s">
        <v>41</v>
      </c>
      <c r="K180" s="28">
        <f>(G180*H180)</f>
        <v>2524.56</v>
      </c>
      <c r="L180" s="28">
        <f>(K180*I180)</f>
        <v>378.68399999999997</v>
      </c>
      <c r="M180" s="28">
        <f>(K180-L180)</f>
        <v>2145.8760000000002</v>
      </c>
      <c r="N180" s="15">
        <f>YEAR(B180)</f>
        <v>2025</v>
      </c>
      <c r="O180" s="15">
        <f>MONTH(B180)</f>
        <v>1</v>
      </c>
      <c r="P180" s="15"/>
    </row>
    <row r="181" spans="1:16" ht="12.5" x14ac:dyDescent="0.25">
      <c r="A181" s="21" t="s">
        <v>411</v>
      </c>
      <c r="B181" s="13">
        <v>45618</v>
      </c>
      <c r="C181" s="12" t="s">
        <v>32</v>
      </c>
      <c r="D181" s="12" t="s">
        <v>412</v>
      </c>
      <c r="E181" s="12" t="s">
        <v>39</v>
      </c>
      <c r="F181" s="12" t="s">
        <v>101</v>
      </c>
      <c r="G181" s="12">
        <v>2</v>
      </c>
      <c r="H181" s="27">
        <v>153.69</v>
      </c>
      <c r="I181" s="12">
        <v>0</v>
      </c>
      <c r="J181" s="12" t="s">
        <v>41</v>
      </c>
      <c r="K181" s="28">
        <f>(G181*H181)</f>
        <v>307.38</v>
      </c>
      <c r="L181" s="28">
        <f>(K181*I181)</f>
        <v>0</v>
      </c>
      <c r="M181" s="28">
        <f>(K181-L181)</f>
        <v>307.38</v>
      </c>
      <c r="N181" s="15">
        <f>YEAR(B181)</f>
        <v>2024</v>
      </c>
      <c r="O181" s="15">
        <f>MONTH(B181)</f>
        <v>11</v>
      </c>
      <c r="P181" s="15"/>
    </row>
    <row r="182" spans="1:16" ht="12.5" x14ac:dyDescent="0.25">
      <c r="A182" s="21" t="s">
        <v>413</v>
      </c>
      <c r="B182" s="13">
        <v>45526</v>
      </c>
      <c r="C182" s="12" t="s">
        <v>43</v>
      </c>
      <c r="D182" s="12" t="s">
        <v>414</v>
      </c>
      <c r="E182" s="12" t="s">
        <v>56</v>
      </c>
      <c r="F182" s="12" t="s">
        <v>78</v>
      </c>
      <c r="G182" s="12">
        <v>9</v>
      </c>
      <c r="H182" s="27">
        <v>22.62</v>
      </c>
      <c r="I182" s="12">
        <v>0</v>
      </c>
      <c r="J182" s="12" t="s">
        <v>36</v>
      </c>
      <c r="K182" s="28">
        <f>(G182*H182)</f>
        <v>203.58</v>
      </c>
      <c r="L182" s="28">
        <f>(K182*I182)</f>
        <v>0</v>
      </c>
      <c r="M182" s="28">
        <f>(K182-L182)</f>
        <v>203.58</v>
      </c>
      <c r="N182" s="15">
        <f>YEAR(B182)</f>
        <v>2024</v>
      </c>
      <c r="O182" s="15">
        <f>MONTH(B182)</f>
        <v>8</v>
      </c>
      <c r="P182" s="15"/>
    </row>
    <row r="183" spans="1:16" ht="12.5" x14ac:dyDescent="0.25">
      <c r="A183" s="21" t="s">
        <v>415</v>
      </c>
      <c r="B183" s="13">
        <v>45703</v>
      </c>
      <c r="C183" s="12" t="s">
        <v>47</v>
      </c>
      <c r="D183" s="12" t="s">
        <v>416</v>
      </c>
      <c r="E183" s="12" t="s">
        <v>34</v>
      </c>
      <c r="F183" s="12" t="s">
        <v>69</v>
      </c>
      <c r="G183" s="12">
        <v>3</v>
      </c>
      <c r="H183" s="27">
        <v>274.11</v>
      </c>
      <c r="I183" s="12">
        <v>0.1</v>
      </c>
      <c r="J183" s="12" t="s">
        <v>41</v>
      </c>
      <c r="K183" s="28">
        <f>(G183*H183)</f>
        <v>822.33</v>
      </c>
      <c r="L183" s="28">
        <f>(K183*I183)</f>
        <v>82.233000000000004</v>
      </c>
      <c r="M183" s="28">
        <f>(K183-L183)</f>
        <v>740.09699999999998</v>
      </c>
      <c r="N183" s="15">
        <f>YEAR(B183)</f>
        <v>2025</v>
      </c>
      <c r="O183" s="15">
        <f>MONTH(B183)</f>
        <v>2</v>
      </c>
      <c r="P183" s="15"/>
    </row>
    <row r="184" spans="1:16" ht="12.5" x14ac:dyDescent="0.25">
      <c r="A184" s="21" t="s">
        <v>417</v>
      </c>
      <c r="B184" s="13">
        <v>45757</v>
      </c>
      <c r="C184" s="12" t="s">
        <v>65</v>
      </c>
      <c r="D184" s="12" t="s">
        <v>418</v>
      </c>
      <c r="E184" s="12" t="s">
        <v>34</v>
      </c>
      <c r="F184" s="12" t="s">
        <v>69</v>
      </c>
      <c r="G184" s="12">
        <v>9</v>
      </c>
      <c r="H184" s="27">
        <v>246.23</v>
      </c>
      <c r="I184" s="12">
        <v>0.1</v>
      </c>
      <c r="J184" s="12" t="s">
        <v>36</v>
      </c>
      <c r="K184" s="28">
        <f>(G184*H184)</f>
        <v>2216.0699999999997</v>
      </c>
      <c r="L184" s="28">
        <f>(K184*I184)</f>
        <v>221.60699999999997</v>
      </c>
      <c r="M184" s="28">
        <f>(K184-L184)</f>
        <v>1994.4629999999997</v>
      </c>
      <c r="N184" s="15">
        <f>YEAR(B184)</f>
        <v>2025</v>
      </c>
      <c r="O184" s="15">
        <f>MONTH(B184)</f>
        <v>4</v>
      </c>
      <c r="P184" s="15"/>
    </row>
    <row r="185" spans="1:16" ht="12.5" x14ac:dyDescent="0.25">
      <c r="A185" s="21" t="s">
        <v>419</v>
      </c>
      <c r="B185" s="13">
        <v>45583</v>
      </c>
      <c r="C185" s="12" t="s">
        <v>47</v>
      </c>
      <c r="D185" s="12" t="s">
        <v>420</v>
      </c>
      <c r="E185" s="12" t="s">
        <v>39</v>
      </c>
      <c r="F185" s="12" t="s">
        <v>40</v>
      </c>
      <c r="G185" s="12">
        <v>5</v>
      </c>
      <c r="H185" s="27">
        <v>264.93</v>
      </c>
      <c r="I185" s="12">
        <v>0</v>
      </c>
      <c r="J185" s="12" t="s">
        <v>41</v>
      </c>
      <c r="K185" s="28">
        <f>(G185*H185)</f>
        <v>1324.65</v>
      </c>
      <c r="L185" s="28">
        <f>(K185*I185)</f>
        <v>0</v>
      </c>
      <c r="M185" s="28">
        <f>(K185-L185)</f>
        <v>1324.65</v>
      </c>
      <c r="N185" s="15">
        <f>YEAR(B185)</f>
        <v>2024</v>
      </c>
      <c r="O185" s="15">
        <f>MONTH(B185)</f>
        <v>10</v>
      </c>
      <c r="P185" s="15"/>
    </row>
    <row r="186" spans="1:16" ht="12.5" x14ac:dyDescent="0.25">
      <c r="A186" s="21" t="s">
        <v>421</v>
      </c>
      <c r="B186" s="13">
        <v>45845</v>
      </c>
      <c r="C186" s="12" t="s">
        <v>32</v>
      </c>
      <c r="D186" s="12" t="s">
        <v>422</v>
      </c>
      <c r="E186" s="12" t="s">
        <v>39</v>
      </c>
      <c r="F186" s="12" t="s">
        <v>45</v>
      </c>
      <c r="G186" s="12">
        <v>7</v>
      </c>
      <c r="H186" s="27">
        <v>346.57</v>
      </c>
      <c r="I186" s="12">
        <v>0</v>
      </c>
      <c r="J186" s="12" t="s">
        <v>58</v>
      </c>
      <c r="K186" s="28">
        <f>(G186*H186)</f>
        <v>2425.9899999999998</v>
      </c>
      <c r="L186" s="28">
        <f>(K186*I186)</f>
        <v>0</v>
      </c>
      <c r="M186" s="28">
        <f>(K186-L186)</f>
        <v>2425.9899999999998</v>
      </c>
      <c r="N186" s="15">
        <f>YEAR(B186)</f>
        <v>2025</v>
      </c>
      <c r="O186" s="15">
        <f>MONTH(B186)</f>
        <v>7</v>
      </c>
      <c r="P186" s="15"/>
    </row>
    <row r="187" spans="1:16" ht="12.5" x14ac:dyDescent="0.25">
      <c r="A187" s="21" t="s">
        <v>423</v>
      </c>
      <c r="B187" s="13">
        <v>45860</v>
      </c>
      <c r="C187" s="12" t="s">
        <v>32</v>
      </c>
      <c r="D187" s="12" t="s">
        <v>424</v>
      </c>
      <c r="E187" s="12" t="s">
        <v>56</v>
      </c>
      <c r="F187" s="12" t="s">
        <v>87</v>
      </c>
      <c r="G187" s="12">
        <v>9</v>
      </c>
      <c r="H187" s="27">
        <v>278.2</v>
      </c>
      <c r="I187" s="12">
        <v>0.1</v>
      </c>
      <c r="J187" s="12" t="s">
        <v>41</v>
      </c>
      <c r="K187" s="28">
        <f>(G187*H187)</f>
        <v>2503.7999999999997</v>
      </c>
      <c r="L187" s="28">
        <f>(K187*I187)</f>
        <v>250.38</v>
      </c>
      <c r="M187" s="28">
        <f>(K187-L187)</f>
        <v>2253.4199999999996</v>
      </c>
      <c r="N187" s="15">
        <f>YEAR(B187)</f>
        <v>2025</v>
      </c>
      <c r="O187" s="15">
        <f>MONTH(B187)</f>
        <v>7</v>
      </c>
      <c r="P187" s="15"/>
    </row>
    <row r="188" spans="1:16" ht="12.5" x14ac:dyDescent="0.25">
      <c r="A188" s="21" t="s">
        <v>425</v>
      </c>
      <c r="B188" s="13">
        <v>45684</v>
      </c>
      <c r="C188" s="12" t="s">
        <v>47</v>
      </c>
      <c r="D188" s="12" t="s">
        <v>426</v>
      </c>
      <c r="E188" s="12" t="s">
        <v>56</v>
      </c>
      <c r="F188" s="12" t="s">
        <v>61</v>
      </c>
      <c r="G188" s="12">
        <v>8</v>
      </c>
      <c r="H188" s="27">
        <v>118.69</v>
      </c>
      <c r="I188" s="12">
        <v>0.1</v>
      </c>
      <c r="J188" s="12" t="s">
        <v>41</v>
      </c>
      <c r="K188" s="28">
        <f>(G188*H188)</f>
        <v>949.52</v>
      </c>
      <c r="L188" s="28">
        <f>(K188*I188)</f>
        <v>94.951999999999998</v>
      </c>
      <c r="M188" s="28">
        <f>(K188-L188)</f>
        <v>854.56799999999998</v>
      </c>
      <c r="N188" s="15">
        <f>YEAR(B188)</f>
        <v>2025</v>
      </c>
      <c r="O188" s="15">
        <f>MONTH(B188)</f>
        <v>1</v>
      </c>
      <c r="P188" s="15"/>
    </row>
    <row r="189" spans="1:16" ht="12.5" x14ac:dyDescent="0.25">
      <c r="A189" s="21" t="s">
        <v>427</v>
      </c>
      <c r="B189" s="13">
        <v>45768</v>
      </c>
      <c r="C189" s="12" t="s">
        <v>65</v>
      </c>
      <c r="D189" s="12" t="s">
        <v>428</v>
      </c>
      <c r="E189" s="12" t="s">
        <v>34</v>
      </c>
      <c r="F189" s="12" t="s">
        <v>35</v>
      </c>
      <c r="G189" s="12">
        <v>4</v>
      </c>
      <c r="H189" s="27">
        <v>410.32</v>
      </c>
      <c r="I189" s="12">
        <v>0.15</v>
      </c>
      <c r="J189" s="12" t="s">
        <v>41</v>
      </c>
      <c r="K189" s="28">
        <f>(G189*H189)</f>
        <v>1641.28</v>
      </c>
      <c r="L189" s="28">
        <f>(K189*I189)</f>
        <v>246.19199999999998</v>
      </c>
      <c r="M189" s="28">
        <f>(K189-L189)</f>
        <v>1395.088</v>
      </c>
      <c r="N189" s="15">
        <f>YEAR(B189)</f>
        <v>2025</v>
      </c>
      <c r="O189" s="15">
        <f>MONTH(B189)</f>
        <v>4</v>
      </c>
      <c r="P189" s="15"/>
    </row>
    <row r="190" spans="1:16" ht="12.5" x14ac:dyDescent="0.25">
      <c r="A190" s="21" t="s">
        <v>429</v>
      </c>
      <c r="B190" s="13">
        <v>45826</v>
      </c>
      <c r="C190" s="12" t="s">
        <v>43</v>
      </c>
      <c r="D190" s="12" t="s">
        <v>430</v>
      </c>
      <c r="E190" s="12" t="s">
        <v>34</v>
      </c>
      <c r="F190" s="12" t="s">
        <v>35</v>
      </c>
      <c r="G190" s="12">
        <v>7</v>
      </c>
      <c r="H190" s="27">
        <v>222.4</v>
      </c>
      <c r="I190" s="12">
        <v>0.1</v>
      </c>
      <c r="J190" s="12" t="s">
        <v>58</v>
      </c>
      <c r="K190" s="28">
        <f>(G190*H190)</f>
        <v>1556.8</v>
      </c>
      <c r="L190" s="28">
        <f>(K190*I190)</f>
        <v>155.68</v>
      </c>
      <c r="M190" s="28">
        <f>(K190-L190)</f>
        <v>1401.12</v>
      </c>
      <c r="N190" s="15">
        <f>YEAR(B190)</f>
        <v>2025</v>
      </c>
      <c r="O190" s="15">
        <f>MONTH(B190)</f>
        <v>6</v>
      </c>
      <c r="P190" s="15"/>
    </row>
    <row r="191" spans="1:16" ht="12.5" x14ac:dyDescent="0.25">
      <c r="A191" s="21" t="s">
        <v>431</v>
      </c>
      <c r="B191" s="13">
        <v>45797</v>
      </c>
      <c r="C191" s="12" t="s">
        <v>43</v>
      </c>
      <c r="D191" s="12" t="s">
        <v>432</v>
      </c>
      <c r="E191" s="12" t="s">
        <v>56</v>
      </c>
      <c r="F191" s="12" t="s">
        <v>87</v>
      </c>
      <c r="G191" s="12">
        <v>1</v>
      </c>
      <c r="H191" s="27">
        <v>319.75</v>
      </c>
      <c r="I191" s="12">
        <v>0.1</v>
      </c>
      <c r="J191" s="12" t="s">
        <v>36</v>
      </c>
      <c r="K191" s="28">
        <f>(G191*H191)</f>
        <v>319.75</v>
      </c>
      <c r="L191" s="28">
        <f>(K191*I191)</f>
        <v>31.975000000000001</v>
      </c>
      <c r="M191" s="28">
        <f>(K191-L191)</f>
        <v>287.77499999999998</v>
      </c>
      <c r="N191" s="15">
        <f>YEAR(B191)</f>
        <v>2025</v>
      </c>
      <c r="O191" s="15">
        <f>MONTH(B191)</f>
        <v>5</v>
      </c>
      <c r="P191" s="15"/>
    </row>
    <row r="192" spans="1:16" ht="12.5" x14ac:dyDescent="0.25">
      <c r="A192" s="21" t="s">
        <v>433</v>
      </c>
      <c r="B192" s="13">
        <v>45644</v>
      </c>
      <c r="C192" s="12" t="s">
        <v>43</v>
      </c>
      <c r="D192" s="12" t="s">
        <v>434</v>
      </c>
      <c r="E192" s="12" t="s">
        <v>39</v>
      </c>
      <c r="F192" s="12" t="s">
        <v>101</v>
      </c>
      <c r="G192" s="12">
        <v>9</v>
      </c>
      <c r="H192" s="27">
        <v>54.75</v>
      </c>
      <c r="I192" s="12">
        <v>0</v>
      </c>
      <c r="J192" s="12" t="s">
        <v>36</v>
      </c>
      <c r="K192" s="28">
        <f>(G192*H192)</f>
        <v>492.75</v>
      </c>
      <c r="L192" s="28">
        <f>(K192*I192)</f>
        <v>0</v>
      </c>
      <c r="M192" s="28">
        <f>(K192-L192)</f>
        <v>492.75</v>
      </c>
      <c r="N192" s="15">
        <f>YEAR(B192)</f>
        <v>2024</v>
      </c>
      <c r="O192" s="15">
        <f>MONTH(B192)</f>
        <v>12</v>
      </c>
      <c r="P192" s="15"/>
    </row>
    <row r="193" spans="1:16" ht="12.5" x14ac:dyDescent="0.25">
      <c r="A193" s="21" t="s">
        <v>435</v>
      </c>
      <c r="B193" s="13">
        <v>45516</v>
      </c>
      <c r="C193" s="12" t="s">
        <v>32</v>
      </c>
      <c r="D193" s="12" t="s">
        <v>436</v>
      </c>
      <c r="E193" s="12" t="s">
        <v>39</v>
      </c>
      <c r="F193" s="12" t="s">
        <v>53</v>
      </c>
      <c r="G193" s="12">
        <v>10</v>
      </c>
      <c r="H193" s="27">
        <v>89.78</v>
      </c>
      <c r="I193" s="12">
        <v>0.1</v>
      </c>
      <c r="J193" s="12" t="s">
        <v>36</v>
      </c>
      <c r="K193" s="28">
        <f>(G193*H193)</f>
        <v>897.8</v>
      </c>
      <c r="L193" s="28">
        <f>(K193*I193)</f>
        <v>89.78</v>
      </c>
      <c r="M193" s="28">
        <f>(K193-L193)</f>
        <v>808.02</v>
      </c>
      <c r="N193" s="15">
        <f>YEAR(B193)</f>
        <v>2024</v>
      </c>
      <c r="O193" s="15">
        <f>MONTH(B193)</f>
        <v>8</v>
      </c>
      <c r="P193" s="15"/>
    </row>
    <row r="194" spans="1:16" ht="12.5" x14ac:dyDescent="0.25">
      <c r="A194" s="21" t="s">
        <v>437</v>
      </c>
      <c r="B194" s="13">
        <v>45515</v>
      </c>
      <c r="C194" s="12" t="s">
        <v>43</v>
      </c>
      <c r="D194" s="12" t="s">
        <v>438</v>
      </c>
      <c r="E194" s="12" t="s">
        <v>34</v>
      </c>
      <c r="F194" s="12" t="s">
        <v>69</v>
      </c>
      <c r="G194" s="12">
        <v>5</v>
      </c>
      <c r="H194" s="27">
        <v>370.3</v>
      </c>
      <c r="I194" s="12">
        <v>0</v>
      </c>
      <c r="J194" s="12" t="s">
        <v>41</v>
      </c>
      <c r="K194" s="28">
        <f>(G194*H194)</f>
        <v>1851.5</v>
      </c>
      <c r="L194" s="28">
        <f>(K194*I194)</f>
        <v>0</v>
      </c>
      <c r="M194" s="28">
        <f>(K194-L194)</f>
        <v>1851.5</v>
      </c>
      <c r="N194" s="15">
        <f>YEAR(B194)</f>
        <v>2024</v>
      </c>
      <c r="O194" s="15">
        <f>MONTH(B194)</f>
        <v>8</v>
      </c>
      <c r="P194" s="15"/>
    </row>
    <row r="195" spans="1:16" ht="12.5" x14ac:dyDescent="0.25">
      <c r="A195" s="21" t="s">
        <v>439</v>
      </c>
      <c r="B195" s="13">
        <v>45721</v>
      </c>
      <c r="C195" s="12" t="s">
        <v>43</v>
      </c>
      <c r="D195" s="12" t="s">
        <v>440</v>
      </c>
      <c r="E195" s="12" t="s">
        <v>39</v>
      </c>
      <c r="F195" s="12" t="s">
        <v>101</v>
      </c>
      <c r="G195" s="12">
        <v>3</v>
      </c>
      <c r="H195" s="27">
        <v>479.39</v>
      </c>
      <c r="I195" s="12">
        <v>0.05</v>
      </c>
      <c r="J195" s="12" t="s">
        <v>58</v>
      </c>
      <c r="K195" s="28">
        <f>(G195*H195)</f>
        <v>1438.17</v>
      </c>
      <c r="L195" s="28">
        <f>(K195*I195)</f>
        <v>71.908500000000004</v>
      </c>
      <c r="M195" s="28">
        <f>(K195-L195)</f>
        <v>1366.2615000000001</v>
      </c>
      <c r="N195" s="15">
        <f>YEAR(B195)</f>
        <v>2025</v>
      </c>
      <c r="O195" s="15">
        <f>MONTH(B195)</f>
        <v>3</v>
      </c>
      <c r="P195" s="15"/>
    </row>
    <row r="196" spans="1:16" ht="12.5" x14ac:dyDescent="0.25">
      <c r="A196" s="21" t="s">
        <v>441</v>
      </c>
      <c r="B196" s="13">
        <v>45614</v>
      </c>
      <c r="C196" s="12" t="s">
        <v>43</v>
      </c>
      <c r="D196" s="12" t="s">
        <v>442</v>
      </c>
      <c r="E196" s="12" t="s">
        <v>39</v>
      </c>
      <c r="F196" s="12" t="s">
        <v>101</v>
      </c>
      <c r="G196" s="12">
        <v>6</v>
      </c>
      <c r="H196" s="27">
        <v>447.23</v>
      </c>
      <c r="I196" s="12">
        <v>0.1</v>
      </c>
      <c r="J196" s="12" t="s">
        <v>41</v>
      </c>
      <c r="K196" s="28">
        <f>(G196*H196)</f>
        <v>2683.38</v>
      </c>
      <c r="L196" s="28">
        <f>(K196*I196)</f>
        <v>268.33800000000002</v>
      </c>
      <c r="M196" s="28">
        <f>(K196-L196)</f>
        <v>2415.0419999999999</v>
      </c>
      <c r="N196" s="15">
        <f>YEAR(B196)</f>
        <v>2024</v>
      </c>
      <c r="O196" s="15">
        <f>MONTH(B196)</f>
        <v>11</v>
      </c>
      <c r="P196" s="15"/>
    </row>
    <row r="197" spans="1:16" ht="12.5" x14ac:dyDescent="0.25">
      <c r="A197" s="21" t="s">
        <v>443</v>
      </c>
      <c r="B197" s="13">
        <v>45539</v>
      </c>
      <c r="C197" s="12" t="s">
        <v>47</v>
      </c>
      <c r="D197" s="12" t="s">
        <v>444</v>
      </c>
      <c r="E197" s="12" t="s">
        <v>34</v>
      </c>
      <c r="F197" s="12" t="s">
        <v>69</v>
      </c>
      <c r="G197" s="12">
        <v>1</v>
      </c>
      <c r="H197" s="27">
        <v>126.62</v>
      </c>
      <c r="I197" s="12">
        <v>0.05</v>
      </c>
      <c r="J197" s="12" t="s">
        <v>41</v>
      </c>
      <c r="K197" s="28">
        <f>(G197*H197)</f>
        <v>126.62</v>
      </c>
      <c r="L197" s="28">
        <f>(K197*I197)</f>
        <v>6.3310000000000004</v>
      </c>
      <c r="M197" s="28">
        <f>(K197-L197)</f>
        <v>120.289</v>
      </c>
      <c r="N197" s="15">
        <f>YEAR(B197)</f>
        <v>2024</v>
      </c>
      <c r="O197" s="15">
        <f>MONTH(B197)</f>
        <v>9</v>
      </c>
      <c r="P197" s="15"/>
    </row>
    <row r="198" spans="1:16" ht="12.5" x14ac:dyDescent="0.25">
      <c r="A198" s="21" t="s">
        <v>445</v>
      </c>
      <c r="B198" s="13">
        <v>45736</v>
      </c>
      <c r="C198" s="12" t="s">
        <v>43</v>
      </c>
      <c r="D198" s="12" t="s">
        <v>446</v>
      </c>
      <c r="E198" s="12" t="s">
        <v>39</v>
      </c>
      <c r="F198" s="12" t="s">
        <v>40</v>
      </c>
      <c r="G198" s="12">
        <v>5</v>
      </c>
      <c r="H198" s="27">
        <v>238.17</v>
      </c>
      <c r="I198" s="12">
        <v>0.15</v>
      </c>
      <c r="J198" s="12" t="s">
        <v>36</v>
      </c>
      <c r="K198" s="28">
        <f>(G198*H198)</f>
        <v>1190.8499999999999</v>
      </c>
      <c r="L198" s="28">
        <f>(K198*I198)</f>
        <v>178.62749999999997</v>
      </c>
      <c r="M198" s="28">
        <f>(K198-L198)</f>
        <v>1012.2225</v>
      </c>
      <c r="N198" s="15">
        <f>YEAR(B198)</f>
        <v>2025</v>
      </c>
      <c r="O198" s="15">
        <f>MONTH(B198)</f>
        <v>3</v>
      </c>
      <c r="P198" s="15"/>
    </row>
    <row r="199" spans="1:16" ht="12.5" x14ac:dyDescent="0.25">
      <c r="A199" s="21" t="s">
        <v>447</v>
      </c>
      <c r="B199" s="13">
        <v>45832</v>
      </c>
      <c r="C199" s="12" t="s">
        <v>43</v>
      </c>
      <c r="D199" s="12" t="s">
        <v>448</v>
      </c>
      <c r="E199" s="12" t="s">
        <v>39</v>
      </c>
      <c r="F199" s="12" t="s">
        <v>101</v>
      </c>
      <c r="G199" s="12">
        <v>8</v>
      </c>
      <c r="H199" s="27">
        <v>440.28</v>
      </c>
      <c r="I199" s="12">
        <v>0.05</v>
      </c>
      <c r="J199" s="12" t="s">
        <v>41</v>
      </c>
      <c r="K199" s="28">
        <f>(G199*H199)</f>
        <v>3522.24</v>
      </c>
      <c r="L199" s="28">
        <f>(K199*I199)</f>
        <v>176.11199999999999</v>
      </c>
      <c r="M199" s="28">
        <f>(K199-L199)</f>
        <v>3346.1279999999997</v>
      </c>
      <c r="N199" s="15">
        <f>YEAR(B199)</f>
        <v>2025</v>
      </c>
      <c r="O199" s="15">
        <f>MONTH(B199)</f>
        <v>6</v>
      </c>
      <c r="P199" s="15"/>
    </row>
    <row r="200" spans="1:16" ht="12.5" x14ac:dyDescent="0.25">
      <c r="A200" s="21" t="s">
        <v>449</v>
      </c>
      <c r="B200" s="13">
        <v>45628</v>
      </c>
      <c r="C200" s="12" t="s">
        <v>65</v>
      </c>
      <c r="D200" s="12" t="s">
        <v>450</v>
      </c>
      <c r="E200" s="12" t="s">
        <v>56</v>
      </c>
      <c r="F200" s="12" t="s">
        <v>57</v>
      </c>
      <c r="G200" s="12">
        <v>4</v>
      </c>
      <c r="H200" s="27">
        <v>38.64</v>
      </c>
      <c r="I200" s="12">
        <v>0.1</v>
      </c>
      <c r="J200" s="12" t="s">
        <v>58</v>
      </c>
      <c r="K200" s="28">
        <f>(G200*H200)</f>
        <v>154.56</v>
      </c>
      <c r="L200" s="28">
        <f>(K200*I200)</f>
        <v>15.456000000000001</v>
      </c>
      <c r="M200" s="28">
        <f>(K200-L200)</f>
        <v>139.10400000000001</v>
      </c>
      <c r="N200" s="15">
        <f>YEAR(B200)</f>
        <v>2024</v>
      </c>
      <c r="O200" s="15">
        <f>MONTH(B200)</f>
        <v>12</v>
      </c>
      <c r="P200" s="15"/>
    </row>
    <row r="201" spans="1:16" ht="12.5" x14ac:dyDescent="0.25">
      <c r="A201" s="21" t="s">
        <v>451</v>
      </c>
      <c r="B201" s="13">
        <v>45643</v>
      </c>
      <c r="C201" s="12" t="s">
        <v>32</v>
      </c>
      <c r="D201" s="12" t="s">
        <v>452</v>
      </c>
      <c r="E201" s="12" t="s">
        <v>34</v>
      </c>
      <c r="F201" s="12" t="s">
        <v>182</v>
      </c>
      <c r="G201" s="12">
        <v>5</v>
      </c>
      <c r="H201" s="27">
        <v>240.48</v>
      </c>
      <c r="I201" s="12">
        <v>0</v>
      </c>
      <c r="J201" s="12" t="s">
        <v>58</v>
      </c>
      <c r="K201" s="28">
        <f>(G201*H201)</f>
        <v>1202.3999999999999</v>
      </c>
      <c r="L201" s="28">
        <f>(K201*I201)</f>
        <v>0</v>
      </c>
      <c r="M201" s="28">
        <f>(K201-L201)</f>
        <v>1202.3999999999999</v>
      </c>
      <c r="N201" s="15">
        <f>YEAR(B201)</f>
        <v>2024</v>
      </c>
      <c r="O201" s="15">
        <f>MONTH(B201)</f>
        <v>12</v>
      </c>
      <c r="P201" s="15"/>
    </row>
    <row r="202" spans="1:16" ht="12.5" x14ac:dyDescent="0.25">
      <c r="A202" s="21" t="s">
        <v>453</v>
      </c>
      <c r="B202" s="13">
        <v>45687</v>
      </c>
      <c r="C202" s="12" t="s">
        <v>32</v>
      </c>
      <c r="D202" s="12" t="s">
        <v>454</v>
      </c>
      <c r="E202" s="12" t="s">
        <v>34</v>
      </c>
      <c r="F202" s="12" t="s">
        <v>35</v>
      </c>
      <c r="G202" s="12">
        <v>1</v>
      </c>
      <c r="H202" s="27">
        <v>345.54</v>
      </c>
      <c r="I202" s="12">
        <v>0.15</v>
      </c>
      <c r="J202" s="12" t="s">
        <v>58</v>
      </c>
      <c r="K202" s="28">
        <f>(G202*H202)</f>
        <v>345.54</v>
      </c>
      <c r="L202" s="28">
        <f>(K202*I202)</f>
        <v>51.831000000000003</v>
      </c>
      <c r="M202" s="28">
        <f>(K202-L202)</f>
        <v>293.709</v>
      </c>
      <c r="N202" s="15">
        <f>YEAR(B202)</f>
        <v>2025</v>
      </c>
      <c r="O202" s="15">
        <f>MONTH(B202)</f>
        <v>1</v>
      </c>
      <c r="P202" s="15"/>
    </row>
    <row r="203" spans="1:16" ht="12.5" x14ac:dyDescent="0.25">
      <c r="A203" s="21" t="s">
        <v>455</v>
      </c>
      <c r="B203" s="13">
        <v>45793</v>
      </c>
      <c r="C203" s="12" t="s">
        <v>43</v>
      </c>
      <c r="D203" s="12" t="s">
        <v>456</v>
      </c>
      <c r="E203" s="12" t="s">
        <v>39</v>
      </c>
      <c r="F203" s="12" t="s">
        <v>40</v>
      </c>
      <c r="G203" s="12">
        <v>9</v>
      </c>
      <c r="H203" s="27">
        <v>106.2</v>
      </c>
      <c r="I203" s="12">
        <v>0.1</v>
      </c>
      <c r="J203" s="12" t="s">
        <v>58</v>
      </c>
      <c r="K203" s="28">
        <f>(G203*H203)</f>
        <v>955.80000000000007</v>
      </c>
      <c r="L203" s="28">
        <f>(K203*I203)</f>
        <v>95.580000000000013</v>
      </c>
      <c r="M203" s="28">
        <f>(K203-L203)</f>
        <v>860.22</v>
      </c>
      <c r="N203" s="15">
        <f>YEAR(B203)</f>
        <v>2025</v>
      </c>
      <c r="O203" s="15">
        <f>MONTH(B203)</f>
        <v>5</v>
      </c>
      <c r="P203" s="15"/>
    </row>
    <row r="204" spans="1:16" ht="12.5" x14ac:dyDescent="0.25">
      <c r="A204" s="21" t="s">
        <v>457</v>
      </c>
      <c r="B204" s="13">
        <v>45573</v>
      </c>
      <c r="C204" s="12" t="s">
        <v>32</v>
      </c>
      <c r="D204" s="12" t="s">
        <v>458</v>
      </c>
      <c r="E204" s="12" t="s">
        <v>34</v>
      </c>
      <c r="F204" s="12" t="s">
        <v>69</v>
      </c>
      <c r="G204" s="12">
        <v>10</v>
      </c>
      <c r="H204" s="27">
        <v>375.4</v>
      </c>
      <c r="I204" s="12">
        <v>0.05</v>
      </c>
      <c r="J204" s="12" t="s">
        <v>41</v>
      </c>
      <c r="K204" s="28">
        <f>(G204*H204)</f>
        <v>3754</v>
      </c>
      <c r="L204" s="28">
        <f>(K204*I204)</f>
        <v>187.70000000000002</v>
      </c>
      <c r="M204" s="28">
        <f>(K204-L204)</f>
        <v>3566.3</v>
      </c>
      <c r="N204" s="15">
        <f>YEAR(B204)</f>
        <v>2024</v>
      </c>
      <c r="O204" s="15">
        <f>MONTH(B204)</f>
        <v>10</v>
      </c>
      <c r="P204" s="15"/>
    </row>
    <row r="205" spans="1:16" ht="12.5" x14ac:dyDescent="0.25">
      <c r="A205" s="21" t="s">
        <v>459</v>
      </c>
      <c r="B205" s="13">
        <v>45790</v>
      </c>
      <c r="C205" s="12" t="s">
        <v>32</v>
      </c>
      <c r="D205" s="12" t="s">
        <v>460</v>
      </c>
      <c r="E205" s="12" t="s">
        <v>56</v>
      </c>
      <c r="F205" s="12" t="s">
        <v>61</v>
      </c>
      <c r="G205" s="12">
        <v>5</v>
      </c>
      <c r="H205" s="27">
        <v>11.41</v>
      </c>
      <c r="I205" s="12">
        <v>0</v>
      </c>
      <c r="J205" s="12" t="s">
        <v>41</v>
      </c>
      <c r="K205" s="28">
        <f>(G205*H205)</f>
        <v>57.05</v>
      </c>
      <c r="L205" s="28">
        <f>(K205*I205)</f>
        <v>0</v>
      </c>
      <c r="M205" s="28">
        <f>(K205-L205)</f>
        <v>57.05</v>
      </c>
      <c r="N205" s="15">
        <f>YEAR(B205)</f>
        <v>2025</v>
      </c>
      <c r="O205" s="15">
        <f>MONTH(B205)</f>
        <v>5</v>
      </c>
      <c r="P205" s="15"/>
    </row>
    <row r="206" spans="1:16" ht="12.5" x14ac:dyDescent="0.25">
      <c r="A206" s="21" t="s">
        <v>461</v>
      </c>
      <c r="B206" s="13">
        <v>45715</v>
      </c>
      <c r="C206" s="12" t="s">
        <v>32</v>
      </c>
      <c r="D206" s="12" t="s">
        <v>462</v>
      </c>
      <c r="E206" s="12" t="s">
        <v>39</v>
      </c>
      <c r="F206" s="12" t="s">
        <v>101</v>
      </c>
      <c r="G206" s="12">
        <v>9</v>
      </c>
      <c r="H206" s="27">
        <v>33.19</v>
      </c>
      <c r="I206" s="12">
        <v>0.05</v>
      </c>
      <c r="J206" s="12" t="s">
        <v>58</v>
      </c>
      <c r="K206" s="28">
        <f>(G206*H206)</f>
        <v>298.70999999999998</v>
      </c>
      <c r="L206" s="28">
        <f>(K206*I206)</f>
        <v>14.935499999999999</v>
      </c>
      <c r="M206" s="28">
        <f>(K206-L206)</f>
        <v>283.77449999999999</v>
      </c>
      <c r="N206" s="15">
        <f>YEAR(B206)</f>
        <v>2025</v>
      </c>
      <c r="O206" s="15">
        <f>MONTH(B206)</f>
        <v>2</v>
      </c>
      <c r="P206" s="15"/>
    </row>
    <row r="207" spans="1:16" ht="12.5" x14ac:dyDescent="0.25">
      <c r="A207" s="21" t="s">
        <v>463</v>
      </c>
      <c r="B207" s="13">
        <v>45669</v>
      </c>
      <c r="C207" s="12" t="s">
        <v>32</v>
      </c>
      <c r="D207" s="12" t="s">
        <v>464</v>
      </c>
      <c r="E207" s="12" t="s">
        <v>34</v>
      </c>
      <c r="F207" s="12" t="s">
        <v>69</v>
      </c>
      <c r="G207" s="12">
        <v>7</v>
      </c>
      <c r="H207" s="27">
        <v>376.5</v>
      </c>
      <c r="I207" s="12">
        <v>0.1</v>
      </c>
      <c r="J207" s="12" t="s">
        <v>36</v>
      </c>
      <c r="K207" s="28">
        <f>(G207*H207)</f>
        <v>2635.5</v>
      </c>
      <c r="L207" s="28">
        <f>(K207*I207)</f>
        <v>263.55</v>
      </c>
      <c r="M207" s="28">
        <f>(K207-L207)</f>
        <v>2371.9499999999998</v>
      </c>
      <c r="N207" s="15">
        <f>YEAR(B207)</f>
        <v>2025</v>
      </c>
      <c r="O207" s="15">
        <f>MONTH(B207)</f>
        <v>1</v>
      </c>
      <c r="P207" s="15"/>
    </row>
    <row r="208" spans="1:16" ht="12.5" x14ac:dyDescent="0.25">
      <c r="A208" s="21" t="s">
        <v>465</v>
      </c>
      <c r="B208" s="13">
        <v>45855</v>
      </c>
      <c r="C208" s="12" t="s">
        <v>43</v>
      </c>
      <c r="D208" s="12" t="s">
        <v>466</v>
      </c>
      <c r="E208" s="12" t="s">
        <v>56</v>
      </c>
      <c r="F208" s="12" t="s">
        <v>57</v>
      </c>
      <c r="G208" s="12">
        <v>6</v>
      </c>
      <c r="H208" s="27">
        <v>251.18</v>
      </c>
      <c r="I208" s="12">
        <v>0.15</v>
      </c>
      <c r="J208" s="12" t="s">
        <v>58</v>
      </c>
      <c r="K208" s="28">
        <f>(G208*H208)</f>
        <v>1507.08</v>
      </c>
      <c r="L208" s="28">
        <f>(K208*I208)</f>
        <v>226.06199999999998</v>
      </c>
      <c r="M208" s="28">
        <f>(K208-L208)</f>
        <v>1281.018</v>
      </c>
      <c r="N208" s="15">
        <f>YEAR(B208)</f>
        <v>2025</v>
      </c>
      <c r="O208" s="15">
        <f>MONTH(B208)</f>
        <v>7</v>
      </c>
      <c r="P208" s="15"/>
    </row>
    <row r="209" spans="1:16" ht="12.5" x14ac:dyDescent="0.25">
      <c r="A209" s="21" t="s">
        <v>467</v>
      </c>
      <c r="B209" s="13">
        <v>45647</v>
      </c>
      <c r="C209" s="12" t="s">
        <v>65</v>
      </c>
      <c r="D209" s="12" t="s">
        <v>468</v>
      </c>
      <c r="E209" s="12" t="s">
        <v>34</v>
      </c>
      <c r="F209" s="12" t="s">
        <v>90</v>
      </c>
      <c r="G209" s="12">
        <v>4</v>
      </c>
      <c r="H209" s="27">
        <v>458.92</v>
      </c>
      <c r="I209" s="12">
        <v>0.1</v>
      </c>
      <c r="J209" s="12" t="s">
        <v>41</v>
      </c>
      <c r="K209" s="28">
        <f>(G209*H209)</f>
        <v>1835.68</v>
      </c>
      <c r="L209" s="28">
        <f>(K209*I209)</f>
        <v>183.56800000000001</v>
      </c>
      <c r="M209" s="28">
        <f>(K209-L209)</f>
        <v>1652.1120000000001</v>
      </c>
      <c r="N209" s="15">
        <f>YEAR(B209)</f>
        <v>2024</v>
      </c>
      <c r="O209" s="15">
        <f>MONTH(B209)</f>
        <v>12</v>
      </c>
      <c r="P209" s="15"/>
    </row>
    <row r="210" spans="1:16" ht="12.5" x14ac:dyDescent="0.25">
      <c r="A210" s="21" t="s">
        <v>469</v>
      </c>
      <c r="B210" s="13">
        <v>45584</v>
      </c>
      <c r="C210" s="12" t="s">
        <v>32</v>
      </c>
      <c r="D210" s="12" t="s">
        <v>470</v>
      </c>
      <c r="E210" s="12" t="s">
        <v>39</v>
      </c>
      <c r="F210" s="12" t="s">
        <v>40</v>
      </c>
      <c r="G210" s="12">
        <v>10</v>
      </c>
      <c r="H210" s="27">
        <v>400.24</v>
      </c>
      <c r="I210" s="12">
        <v>0.15</v>
      </c>
      <c r="J210" s="12" t="s">
        <v>58</v>
      </c>
      <c r="K210" s="28">
        <f>(G210*H210)</f>
        <v>4002.4</v>
      </c>
      <c r="L210" s="28">
        <f>(K210*I210)</f>
        <v>600.36</v>
      </c>
      <c r="M210" s="28">
        <f>(K210-L210)</f>
        <v>3402.04</v>
      </c>
      <c r="N210" s="15">
        <f>YEAR(B210)</f>
        <v>2024</v>
      </c>
      <c r="O210" s="15">
        <f>MONTH(B210)</f>
        <v>10</v>
      </c>
      <c r="P210" s="15"/>
    </row>
    <row r="211" spans="1:16" ht="12.5" x14ac:dyDescent="0.25">
      <c r="A211" s="21" t="s">
        <v>471</v>
      </c>
      <c r="B211" s="13">
        <v>45637</v>
      </c>
      <c r="C211" s="12" t="s">
        <v>32</v>
      </c>
      <c r="D211" s="12" t="s">
        <v>472</v>
      </c>
      <c r="E211" s="12" t="s">
        <v>56</v>
      </c>
      <c r="F211" s="12" t="s">
        <v>61</v>
      </c>
      <c r="G211" s="12">
        <v>9</v>
      </c>
      <c r="H211" s="27">
        <v>154.41</v>
      </c>
      <c r="I211" s="12">
        <v>0</v>
      </c>
      <c r="J211" s="12" t="s">
        <v>41</v>
      </c>
      <c r="K211" s="28">
        <f>(G211*H211)</f>
        <v>1389.69</v>
      </c>
      <c r="L211" s="28">
        <f>(K211*I211)</f>
        <v>0</v>
      </c>
      <c r="M211" s="28">
        <f>(K211-L211)</f>
        <v>1389.69</v>
      </c>
      <c r="N211" s="15">
        <f>YEAR(B211)</f>
        <v>2024</v>
      </c>
      <c r="O211" s="15">
        <f>MONTH(B211)</f>
        <v>12</v>
      </c>
      <c r="P211" s="15"/>
    </row>
    <row r="212" spans="1:16" ht="12.5" x14ac:dyDescent="0.25">
      <c r="A212" s="21" t="s">
        <v>473</v>
      </c>
      <c r="B212" s="13">
        <v>45596</v>
      </c>
      <c r="C212" s="12" t="s">
        <v>32</v>
      </c>
      <c r="D212" s="12" t="s">
        <v>474</v>
      </c>
      <c r="E212" s="12" t="s">
        <v>39</v>
      </c>
      <c r="F212" s="12" t="s">
        <v>53</v>
      </c>
      <c r="G212" s="12">
        <v>10</v>
      </c>
      <c r="H212" s="27">
        <v>464.7</v>
      </c>
      <c r="I212" s="12">
        <v>0.05</v>
      </c>
      <c r="J212" s="12" t="s">
        <v>41</v>
      </c>
      <c r="K212" s="28">
        <f>(G212*H212)</f>
        <v>4647</v>
      </c>
      <c r="L212" s="28">
        <f>(K212*I212)</f>
        <v>232.35000000000002</v>
      </c>
      <c r="M212" s="28">
        <f>(K212-L212)</f>
        <v>4414.6499999999996</v>
      </c>
      <c r="N212" s="15">
        <f>YEAR(B212)</f>
        <v>2024</v>
      </c>
      <c r="O212" s="15">
        <f>MONTH(B212)</f>
        <v>10</v>
      </c>
      <c r="P212" s="15"/>
    </row>
    <row r="213" spans="1:16" ht="12.5" x14ac:dyDescent="0.25">
      <c r="A213" s="21" t="s">
        <v>475</v>
      </c>
      <c r="B213" s="13">
        <v>45644</v>
      </c>
      <c r="C213" s="12" t="s">
        <v>32</v>
      </c>
      <c r="D213" s="12" t="s">
        <v>476</v>
      </c>
      <c r="E213" s="12" t="s">
        <v>39</v>
      </c>
      <c r="F213" s="12" t="s">
        <v>53</v>
      </c>
      <c r="G213" s="12">
        <v>4</v>
      </c>
      <c r="H213" s="27">
        <v>418.15</v>
      </c>
      <c r="I213" s="12">
        <v>0.15</v>
      </c>
      <c r="J213" s="12" t="s">
        <v>36</v>
      </c>
      <c r="K213" s="28">
        <f>(G213*H213)</f>
        <v>1672.6</v>
      </c>
      <c r="L213" s="28">
        <f>(K213*I213)</f>
        <v>250.89</v>
      </c>
      <c r="M213" s="28">
        <f>(K213-L213)</f>
        <v>1421.71</v>
      </c>
      <c r="N213" s="15">
        <f>YEAR(B213)</f>
        <v>2024</v>
      </c>
      <c r="O213" s="15">
        <f>MONTH(B213)</f>
        <v>12</v>
      </c>
      <c r="P213" s="15"/>
    </row>
    <row r="214" spans="1:16" ht="12.5" x14ac:dyDescent="0.25">
      <c r="A214" s="21" t="s">
        <v>477</v>
      </c>
      <c r="B214" s="13">
        <v>45755</v>
      </c>
      <c r="C214" s="12" t="s">
        <v>47</v>
      </c>
      <c r="D214" s="12" t="s">
        <v>478</v>
      </c>
      <c r="E214" s="12" t="s">
        <v>39</v>
      </c>
      <c r="F214" s="12" t="s">
        <v>53</v>
      </c>
      <c r="G214" s="12">
        <v>9</v>
      </c>
      <c r="H214" s="27">
        <v>454.93</v>
      </c>
      <c r="I214" s="12">
        <v>0.15</v>
      </c>
      <c r="J214" s="12" t="s">
        <v>58</v>
      </c>
      <c r="K214" s="28">
        <f>(G214*H214)</f>
        <v>4094.37</v>
      </c>
      <c r="L214" s="28">
        <f>(K214*I214)</f>
        <v>614.15549999999996</v>
      </c>
      <c r="M214" s="28">
        <f>(K214-L214)</f>
        <v>3480.2145</v>
      </c>
      <c r="N214" s="15">
        <f>YEAR(B214)</f>
        <v>2025</v>
      </c>
      <c r="O214" s="15">
        <f>MONTH(B214)</f>
        <v>4</v>
      </c>
      <c r="P214" s="15"/>
    </row>
    <row r="215" spans="1:16" ht="12.5" x14ac:dyDescent="0.25">
      <c r="A215" s="21" t="s">
        <v>479</v>
      </c>
      <c r="B215" s="13">
        <v>45670</v>
      </c>
      <c r="C215" s="12" t="s">
        <v>47</v>
      </c>
      <c r="D215" s="12" t="s">
        <v>480</v>
      </c>
      <c r="E215" s="12" t="s">
        <v>39</v>
      </c>
      <c r="F215" s="12" t="s">
        <v>40</v>
      </c>
      <c r="G215" s="12">
        <v>2</v>
      </c>
      <c r="H215" s="27">
        <v>10.09</v>
      </c>
      <c r="I215" s="12">
        <v>0</v>
      </c>
      <c r="J215" s="12" t="s">
        <v>41</v>
      </c>
      <c r="K215" s="28">
        <f>(G215*H215)</f>
        <v>20.18</v>
      </c>
      <c r="L215" s="28">
        <f>(K215*I215)</f>
        <v>0</v>
      </c>
      <c r="M215" s="28">
        <f>(K215-L215)</f>
        <v>20.18</v>
      </c>
      <c r="N215" s="15">
        <f>YEAR(B215)</f>
        <v>2025</v>
      </c>
      <c r="O215" s="15">
        <f>MONTH(B215)</f>
        <v>1</v>
      </c>
      <c r="P215" s="15"/>
    </row>
    <row r="216" spans="1:16" ht="12.5" x14ac:dyDescent="0.25">
      <c r="A216" s="21" t="s">
        <v>481</v>
      </c>
      <c r="B216" s="13">
        <v>45841</v>
      </c>
      <c r="C216" s="12" t="s">
        <v>43</v>
      </c>
      <c r="D216" s="12" t="s">
        <v>482</v>
      </c>
      <c r="E216" s="12" t="s">
        <v>39</v>
      </c>
      <c r="F216" s="12" t="s">
        <v>53</v>
      </c>
      <c r="G216" s="12">
        <v>5</v>
      </c>
      <c r="H216" s="27">
        <v>56.23</v>
      </c>
      <c r="I216" s="12">
        <v>0</v>
      </c>
      <c r="J216" s="12" t="s">
        <v>58</v>
      </c>
      <c r="K216" s="28">
        <f>(G216*H216)</f>
        <v>281.14999999999998</v>
      </c>
      <c r="L216" s="28">
        <f>(K216*I216)</f>
        <v>0</v>
      </c>
      <c r="M216" s="28">
        <f>(K216-L216)</f>
        <v>281.14999999999998</v>
      </c>
      <c r="N216" s="15">
        <f>YEAR(B216)</f>
        <v>2025</v>
      </c>
      <c r="O216" s="15">
        <f>MONTH(B216)</f>
        <v>7</v>
      </c>
      <c r="P216" s="15"/>
    </row>
    <row r="217" spans="1:16" ht="12.5" x14ac:dyDescent="0.25">
      <c r="A217" s="21" t="s">
        <v>483</v>
      </c>
      <c r="B217" s="13">
        <v>45822</v>
      </c>
      <c r="C217" s="12" t="s">
        <v>65</v>
      </c>
      <c r="D217" s="12" t="s">
        <v>484</v>
      </c>
      <c r="E217" s="12" t="s">
        <v>56</v>
      </c>
      <c r="F217" s="12" t="s">
        <v>61</v>
      </c>
      <c r="G217" s="12">
        <v>10</v>
      </c>
      <c r="H217" s="27">
        <v>268.39</v>
      </c>
      <c r="I217" s="12">
        <v>0</v>
      </c>
      <c r="J217" s="12" t="s">
        <v>58</v>
      </c>
      <c r="K217" s="28">
        <f>(G217*H217)</f>
        <v>2683.8999999999996</v>
      </c>
      <c r="L217" s="28">
        <f>(K217*I217)</f>
        <v>0</v>
      </c>
      <c r="M217" s="28">
        <f>(K217-L217)</f>
        <v>2683.8999999999996</v>
      </c>
      <c r="N217" s="15">
        <f>YEAR(B217)</f>
        <v>2025</v>
      </c>
      <c r="O217" s="15">
        <f>MONTH(B217)</f>
        <v>6</v>
      </c>
      <c r="P217" s="15"/>
    </row>
    <row r="218" spans="1:16" ht="12.5" x14ac:dyDescent="0.25">
      <c r="A218" s="21" t="s">
        <v>485</v>
      </c>
      <c r="B218" s="13">
        <v>45843</v>
      </c>
      <c r="C218" s="12" t="s">
        <v>65</v>
      </c>
      <c r="D218" s="12" t="s">
        <v>486</v>
      </c>
      <c r="E218" s="12" t="s">
        <v>34</v>
      </c>
      <c r="F218" s="12" t="s">
        <v>90</v>
      </c>
      <c r="G218" s="12">
        <v>9</v>
      </c>
      <c r="H218" s="27">
        <v>460.24</v>
      </c>
      <c r="I218" s="12">
        <v>0.05</v>
      </c>
      <c r="J218" s="12" t="s">
        <v>58</v>
      </c>
      <c r="K218" s="28">
        <f>(G218*H218)</f>
        <v>4142.16</v>
      </c>
      <c r="L218" s="28">
        <f>(K218*I218)</f>
        <v>207.108</v>
      </c>
      <c r="M218" s="28">
        <f>(K218-L218)</f>
        <v>3935.0519999999997</v>
      </c>
      <c r="N218" s="15">
        <f>YEAR(B218)</f>
        <v>2025</v>
      </c>
      <c r="O218" s="15">
        <f>MONTH(B218)</f>
        <v>7</v>
      </c>
      <c r="P218" s="15"/>
    </row>
    <row r="219" spans="1:16" ht="12.5" x14ac:dyDescent="0.25">
      <c r="A219" s="21" t="s">
        <v>487</v>
      </c>
      <c r="B219" s="13">
        <v>45684</v>
      </c>
      <c r="C219" s="12" t="s">
        <v>47</v>
      </c>
      <c r="D219" s="12" t="s">
        <v>488</v>
      </c>
      <c r="E219" s="12" t="s">
        <v>39</v>
      </c>
      <c r="F219" s="12" t="s">
        <v>40</v>
      </c>
      <c r="G219" s="12">
        <v>3</v>
      </c>
      <c r="H219" s="27">
        <v>440.93</v>
      </c>
      <c r="I219" s="12">
        <v>0</v>
      </c>
      <c r="J219" s="12" t="s">
        <v>41</v>
      </c>
      <c r="K219" s="28">
        <f>(G219*H219)</f>
        <v>1322.79</v>
      </c>
      <c r="L219" s="28">
        <f>(K219*I219)</f>
        <v>0</v>
      </c>
      <c r="M219" s="28">
        <f>(K219-L219)</f>
        <v>1322.79</v>
      </c>
      <c r="N219" s="15">
        <f>YEAR(B219)</f>
        <v>2025</v>
      </c>
      <c r="O219" s="15">
        <f>MONTH(B219)</f>
        <v>1</v>
      </c>
      <c r="P219" s="15"/>
    </row>
    <row r="220" spans="1:16" ht="12.5" x14ac:dyDescent="0.25">
      <c r="A220" s="21" t="s">
        <v>489</v>
      </c>
      <c r="B220" s="13">
        <v>45648</v>
      </c>
      <c r="C220" s="12" t="s">
        <v>43</v>
      </c>
      <c r="D220" s="12" t="s">
        <v>490</v>
      </c>
      <c r="E220" s="12" t="s">
        <v>39</v>
      </c>
      <c r="F220" s="12" t="s">
        <v>40</v>
      </c>
      <c r="G220" s="12">
        <v>3</v>
      </c>
      <c r="H220" s="27">
        <v>93.55</v>
      </c>
      <c r="I220" s="12">
        <v>0.1</v>
      </c>
      <c r="J220" s="12" t="s">
        <v>41</v>
      </c>
      <c r="K220" s="28">
        <f>(G220*H220)</f>
        <v>280.64999999999998</v>
      </c>
      <c r="L220" s="28">
        <f>(K220*I220)</f>
        <v>28.064999999999998</v>
      </c>
      <c r="M220" s="28">
        <f>(K220-L220)</f>
        <v>252.58499999999998</v>
      </c>
      <c r="N220" s="15">
        <f>YEAR(B220)</f>
        <v>2024</v>
      </c>
      <c r="O220" s="15">
        <f>MONTH(B220)</f>
        <v>12</v>
      </c>
      <c r="P220" s="15"/>
    </row>
    <row r="221" spans="1:16" ht="12.5" x14ac:dyDescent="0.25">
      <c r="A221" s="21" t="s">
        <v>491</v>
      </c>
      <c r="B221" s="13">
        <v>45658</v>
      </c>
      <c r="C221" s="12" t="s">
        <v>47</v>
      </c>
      <c r="D221" s="12" t="s">
        <v>492</v>
      </c>
      <c r="E221" s="12" t="s">
        <v>34</v>
      </c>
      <c r="F221" s="12" t="s">
        <v>182</v>
      </c>
      <c r="G221" s="12">
        <v>5</v>
      </c>
      <c r="H221" s="27">
        <v>62.21</v>
      </c>
      <c r="I221" s="12">
        <v>0.1</v>
      </c>
      <c r="J221" s="12" t="s">
        <v>58</v>
      </c>
      <c r="K221" s="28">
        <f>(G221*H221)</f>
        <v>311.05</v>
      </c>
      <c r="L221" s="28">
        <f>(K221*I221)</f>
        <v>31.105000000000004</v>
      </c>
      <c r="M221" s="28">
        <f>(K221-L221)</f>
        <v>279.94499999999999</v>
      </c>
      <c r="N221" s="15">
        <f>YEAR(B221)</f>
        <v>2025</v>
      </c>
      <c r="O221" s="15">
        <f>MONTH(B221)</f>
        <v>1</v>
      </c>
      <c r="P221" s="15"/>
    </row>
    <row r="222" spans="1:16" ht="12.5" x14ac:dyDescent="0.25">
      <c r="A222" s="21" t="s">
        <v>493</v>
      </c>
      <c r="B222" s="13">
        <v>45661</v>
      </c>
      <c r="C222" s="12" t="s">
        <v>43</v>
      </c>
      <c r="D222" s="12" t="s">
        <v>494</v>
      </c>
      <c r="E222" s="12" t="s">
        <v>39</v>
      </c>
      <c r="F222" s="12" t="s">
        <v>101</v>
      </c>
      <c r="G222" s="12">
        <v>3</v>
      </c>
      <c r="H222" s="27">
        <v>37.69</v>
      </c>
      <c r="I222" s="12">
        <v>0.05</v>
      </c>
      <c r="J222" s="12" t="s">
        <v>36</v>
      </c>
      <c r="K222" s="28">
        <f>(G222*H222)</f>
        <v>113.07</v>
      </c>
      <c r="L222" s="28">
        <f>(K222*I222)</f>
        <v>5.6535000000000002</v>
      </c>
      <c r="M222" s="28">
        <f>(K222-L222)</f>
        <v>107.4165</v>
      </c>
      <c r="N222" s="15">
        <f>YEAR(B222)</f>
        <v>2025</v>
      </c>
      <c r="O222" s="15">
        <f>MONTH(B222)</f>
        <v>1</v>
      </c>
      <c r="P222" s="15"/>
    </row>
    <row r="223" spans="1:16" ht="12.5" x14ac:dyDescent="0.25">
      <c r="A223" s="21" t="s">
        <v>495</v>
      </c>
      <c r="B223" s="13">
        <v>45540</v>
      </c>
      <c r="C223" s="12" t="s">
        <v>47</v>
      </c>
      <c r="D223" s="12" t="s">
        <v>496</v>
      </c>
      <c r="E223" s="12" t="s">
        <v>34</v>
      </c>
      <c r="F223" s="12" t="s">
        <v>182</v>
      </c>
      <c r="G223" s="12">
        <v>9</v>
      </c>
      <c r="H223" s="27">
        <v>453.78</v>
      </c>
      <c r="I223" s="12">
        <v>0.15</v>
      </c>
      <c r="J223" s="12" t="s">
        <v>41</v>
      </c>
      <c r="K223" s="28">
        <f>(G223*H223)</f>
        <v>4084.0199999999995</v>
      </c>
      <c r="L223" s="28">
        <f>(K223*I223)</f>
        <v>612.60299999999995</v>
      </c>
      <c r="M223" s="28">
        <f>(K223-L223)</f>
        <v>3471.4169999999995</v>
      </c>
      <c r="N223" s="15">
        <f>YEAR(B223)</f>
        <v>2024</v>
      </c>
      <c r="O223" s="15">
        <f>MONTH(B223)</f>
        <v>9</v>
      </c>
      <c r="P223" s="15"/>
    </row>
    <row r="224" spans="1:16" ht="12.5" x14ac:dyDescent="0.25">
      <c r="A224" s="21" t="s">
        <v>497</v>
      </c>
      <c r="B224" s="13">
        <v>45688</v>
      </c>
      <c r="C224" s="12" t="s">
        <v>32</v>
      </c>
      <c r="D224" s="12" t="s">
        <v>498</v>
      </c>
      <c r="E224" s="12" t="s">
        <v>34</v>
      </c>
      <c r="F224" s="12" t="s">
        <v>182</v>
      </c>
      <c r="G224" s="12">
        <v>3</v>
      </c>
      <c r="H224" s="27">
        <v>36.659999999999997</v>
      </c>
      <c r="I224" s="12">
        <v>0.1</v>
      </c>
      <c r="J224" s="12" t="s">
        <v>41</v>
      </c>
      <c r="K224" s="28">
        <f>(G224*H224)</f>
        <v>109.97999999999999</v>
      </c>
      <c r="L224" s="28">
        <f>(K224*I224)</f>
        <v>10.997999999999999</v>
      </c>
      <c r="M224" s="28">
        <f>(K224-L224)</f>
        <v>98.981999999999985</v>
      </c>
      <c r="N224" s="15">
        <f>YEAR(B224)</f>
        <v>2025</v>
      </c>
      <c r="O224" s="15">
        <f>MONTH(B224)</f>
        <v>1</v>
      </c>
      <c r="P224" s="15"/>
    </row>
    <row r="225" spans="1:16" ht="12.5" x14ac:dyDescent="0.25">
      <c r="A225" s="21" t="s">
        <v>499</v>
      </c>
      <c r="B225" s="13">
        <v>45867</v>
      </c>
      <c r="C225" s="12" t="s">
        <v>32</v>
      </c>
      <c r="D225" s="12" t="s">
        <v>500</v>
      </c>
      <c r="E225" s="12" t="s">
        <v>34</v>
      </c>
      <c r="F225" s="12" t="s">
        <v>182</v>
      </c>
      <c r="G225" s="12">
        <v>2</v>
      </c>
      <c r="H225" s="27">
        <v>264.23</v>
      </c>
      <c r="I225" s="12">
        <v>0</v>
      </c>
      <c r="J225" s="12" t="s">
        <v>58</v>
      </c>
      <c r="K225" s="28">
        <f>(G225*H225)</f>
        <v>528.46</v>
      </c>
      <c r="L225" s="28">
        <f>(K225*I225)</f>
        <v>0</v>
      </c>
      <c r="M225" s="28">
        <f>(K225-L225)</f>
        <v>528.46</v>
      </c>
      <c r="N225" s="15">
        <f>YEAR(B225)</f>
        <v>2025</v>
      </c>
      <c r="O225" s="15">
        <f>MONTH(B225)</f>
        <v>7</v>
      </c>
      <c r="P225" s="15"/>
    </row>
    <row r="226" spans="1:16" ht="12.5" x14ac:dyDescent="0.25">
      <c r="A226" s="21" t="s">
        <v>501</v>
      </c>
      <c r="B226" s="13">
        <v>45556</v>
      </c>
      <c r="C226" s="12" t="s">
        <v>32</v>
      </c>
      <c r="D226" s="12" t="s">
        <v>502</v>
      </c>
      <c r="E226" s="12" t="s">
        <v>56</v>
      </c>
      <c r="F226" s="12" t="s">
        <v>61</v>
      </c>
      <c r="G226" s="12">
        <v>1</v>
      </c>
      <c r="H226" s="27">
        <v>121.11</v>
      </c>
      <c r="I226" s="12">
        <v>0.1</v>
      </c>
      <c r="J226" s="12" t="s">
        <v>41</v>
      </c>
      <c r="K226" s="28">
        <f>(G226*H226)</f>
        <v>121.11</v>
      </c>
      <c r="L226" s="28">
        <f>(K226*I226)</f>
        <v>12.111000000000001</v>
      </c>
      <c r="M226" s="28">
        <f>(K226-L226)</f>
        <v>108.999</v>
      </c>
      <c r="N226" s="15">
        <f>YEAR(B226)</f>
        <v>2024</v>
      </c>
      <c r="O226" s="15">
        <f>MONTH(B226)</f>
        <v>9</v>
      </c>
      <c r="P226" s="15"/>
    </row>
    <row r="227" spans="1:16" ht="12.5" x14ac:dyDescent="0.25">
      <c r="A227" s="21" t="s">
        <v>503</v>
      </c>
      <c r="B227" s="13">
        <v>45847</v>
      </c>
      <c r="C227" s="12" t="s">
        <v>47</v>
      </c>
      <c r="D227" s="12" t="s">
        <v>504</v>
      </c>
      <c r="E227" s="12" t="s">
        <v>56</v>
      </c>
      <c r="F227" s="12" t="s">
        <v>87</v>
      </c>
      <c r="G227" s="12">
        <v>4</v>
      </c>
      <c r="H227" s="27">
        <v>209.82</v>
      </c>
      <c r="I227" s="12">
        <v>0.1</v>
      </c>
      <c r="J227" s="12" t="s">
        <v>41</v>
      </c>
      <c r="K227" s="28">
        <f>(G227*H227)</f>
        <v>839.28</v>
      </c>
      <c r="L227" s="28">
        <f>(K227*I227)</f>
        <v>83.927999999999997</v>
      </c>
      <c r="M227" s="28">
        <f>(K227-L227)</f>
        <v>755.35199999999998</v>
      </c>
      <c r="N227" s="15">
        <f>YEAR(B227)</f>
        <v>2025</v>
      </c>
      <c r="O227" s="15">
        <f>MONTH(B227)</f>
        <v>7</v>
      </c>
      <c r="P227" s="15"/>
    </row>
    <row r="228" spans="1:16" ht="12.5" x14ac:dyDescent="0.25">
      <c r="A228" s="21" t="s">
        <v>505</v>
      </c>
      <c r="B228" s="13">
        <v>45687</v>
      </c>
      <c r="C228" s="12" t="s">
        <v>32</v>
      </c>
      <c r="D228" s="12" t="s">
        <v>506</v>
      </c>
      <c r="E228" s="12" t="s">
        <v>39</v>
      </c>
      <c r="F228" s="12" t="s">
        <v>45</v>
      </c>
      <c r="G228" s="12">
        <v>2</v>
      </c>
      <c r="H228" s="27">
        <v>159.54</v>
      </c>
      <c r="I228" s="12">
        <v>0.15</v>
      </c>
      <c r="J228" s="12" t="s">
        <v>41</v>
      </c>
      <c r="K228" s="28">
        <f>(G228*H228)</f>
        <v>319.08</v>
      </c>
      <c r="L228" s="28">
        <f>(K228*I228)</f>
        <v>47.861999999999995</v>
      </c>
      <c r="M228" s="28">
        <f>(K228-L228)</f>
        <v>271.21799999999996</v>
      </c>
      <c r="N228" s="15">
        <f>YEAR(B228)</f>
        <v>2025</v>
      </c>
      <c r="O228" s="15">
        <f>MONTH(B228)</f>
        <v>1</v>
      </c>
      <c r="P228" s="15"/>
    </row>
    <row r="229" spans="1:16" ht="12.5" x14ac:dyDescent="0.25">
      <c r="A229" s="21" t="s">
        <v>507</v>
      </c>
      <c r="B229" s="13">
        <v>45693</v>
      </c>
      <c r="C229" s="12" t="s">
        <v>47</v>
      </c>
      <c r="D229" s="12" t="s">
        <v>508</v>
      </c>
      <c r="E229" s="12" t="s">
        <v>34</v>
      </c>
      <c r="F229" s="12" t="s">
        <v>35</v>
      </c>
      <c r="G229" s="12">
        <v>7</v>
      </c>
      <c r="H229" s="27">
        <v>260.8</v>
      </c>
      <c r="I229" s="12">
        <v>0.05</v>
      </c>
      <c r="J229" s="12" t="s">
        <v>58</v>
      </c>
      <c r="K229" s="28">
        <f>(G229*H229)</f>
        <v>1825.6000000000001</v>
      </c>
      <c r="L229" s="28">
        <f>(K229*I229)</f>
        <v>91.280000000000015</v>
      </c>
      <c r="M229" s="28">
        <f>(K229-L229)</f>
        <v>1734.3200000000002</v>
      </c>
      <c r="N229" s="15">
        <f>YEAR(B229)</f>
        <v>2025</v>
      </c>
      <c r="O229" s="15">
        <f>MONTH(B229)</f>
        <v>2</v>
      </c>
      <c r="P229" s="15"/>
    </row>
    <row r="230" spans="1:16" ht="12.5" x14ac:dyDescent="0.25">
      <c r="A230" s="21" t="s">
        <v>509</v>
      </c>
      <c r="B230" s="13">
        <v>45768</v>
      </c>
      <c r="C230" s="12" t="s">
        <v>32</v>
      </c>
      <c r="D230" s="12" t="s">
        <v>510</v>
      </c>
      <c r="E230" s="12" t="s">
        <v>34</v>
      </c>
      <c r="F230" s="12" t="s">
        <v>90</v>
      </c>
      <c r="G230" s="12">
        <v>5</v>
      </c>
      <c r="H230" s="27">
        <v>241.15</v>
      </c>
      <c r="I230" s="12">
        <v>0</v>
      </c>
      <c r="J230" s="12" t="s">
        <v>58</v>
      </c>
      <c r="K230" s="28">
        <f>(G230*H230)</f>
        <v>1205.75</v>
      </c>
      <c r="L230" s="28">
        <f>(K230*I230)</f>
        <v>0</v>
      </c>
      <c r="M230" s="28">
        <f>(K230-L230)</f>
        <v>1205.75</v>
      </c>
      <c r="N230" s="15">
        <f>YEAR(B230)</f>
        <v>2025</v>
      </c>
      <c r="O230" s="15">
        <f>MONTH(B230)</f>
        <v>4</v>
      </c>
      <c r="P230" s="15"/>
    </row>
    <row r="231" spans="1:16" ht="12.5" x14ac:dyDescent="0.25">
      <c r="A231" s="21" t="s">
        <v>511</v>
      </c>
      <c r="B231" s="13">
        <v>45871</v>
      </c>
      <c r="C231" s="12" t="s">
        <v>43</v>
      </c>
      <c r="D231" s="12" t="s">
        <v>512</v>
      </c>
      <c r="E231" s="12" t="s">
        <v>56</v>
      </c>
      <c r="F231" s="12" t="s">
        <v>78</v>
      </c>
      <c r="G231" s="12">
        <v>2</v>
      </c>
      <c r="H231" s="27">
        <v>267.7</v>
      </c>
      <c r="I231" s="12">
        <v>0.1</v>
      </c>
      <c r="J231" s="12" t="s">
        <v>41</v>
      </c>
      <c r="K231" s="28">
        <f>(G231*H231)</f>
        <v>535.4</v>
      </c>
      <c r="L231" s="28">
        <f>(K231*I231)</f>
        <v>53.54</v>
      </c>
      <c r="M231" s="28">
        <f>(K231-L231)</f>
        <v>481.85999999999996</v>
      </c>
      <c r="N231" s="15">
        <f>YEAR(B231)</f>
        <v>2025</v>
      </c>
      <c r="O231" s="15">
        <f>MONTH(B231)</f>
        <v>8</v>
      </c>
      <c r="P231" s="15"/>
    </row>
    <row r="232" spans="1:16" ht="12.5" x14ac:dyDescent="0.25">
      <c r="A232" s="21" t="s">
        <v>513</v>
      </c>
      <c r="B232" s="13">
        <v>45650</v>
      </c>
      <c r="C232" s="12" t="s">
        <v>32</v>
      </c>
      <c r="D232" s="12" t="s">
        <v>514</v>
      </c>
      <c r="E232" s="12" t="s">
        <v>34</v>
      </c>
      <c r="F232" s="12" t="s">
        <v>182</v>
      </c>
      <c r="G232" s="12">
        <v>8</v>
      </c>
      <c r="H232" s="27">
        <v>275.72000000000003</v>
      </c>
      <c r="I232" s="12">
        <v>0.05</v>
      </c>
      <c r="J232" s="12" t="s">
        <v>36</v>
      </c>
      <c r="K232" s="28">
        <f>(G232*H232)</f>
        <v>2205.7600000000002</v>
      </c>
      <c r="L232" s="28">
        <f>(K232*I232)</f>
        <v>110.28800000000001</v>
      </c>
      <c r="M232" s="28">
        <f>(K232-L232)</f>
        <v>2095.4720000000002</v>
      </c>
      <c r="N232" s="15">
        <f>YEAR(B232)</f>
        <v>2024</v>
      </c>
      <c r="O232" s="15">
        <f>MONTH(B232)</f>
        <v>12</v>
      </c>
      <c r="P232" s="15"/>
    </row>
    <row r="233" spans="1:16" ht="12.5" x14ac:dyDescent="0.25">
      <c r="A233" s="21" t="s">
        <v>515</v>
      </c>
      <c r="B233" s="13">
        <v>45516</v>
      </c>
      <c r="C233" s="12" t="s">
        <v>65</v>
      </c>
      <c r="D233" s="12" t="s">
        <v>516</v>
      </c>
      <c r="E233" s="12" t="s">
        <v>34</v>
      </c>
      <c r="F233" s="12" t="s">
        <v>182</v>
      </c>
      <c r="G233" s="12">
        <v>7</v>
      </c>
      <c r="H233" s="27">
        <v>316.02</v>
      </c>
      <c r="I233" s="12">
        <v>0.1</v>
      </c>
      <c r="J233" s="12" t="s">
        <v>58</v>
      </c>
      <c r="K233" s="28">
        <f>(G233*H233)</f>
        <v>2212.14</v>
      </c>
      <c r="L233" s="28">
        <f>(K233*I233)</f>
        <v>221.214</v>
      </c>
      <c r="M233" s="28">
        <f>(K233-L233)</f>
        <v>1990.9259999999999</v>
      </c>
      <c r="N233" s="15">
        <f>YEAR(B233)</f>
        <v>2024</v>
      </c>
      <c r="O233" s="15">
        <f>MONTH(B233)</f>
        <v>8</v>
      </c>
      <c r="P233" s="15"/>
    </row>
    <row r="234" spans="1:16" ht="12.5" x14ac:dyDescent="0.25">
      <c r="A234" s="21" t="s">
        <v>517</v>
      </c>
      <c r="B234" s="13">
        <v>45560</v>
      </c>
      <c r="C234" s="12" t="s">
        <v>32</v>
      </c>
      <c r="D234" s="12" t="s">
        <v>518</v>
      </c>
      <c r="E234" s="12" t="s">
        <v>56</v>
      </c>
      <c r="F234" s="12" t="s">
        <v>57</v>
      </c>
      <c r="G234" s="12">
        <v>4</v>
      </c>
      <c r="H234" s="27">
        <v>389.07</v>
      </c>
      <c r="I234" s="12">
        <v>0</v>
      </c>
      <c r="J234" s="12" t="s">
        <v>36</v>
      </c>
      <c r="K234" s="28">
        <f>(G234*H234)</f>
        <v>1556.28</v>
      </c>
      <c r="L234" s="28">
        <f>(K234*I234)</f>
        <v>0</v>
      </c>
      <c r="M234" s="28">
        <f>(K234-L234)</f>
        <v>1556.28</v>
      </c>
      <c r="N234" s="15">
        <f>YEAR(B234)</f>
        <v>2024</v>
      </c>
      <c r="O234" s="15">
        <f>MONTH(B234)</f>
        <v>9</v>
      </c>
      <c r="P234" s="15"/>
    </row>
    <row r="235" spans="1:16" ht="12.5" x14ac:dyDescent="0.25">
      <c r="A235" s="21" t="s">
        <v>519</v>
      </c>
      <c r="B235" s="13">
        <v>45858</v>
      </c>
      <c r="C235" s="12" t="s">
        <v>47</v>
      </c>
      <c r="D235" s="12" t="s">
        <v>520</v>
      </c>
      <c r="E235" s="12" t="s">
        <v>56</v>
      </c>
      <c r="F235" s="12" t="s">
        <v>57</v>
      </c>
      <c r="G235" s="12">
        <v>3</v>
      </c>
      <c r="H235" s="27">
        <v>447.69</v>
      </c>
      <c r="I235" s="12">
        <v>0.05</v>
      </c>
      <c r="J235" s="12" t="s">
        <v>36</v>
      </c>
      <c r="K235" s="28">
        <f>(G235*H235)</f>
        <v>1343.07</v>
      </c>
      <c r="L235" s="28">
        <f>(K235*I235)</f>
        <v>67.153499999999994</v>
      </c>
      <c r="M235" s="28">
        <f>(K235-L235)</f>
        <v>1275.9165</v>
      </c>
      <c r="N235" s="15">
        <f>YEAR(B235)</f>
        <v>2025</v>
      </c>
      <c r="O235" s="15">
        <f>MONTH(B235)</f>
        <v>7</v>
      </c>
      <c r="P235" s="15"/>
    </row>
    <row r="236" spans="1:16" ht="12.5" x14ac:dyDescent="0.25">
      <c r="A236" s="21" t="s">
        <v>521</v>
      </c>
      <c r="B236" s="13">
        <v>45705</v>
      </c>
      <c r="C236" s="12" t="s">
        <v>47</v>
      </c>
      <c r="D236" s="12" t="s">
        <v>522</v>
      </c>
      <c r="E236" s="12" t="s">
        <v>56</v>
      </c>
      <c r="F236" s="12" t="s">
        <v>61</v>
      </c>
      <c r="G236" s="12">
        <v>3</v>
      </c>
      <c r="H236" s="27">
        <v>111.98</v>
      </c>
      <c r="I236" s="12">
        <v>0.1</v>
      </c>
      <c r="J236" s="12" t="s">
        <v>58</v>
      </c>
      <c r="K236" s="28">
        <f>(G236*H236)</f>
        <v>335.94</v>
      </c>
      <c r="L236" s="28">
        <f>(K236*I236)</f>
        <v>33.594000000000001</v>
      </c>
      <c r="M236" s="28">
        <f>(K236-L236)</f>
        <v>302.346</v>
      </c>
      <c r="N236" s="15">
        <f>YEAR(B236)</f>
        <v>2025</v>
      </c>
      <c r="O236" s="15">
        <f>MONTH(B236)</f>
        <v>2</v>
      </c>
      <c r="P236" s="15"/>
    </row>
    <row r="237" spans="1:16" ht="12.5" x14ac:dyDescent="0.25">
      <c r="A237" s="21" t="s">
        <v>523</v>
      </c>
      <c r="B237" s="13">
        <v>45548</v>
      </c>
      <c r="C237" s="12" t="s">
        <v>65</v>
      </c>
      <c r="D237" s="12" t="s">
        <v>524</v>
      </c>
      <c r="E237" s="12" t="s">
        <v>56</v>
      </c>
      <c r="F237" s="12" t="s">
        <v>87</v>
      </c>
      <c r="G237" s="12">
        <v>7</v>
      </c>
      <c r="H237" s="27">
        <v>131.25</v>
      </c>
      <c r="I237" s="12">
        <v>0</v>
      </c>
      <c r="J237" s="12" t="s">
        <v>58</v>
      </c>
      <c r="K237" s="28">
        <f>(G237*H237)</f>
        <v>918.75</v>
      </c>
      <c r="L237" s="28">
        <f>(K237*I237)</f>
        <v>0</v>
      </c>
      <c r="M237" s="28">
        <f>(K237-L237)</f>
        <v>918.75</v>
      </c>
      <c r="N237" s="15">
        <f>YEAR(B237)</f>
        <v>2024</v>
      </c>
      <c r="O237" s="15">
        <f>MONTH(B237)</f>
        <v>9</v>
      </c>
      <c r="P237" s="15"/>
    </row>
    <row r="238" spans="1:16" ht="12.5" x14ac:dyDescent="0.25">
      <c r="A238" s="21" t="s">
        <v>525</v>
      </c>
      <c r="B238" s="13">
        <v>45741</v>
      </c>
      <c r="C238" s="12" t="s">
        <v>32</v>
      </c>
      <c r="D238" s="12" t="s">
        <v>526</v>
      </c>
      <c r="E238" s="12" t="s">
        <v>34</v>
      </c>
      <c r="F238" s="12" t="s">
        <v>90</v>
      </c>
      <c r="G238" s="12">
        <v>8</v>
      </c>
      <c r="H238" s="27">
        <v>377.7</v>
      </c>
      <c r="I238" s="12">
        <v>0.05</v>
      </c>
      <c r="J238" s="12" t="s">
        <v>41</v>
      </c>
      <c r="K238" s="28">
        <f>(G238*H238)</f>
        <v>3021.6</v>
      </c>
      <c r="L238" s="28">
        <f>(K238*I238)</f>
        <v>151.08000000000001</v>
      </c>
      <c r="M238" s="28">
        <f>(K238-L238)</f>
        <v>2870.52</v>
      </c>
      <c r="N238" s="15">
        <f>YEAR(B238)</f>
        <v>2025</v>
      </c>
      <c r="O238" s="15">
        <f>MONTH(B238)</f>
        <v>3</v>
      </c>
      <c r="P238" s="15"/>
    </row>
    <row r="239" spans="1:16" ht="12.5" x14ac:dyDescent="0.25">
      <c r="A239" s="21" t="s">
        <v>527</v>
      </c>
      <c r="B239" s="13">
        <v>45593</v>
      </c>
      <c r="C239" s="12" t="s">
        <v>65</v>
      </c>
      <c r="D239" s="12" t="s">
        <v>528</v>
      </c>
      <c r="E239" s="12" t="s">
        <v>56</v>
      </c>
      <c r="F239" s="12" t="s">
        <v>61</v>
      </c>
      <c r="G239" s="12">
        <v>4</v>
      </c>
      <c r="H239" s="27">
        <v>207.94</v>
      </c>
      <c r="I239" s="12">
        <v>0</v>
      </c>
      <c r="J239" s="12" t="s">
        <v>58</v>
      </c>
      <c r="K239" s="28">
        <f>(G239*H239)</f>
        <v>831.76</v>
      </c>
      <c r="L239" s="28">
        <f>(K239*I239)</f>
        <v>0</v>
      </c>
      <c r="M239" s="28">
        <f>(K239-L239)</f>
        <v>831.76</v>
      </c>
      <c r="N239" s="15">
        <f>YEAR(B239)</f>
        <v>2024</v>
      </c>
      <c r="O239" s="15">
        <f>MONTH(B239)</f>
        <v>10</v>
      </c>
      <c r="P239" s="15"/>
    </row>
    <row r="240" spans="1:16" ht="12.5" x14ac:dyDescent="0.25">
      <c r="A240" s="21" t="s">
        <v>529</v>
      </c>
      <c r="B240" s="13">
        <v>45544</v>
      </c>
      <c r="C240" s="12" t="s">
        <v>65</v>
      </c>
      <c r="D240" s="12" t="s">
        <v>530</v>
      </c>
      <c r="E240" s="12" t="s">
        <v>56</v>
      </c>
      <c r="F240" s="12" t="s">
        <v>87</v>
      </c>
      <c r="G240" s="12">
        <v>6</v>
      </c>
      <c r="H240" s="27">
        <v>280.88</v>
      </c>
      <c r="I240" s="12">
        <v>0.05</v>
      </c>
      <c r="J240" s="12" t="s">
        <v>58</v>
      </c>
      <c r="K240" s="28">
        <f>(G240*H240)</f>
        <v>1685.28</v>
      </c>
      <c r="L240" s="28">
        <f>(K240*I240)</f>
        <v>84.26400000000001</v>
      </c>
      <c r="M240" s="28">
        <f>(K240-L240)</f>
        <v>1601.0160000000001</v>
      </c>
      <c r="N240" s="15">
        <f>YEAR(B240)</f>
        <v>2024</v>
      </c>
      <c r="O240" s="15">
        <f>MONTH(B240)</f>
        <v>9</v>
      </c>
      <c r="P240" s="15"/>
    </row>
    <row r="241" spans="1:16" ht="12.5" x14ac:dyDescent="0.25">
      <c r="A241" s="21" t="s">
        <v>531</v>
      </c>
      <c r="B241" s="13">
        <v>45766</v>
      </c>
      <c r="C241" s="12" t="s">
        <v>32</v>
      </c>
      <c r="D241" s="12" t="s">
        <v>532</v>
      </c>
      <c r="E241" s="12" t="s">
        <v>39</v>
      </c>
      <c r="F241" s="12" t="s">
        <v>45</v>
      </c>
      <c r="G241" s="12">
        <v>4</v>
      </c>
      <c r="H241" s="27">
        <v>257.49</v>
      </c>
      <c r="I241" s="12">
        <v>0.1</v>
      </c>
      <c r="J241" s="12" t="s">
        <v>36</v>
      </c>
      <c r="K241" s="28">
        <f>(G241*H241)</f>
        <v>1029.96</v>
      </c>
      <c r="L241" s="28">
        <f>(K241*I241)</f>
        <v>102.99600000000001</v>
      </c>
      <c r="M241" s="28">
        <f>(K241-L241)</f>
        <v>926.96400000000006</v>
      </c>
      <c r="N241" s="15">
        <f>YEAR(B241)</f>
        <v>2025</v>
      </c>
      <c r="O241" s="15">
        <f>MONTH(B241)</f>
        <v>4</v>
      </c>
      <c r="P241" s="15"/>
    </row>
    <row r="242" spans="1:16" ht="12.5" x14ac:dyDescent="0.25">
      <c r="A242" s="21" t="s">
        <v>533</v>
      </c>
      <c r="B242" s="13">
        <v>45516</v>
      </c>
      <c r="C242" s="12" t="s">
        <v>47</v>
      </c>
      <c r="D242" s="12" t="s">
        <v>534</v>
      </c>
      <c r="E242" s="12" t="s">
        <v>56</v>
      </c>
      <c r="F242" s="12" t="s">
        <v>61</v>
      </c>
      <c r="G242" s="12">
        <v>9</v>
      </c>
      <c r="H242" s="27">
        <v>383.09</v>
      </c>
      <c r="I242" s="12">
        <v>0.15</v>
      </c>
      <c r="J242" s="12" t="s">
        <v>58</v>
      </c>
      <c r="K242" s="28">
        <f>(G242*H242)</f>
        <v>3447.81</v>
      </c>
      <c r="L242" s="28">
        <f>(K242*I242)</f>
        <v>517.17149999999992</v>
      </c>
      <c r="M242" s="28">
        <f>(K242-L242)</f>
        <v>2930.6385</v>
      </c>
      <c r="N242" s="15">
        <f>YEAR(B242)</f>
        <v>2024</v>
      </c>
      <c r="O242" s="15">
        <f>MONTH(B242)</f>
        <v>8</v>
      </c>
      <c r="P242" s="15"/>
    </row>
    <row r="243" spans="1:16" ht="12.5" x14ac:dyDescent="0.25">
      <c r="A243" s="21" t="s">
        <v>535</v>
      </c>
      <c r="B243" s="13">
        <v>45583</v>
      </c>
      <c r="C243" s="12" t="s">
        <v>47</v>
      </c>
      <c r="D243" s="12" t="s">
        <v>536</v>
      </c>
      <c r="E243" s="12" t="s">
        <v>34</v>
      </c>
      <c r="F243" s="12" t="s">
        <v>69</v>
      </c>
      <c r="G243" s="12">
        <v>3</v>
      </c>
      <c r="H243" s="27">
        <v>265.69</v>
      </c>
      <c r="I243" s="12">
        <v>0</v>
      </c>
      <c r="J243" s="12" t="s">
        <v>36</v>
      </c>
      <c r="K243" s="28">
        <f>(G243*H243)</f>
        <v>797.06999999999994</v>
      </c>
      <c r="L243" s="28">
        <f>(K243*I243)</f>
        <v>0</v>
      </c>
      <c r="M243" s="28">
        <f>(K243-L243)</f>
        <v>797.06999999999994</v>
      </c>
      <c r="N243" s="15">
        <f>YEAR(B243)</f>
        <v>2024</v>
      </c>
      <c r="O243" s="15">
        <f>MONTH(B243)</f>
        <v>10</v>
      </c>
      <c r="P243" s="15"/>
    </row>
    <row r="244" spans="1:16" ht="12.5" x14ac:dyDescent="0.25">
      <c r="A244" s="21" t="s">
        <v>537</v>
      </c>
      <c r="B244" s="13">
        <v>45553</v>
      </c>
      <c r="C244" s="12" t="s">
        <v>43</v>
      </c>
      <c r="D244" s="12" t="s">
        <v>538</v>
      </c>
      <c r="E244" s="12" t="s">
        <v>34</v>
      </c>
      <c r="F244" s="12" t="s">
        <v>35</v>
      </c>
      <c r="G244" s="12">
        <v>5</v>
      </c>
      <c r="H244" s="27">
        <v>482.99</v>
      </c>
      <c r="I244" s="12">
        <v>0.1</v>
      </c>
      <c r="J244" s="12" t="s">
        <v>41</v>
      </c>
      <c r="K244" s="28">
        <f>(G244*H244)</f>
        <v>2414.9499999999998</v>
      </c>
      <c r="L244" s="28">
        <f>(K244*I244)</f>
        <v>241.495</v>
      </c>
      <c r="M244" s="28">
        <f>(K244-L244)</f>
        <v>2173.4549999999999</v>
      </c>
      <c r="N244" s="15">
        <f>YEAR(B244)</f>
        <v>2024</v>
      </c>
      <c r="O244" s="15">
        <f>MONTH(B244)</f>
        <v>9</v>
      </c>
      <c r="P244" s="15"/>
    </row>
    <row r="245" spans="1:16" ht="12.5" x14ac:dyDescent="0.25">
      <c r="A245" s="21" t="s">
        <v>539</v>
      </c>
      <c r="B245" s="13">
        <v>45614</v>
      </c>
      <c r="C245" s="12" t="s">
        <v>32</v>
      </c>
      <c r="D245" s="12" t="s">
        <v>540</v>
      </c>
      <c r="E245" s="12" t="s">
        <v>34</v>
      </c>
      <c r="F245" s="12" t="s">
        <v>182</v>
      </c>
      <c r="G245" s="12">
        <v>3</v>
      </c>
      <c r="H245" s="27">
        <v>330.43</v>
      </c>
      <c r="I245" s="12">
        <v>0.15</v>
      </c>
      <c r="J245" s="12" t="s">
        <v>36</v>
      </c>
      <c r="K245" s="28">
        <f>(G245*H245)</f>
        <v>991.29</v>
      </c>
      <c r="L245" s="28">
        <f>(K245*I245)</f>
        <v>148.6935</v>
      </c>
      <c r="M245" s="28">
        <f>(K245-L245)</f>
        <v>842.59649999999999</v>
      </c>
      <c r="N245" s="15">
        <f>YEAR(B245)</f>
        <v>2024</v>
      </c>
      <c r="O245" s="15">
        <f>MONTH(B245)</f>
        <v>11</v>
      </c>
      <c r="P245" s="15"/>
    </row>
    <row r="246" spans="1:16" ht="12.5" x14ac:dyDescent="0.25">
      <c r="A246" s="21" t="s">
        <v>541</v>
      </c>
      <c r="B246" s="13">
        <v>45726</v>
      </c>
      <c r="C246" s="12" t="s">
        <v>47</v>
      </c>
      <c r="D246" s="12" t="s">
        <v>542</v>
      </c>
      <c r="E246" s="12" t="s">
        <v>56</v>
      </c>
      <c r="F246" s="12" t="s">
        <v>87</v>
      </c>
      <c r="G246" s="12">
        <v>2</v>
      </c>
      <c r="H246" s="27">
        <v>187.99</v>
      </c>
      <c r="I246" s="12">
        <v>0</v>
      </c>
      <c r="J246" s="12" t="s">
        <v>58</v>
      </c>
      <c r="K246" s="28">
        <f>(G246*H246)</f>
        <v>375.98</v>
      </c>
      <c r="L246" s="28">
        <f>(K246*I246)</f>
        <v>0</v>
      </c>
      <c r="M246" s="28">
        <f>(K246-L246)</f>
        <v>375.98</v>
      </c>
      <c r="N246" s="15">
        <f>YEAR(B246)</f>
        <v>2025</v>
      </c>
      <c r="O246" s="15">
        <f>MONTH(B246)</f>
        <v>3</v>
      </c>
      <c r="P246" s="15"/>
    </row>
    <row r="247" spans="1:16" ht="12.5" x14ac:dyDescent="0.25">
      <c r="A247" s="21" t="s">
        <v>543</v>
      </c>
      <c r="B247" s="13">
        <v>45659</v>
      </c>
      <c r="C247" s="12" t="s">
        <v>43</v>
      </c>
      <c r="D247" s="12" t="s">
        <v>544</v>
      </c>
      <c r="E247" s="12" t="s">
        <v>39</v>
      </c>
      <c r="F247" s="12" t="s">
        <v>53</v>
      </c>
      <c r="G247" s="12">
        <v>4</v>
      </c>
      <c r="H247" s="27">
        <v>303.75</v>
      </c>
      <c r="I247" s="12">
        <v>0.15</v>
      </c>
      <c r="J247" s="12" t="s">
        <v>41</v>
      </c>
      <c r="K247" s="28">
        <f>(G247*H247)</f>
        <v>1215</v>
      </c>
      <c r="L247" s="28">
        <f>(K247*I247)</f>
        <v>182.25</v>
      </c>
      <c r="M247" s="28">
        <f>(K247-L247)</f>
        <v>1032.75</v>
      </c>
      <c r="N247" s="15">
        <f>YEAR(B247)</f>
        <v>2025</v>
      </c>
      <c r="O247" s="15">
        <f>MONTH(B247)</f>
        <v>1</v>
      </c>
      <c r="P247" s="15"/>
    </row>
    <row r="248" spans="1:16" ht="12.5" x14ac:dyDescent="0.25">
      <c r="A248" s="21" t="s">
        <v>545</v>
      </c>
      <c r="B248" s="13">
        <v>45845</v>
      </c>
      <c r="C248" s="12" t="s">
        <v>32</v>
      </c>
      <c r="D248" s="12" t="s">
        <v>546</v>
      </c>
      <c r="E248" s="12" t="s">
        <v>34</v>
      </c>
      <c r="F248" s="12" t="s">
        <v>35</v>
      </c>
      <c r="G248" s="12">
        <v>10</v>
      </c>
      <c r="H248" s="27">
        <v>306.06</v>
      </c>
      <c r="I248" s="12">
        <v>0.1</v>
      </c>
      <c r="J248" s="12" t="s">
        <v>41</v>
      </c>
      <c r="K248" s="28">
        <f>(G248*H248)</f>
        <v>3060.6</v>
      </c>
      <c r="L248" s="28">
        <f>(K248*I248)</f>
        <v>306.06</v>
      </c>
      <c r="M248" s="28">
        <f>(K248-L248)</f>
        <v>2754.54</v>
      </c>
      <c r="N248" s="15">
        <f>YEAR(B248)</f>
        <v>2025</v>
      </c>
      <c r="O248" s="15">
        <f>MONTH(B248)</f>
        <v>7</v>
      </c>
      <c r="P248" s="15"/>
    </row>
    <row r="249" spans="1:16" ht="12.5" x14ac:dyDescent="0.25">
      <c r="A249" s="21" t="s">
        <v>547</v>
      </c>
      <c r="B249" s="13">
        <v>45623</v>
      </c>
      <c r="C249" s="12" t="s">
        <v>47</v>
      </c>
      <c r="D249" s="12" t="s">
        <v>548</v>
      </c>
      <c r="E249" s="12" t="s">
        <v>56</v>
      </c>
      <c r="F249" s="12" t="s">
        <v>78</v>
      </c>
      <c r="G249" s="12">
        <v>7</v>
      </c>
      <c r="H249" s="27">
        <v>246.39</v>
      </c>
      <c r="I249" s="12">
        <v>0</v>
      </c>
      <c r="J249" s="12" t="s">
        <v>36</v>
      </c>
      <c r="K249" s="28">
        <f>(G249*H249)</f>
        <v>1724.73</v>
      </c>
      <c r="L249" s="28">
        <f>(K249*I249)</f>
        <v>0</v>
      </c>
      <c r="M249" s="28">
        <f>(K249-L249)</f>
        <v>1724.73</v>
      </c>
      <c r="N249" s="15">
        <f>YEAR(B249)</f>
        <v>2024</v>
      </c>
      <c r="O249" s="15">
        <f>MONTH(B249)</f>
        <v>11</v>
      </c>
      <c r="P249" s="15"/>
    </row>
    <row r="250" spans="1:16" ht="12.5" x14ac:dyDescent="0.25">
      <c r="A250" s="21" t="s">
        <v>549</v>
      </c>
      <c r="B250" s="13">
        <v>45587</v>
      </c>
      <c r="C250" s="12" t="s">
        <v>43</v>
      </c>
      <c r="D250" s="12" t="s">
        <v>550</v>
      </c>
      <c r="E250" s="12" t="s">
        <v>34</v>
      </c>
      <c r="F250" s="12" t="s">
        <v>69</v>
      </c>
      <c r="G250" s="12">
        <v>3</v>
      </c>
      <c r="H250" s="27">
        <v>116.07</v>
      </c>
      <c r="I250" s="12">
        <v>0.15</v>
      </c>
      <c r="J250" s="12" t="s">
        <v>58</v>
      </c>
      <c r="K250" s="28">
        <f>(G250*H250)</f>
        <v>348.21</v>
      </c>
      <c r="L250" s="28">
        <f>(K250*I250)</f>
        <v>52.231499999999997</v>
      </c>
      <c r="M250" s="28">
        <f>(K250-L250)</f>
        <v>295.9785</v>
      </c>
      <c r="N250" s="15">
        <f>YEAR(B250)</f>
        <v>2024</v>
      </c>
      <c r="O250" s="15">
        <f>MONTH(B250)</f>
        <v>10</v>
      </c>
      <c r="P250" s="15"/>
    </row>
    <row r="251" spans="1:16" ht="12.5" x14ac:dyDescent="0.25">
      <c r="A251" s="21" t="s">
        <v>551</v>
      </c>
      <c r="B251" s="13">
        <v>45809</v>
      </c>
      <c r="C251" s="12" t="s">
        <v>43</v>
      </c>
      <c r="D251" s="12" t="s">
        <v>552</v>
      </c>
      <c r="E251" s="12" t="s">
        <v>34</v>
      </c>
      <c r="F251" s="12" t="s">
        <v>182</v>
      </c>
      <c r="G251" s="12">
        <v>10</v>
      </c>
      <c r="H251" s="27">
        <v>283.99</v>
      </c>
      <c r="I251" s="12">
        <v>0.05</v>
      </c>
      <c r="J251" s="12" t="s">
        <v>58</v>
      </c>
      <c r="K251" s="28">
        <f>(G251*H251)</f>
        <v>2839.9</v>
      </c>
      <c r="L251" s="28">
        <f>(K251*I251)</f>
        <v>141.995</v>
      </c>
      <c r="M251" s="28">
        <f>(K251-L251)</f>
        <v>2697.9050000000002</v>
      </c>
      <c r="N251" s="15">
        <f>YEAR(B251)</f>
        <v>2025</v>
      </c>
      <c r="O251" s="15">
        <f>MONTH(B251)</f>
        <v>6</v>
      </c>
      <c r="P251" s="15"/>
    </row>
    <row r="252" spans="1:16" ht="12.5" x14ac:dyDescent="0.25">
      <c r="A252" s="21" t="s">
        <v>553</v>
      </c>
      <c r="B252" s="13">
        <v>45784</v>
      </c>
      <c r="C252" s="12" t="s">
        <v>43</v>
      </c>
      <c r="D252" s="12" t="s">
        <v>554</v>
      </c>
      <c r="E252" s="12" t="s">
        <v>34</v>
      </c>
      <c r="F252" s="12" t="s">
        <v>69</v>
      </c>
      <c r="G252" s="12">
        <v>8</v>
      </c>
      <c r="H252" s="27">
        <v>151.49</v>
      </c>
      <c r="I252" s="12">
        <v>0</v>
      </c>
      <c r="J252" s="12" t="s">
        <v>58</v>
      </c>
      <c r="K252" s="28">
        <f>(G252*H252)</f>
        <v>1211.92</v>
      </c>
      <c r="L252" s="28">
        <f>(K252*I252)</f>
        <v>0</v>
      </c>
      <c r="M252" s="28">
        <f>(K252-L252)</f>
        <v>1211.92</v>
      </c>
      <c r="N252" s="15">
        <f>YEAR(B252)</f>
        <v>2025</v>
      </c>
      <c r="O252" s="15">
        <f>MONTH(B252)</f>
        <v>5</v>
      </c>
      <c r="P252" s="15"/>
    </row>
    <row r="253" spans="1:16" ht="12.5" x14ac:dyDescent="0.25">
      <c r="A253" s="21" t="s">
        <v>555</v>
      </c>
      <c r="B253" s="13">
        <v>45817</v>
      </c>
      <c r="C253" s="12" t="s">
        <v>47</v>
      </c>
      <c r="D253" s="12" t="s">
        <v>556</v>
      </c>
      <c r="E253" s="12" t="s">
        <v>39</v>
      </c>
      <c r="F253" s="12" t="s">
        <v>45</v>
      </c>
      <c r="G253" s="12">
        <v>8</v>
      </c>
      <c r="H253" s="27">
        <v>131.77000000000001</v>
      </c>
      <c r="I253" s="12">
        <v>0</v>
      </c>
      <c r="J253" s="12" t="s">
        <v>36</v>
      </c>
      <c r="K253" s="28">
        <f>(G253*H253)</f>
        <v>1054.1600000000001</v>
      </c>
      <c r="L253" s="28">
        <f>(K253*I253)</f>
        <v>0</v>
      </c>
      <c r="M253" s="28">
        <f>(K253-L253)</f>
        <v>1054.1600000000001</v>
      </c>
      <c r="N253" s="15">
        <f>YEAR(B253)</f>
        <v>2025</v>
      </c>
      <c r="O253" s="15">
        <f>MONTH(B253)</f>
        <v>6</v>
      </c>
      <c r="P253" s="15"/>
    </row>
    <row r="254" spans="1:16" ht="12.5" x14ac:dyDescent="0.25">
      <c r="A254" s="21" t="s">
        <v>557</v>
      </c>
      <c r="B254" s="13">
        <v>45593</v>
      </c>
      <c r="C254" s="12" t="s">
        <v>43</v>
      </c>
      <c r="D254" s="12" t="s">
        <v>558</v>
      </c>
      <c r="E254" s="12" t="s">
        <v>39</v>
      </c>
      <c r="F254" s="12" t="s">
        <v>45</v>
      </c>
      <c r="G254" s="12">
        <v>10</v>
      </c>
      <c r="H254" s="27">
        <v>340.81</v>
      </c>
      <c r="I254" s="12">
        <v>0.15</v>
      </c>
      <c r="J254" s="12" t="s">
        <v>36</v>
      </c>
      <c r="K254" s="28">
        <f>(G254*H254)</f>
        <v>3408.1</v>
      </c>
      <c r="L254" s="28">
        <f>(K254*I254)</f>
        <v>511.21499999999997</v>
      </c>
      <c r="M254" s="28">
        <f>(K254-L254)</f>
        <v>2896.8849999999998</v>
      </c>
      <c r="N254" s="15">
        <f>YEAR(B254)</f>
        <v>2024</v>
      </c>
      <c r="O254" s="15">
        <f>MONTH(B254)</f>
        <v>10</v>
      </c>
      <c r="P254" s="15"/>
    </row>
    <row r="255" spans="1:16" ht="12.5" x14ac:dyDescent="0.25">
      <c r="A255" s="21" t="s">
        <v>559</v>
      </c>
      <c r="B255" s="13">
        <v>45822</v>
      </c>
      <c r="C255" s="12" t="s">
        <v>32</v>
      </c>
      <c r="D255" s="12" t="s">
        <v>560</v>
      </c>
      <c r="E255" s="12" t="s">
        <v>34</v>
      </c>
      <c r="F255" s="12" t="s">
        <v>182</v>
      </c>
      <c r="G255" s="12">
        <v>3</v>
      </c>
      <c r="H255" s="27">
        <v>401.98</v>
      </c>
      <c r="I255" s="12">
        <v>0.05</v>
      </c>
      <c r="J255" s="12" t="s">
        <v>36</v>
      </c>
      <c r="K255" s="28">
        <f>(G255*H255)</f>
        <v>1205.94</v>
      </c>
      <c r="L255" s="28">
        <f>(K255*I255)</f>
        <v>60.297000000000004</v>
      </c>
      <c r="M255" s="28">
        <f>(K255-L255)</f>
        <v>1145.643</v>
      </c>
      <c r="N255" s="15">
        <f>YEAR(B255)</f>
        <v>2025</v>
      </c>
      <c r="O255" s="15">
        <f>MONTH(B255)</f>
        <v>6</v>
      </c>
      <c r="P255" s="15"/>
    </row>
    <row r="256" spans="1:16" ht="12.5" x14ac:dyDescent="0.25">
      <c r="A256" s="21" t="s">
        <v>561</v>
      </c>
      <c r="B256" s="13">
        <v>45790</v>
      </c>
      <c r="C256" s="12" t="s">
        <v>32</v>
      </c>
      <c r="D256" s="12" t="s">
        <v>562</v>
      </c>
      <c r="E256" s="12" t="s">
        <v>56</v>
      </c>
      <c r="F256" s="12" t="s">
        <v>87</v>
      </c>
      <c r="G256" s="12">
        <v>10</v>
      </c>
      <c r="H256" s="27">
        <v>366.99</v>
      </c>
      <c r="I256" s="12">
        <v>0.1</v>
      </c>
      <c r="J256" s="12" t="s">
        <v>36</v>
      </c>
      <c r="K256" s="28">
        <f>(G256*H256)</f>
        <v>3669.9</v>
      </c>
      <c r="L256" s="28">
        <f>(K256*I256)</f>
        <v>366.99</v>
      </c>
      <c r="M256" s="28">
        <f>(K256-L256)</f>
        <v>3302.91</v>
      </c>
      <c r="N256" s="15">
        <f>YEAR(B256)</f>
        <v>2025</v>
      </c>
      <c r="O256" s="15">
        <f>MONTH(B256)</f>
        <v>5</v>
      </c>
      <c r="P256" s="15"/>
    </row>
    <row r="257" spans="1:16" ht="12.5" x14ac:dyDescent="0.25">
      <c r="A257" s="21" t="s">
        <v>563</v>
      </c>
      <c r="B257" s="13">
        <v>45735</v>
      </c>
      <c r="C257" s="12" t="s">
        <v>47</v>
      </c>
      <c r="D257" s="12" t="s">
        <v>564</v>
      </c>
      <c r="E257" s="12" t="s">
        <v>56</v>
      </c>
      <c r="F257" s="12" t="s">
        <v>57</v>
      </c>
      <c r="G257" s="12">
        <v>2</v>
      </c>
      <c r="H257" s="27">
        <v>487.66</v>
      </c>
      <c r="I257" s="12">
        <v>0.15</v>
      </c>
      <c r="J257" s="12" t="s">
        <v>41</v>
      </c>
      <c r="K257" s="28">
        <f>(G257*H257)</f>
        <v>975.32</v>
      </c>
      <c r="L257" s="28">
        <f>(K257*I257)</f>
        <v>146.298</v>
      </c>
      <c r="M257" s="28">
        <f>(K257-L257)</f>
        <v>829.02200000000005</v>
      </c>
      <c r="N257" s="15">
        <f>YEAR(B257)</f>
        <v>2025</v>
      </c>
      <c r="O257" s="15">
        <f>MONTH(B257)</f>
        <v>3</v>
      </c>
      <c r="P257" s="15"/>
    </row>
    <row r="258" spans="1:16" ht="12.5" x14ac:dyDescent="0.25">
      <c r="A258" s="21" t="s">
        <v>565</v>
      </c>
      <c r="B258" s="13">
        <v>45594</v>
      </c>
      <c r="C258" s="12" t="s">
        <v>65</v>
      </c>
      <c r="D258" s="12" t="s">
        <v>566</v>
      </c>
      <c r="E258" s="12" t="s">
        <v>34</v>
      </c>
      <c r="F258" s="12" t="s">
        <v>69</v>
      </c>
      <c r="G258" s="12">
        <v>2</v>
      </c>
      <c r="H258" s="27">
        <v>60.41</v>
      </c>
      <c r="I258" s="12">
        <v>0.15</v>
      </c>
      <c r="J258" s="12" t="s">
        <v>36</v>
      </c>
      <c r="K258" s="28">
        <f>(G258*H258)</f>
        <v>120.82</v>
      </c>
      <c r="L258" s="28">
        <f>(K258*I258)</f>
        <v>18.122999999999998</v>
      </c>
      <c r="M258" s="28">
        <f>(K258-L258)</f>
        <v>102.697</v>
      </c>
      <c r="N258" s="15">
        <f>YEAR(B258)</f>
        <v>2024</v>
      </c>
      <c r="O258" s="15">
        <f>MONTH(B258)</f>
        <v>10</v>
      </c>
      <c r="P258" s="15"/>
    </row>
    <row r="259" spans="1:16" ht="12.5" x14ac:dyDescent="0.25">
      <c r="A259" s="21" t="s">
        <v>567</v>
      </c>
      <c r="B259" s="13">
        <v>45829</v>
      </c>
      <c r="C259" s="12" t="s">
        <v>47</v>
      </c>
      <c r="D259" s="12" t="s">
        <v>568</v>
      </c>
      <c r="E259" s="12" t="s">
        <v>34</v>
      </c>
      <c r="F259" s="12" t="s">
        <v>182</v>
      </c>
      <c r="G259" s="12">
        <v>10</v>
      </c>
      <c r="H259" s="27">
        <v>105.72</v>
      </c>
      <c r="I259" s="12">
        <v>0.15</v>
      </c>
      <c r="J259" s="12" t="s">
        <v>36</v>
      </c>
      <c r="K259" s="28">
        <f>(G259*H259)</f>
        <v>1057.2</v>
      </c>
      <c r="L259" s="28">
        <f>(K259*I259)</f>
        <v>158.58000000000001</v>
      </c>
      <c r="M259" s="28">
        <f>(K259-L259)</f>
        <v>898.62</v>
      </c>
      <c r="N259" s="15">
        <f>YEAR(B259)</f>
        <v>2025</v>
      </c>
      <c r="O259" s="15">
        <f>MONTH(B259)</f>
        <v>6</v>
      </c>
      <c r="P259" s="15"/>
    </row>
    <row r="260" spans="1:16" ht="12.5" x14ac:dyDescent="0.25">
      <c r="A260" s="21" t="s">
        <v>569</v>
      </c>
      <c r="B260" s="13">
        <v>45844</v>
      </c>
      <c r="C260" s="12" t="s">
        <v>65</v>
      </c>
      <c r="D260" s="12" t="s">
        <v>570</v>
      </c>
      <c r="E260" s="12" t="s">
        <v>56</v>
      </c>
      <c r="F260" s="12" t="s">
        <v>57</v>
      </c>
      <c r="G260" s="12">
        <v>3</v>
      </c>
      <c r="H260" s="27">
        <v>199.89</v>
      </c>
      <c r="I260" s="12">
        <v>0.05</v>
      </c>
      <c r="J260" s="12" t="s">
        <v>58</v>
      </c>
      <c r="K260" s="28">
        <f>(G260*H260)</f>
        <v>599.66999999999996</v>
      </c>
      <c r="L260" s="28">
        <f>(K260*I260)</f>
        <v>29.983499999999999</v>
      </c>
      <c r="M260" s="28">
        <f>(K260-L260)</f>
        <v>569.68649999999991</v>
      </c>
      <c r="N260" s="15">
        <f>YEAR(B260)</f>
        <v>2025</v>
      </c>
      <c r="O260" s="15">
        <f>MONTH(B260)</f>
        <v>7</v>
      </c>
      <c r="P260" s="15"/>
    </row>
    <row r="261" spans="1:16" ht="12.5" x14ac:dyDescent="0.25">
      <c r="A261" s="21" t="s">
        <v>571</v>
      </c>
      <c r="B261" s="13">
        <v>45728</v>
      </c>
      <c r="C261" s="12" t="s">
        <v>32</v>
      </c>
      <c r="D261" s="12" t="s">
        <v>572</v>
      </c>
      <c r="E261" s="12" t="s">
        <v>39</v>
      </c>
      <c r="F261" s="12" t="s">
        <v>101</v>
      </c>
      <c r="G261" s="12">
        <v>8</v>
      </c>
      <c r="H261" s="27">
        <v>26.2</v>
      </c>
      <c r="I261" s="12">
        <v>0.1</v>
      </c>
      <c r="J261" s="12" t="s">
        <v>41</v>
      </c>
      <c r="K261" s="28">
        <f>(G261*H261)</f>
        <v>209.6</v>
      </c>
      <c r="L261" s="28">
        <f>(K261*I261)</f>
        <v>20.96</v>
      </c>
      <c r="M261" s="28">
        <f>(K261-L261)</f>
        <v>188.64</v>
      </c>
      <c r="N261" s="15">
        <f>YEAR(B261)</f>
        <v>2025</v>
      </c>
      <c r="O261" s="15">
        <f>MONTH(B261)</f>
        <v>3</v>
      </c>
      <c r="P261" s="15"/>
    </row>
    <row r="262" spans="1:16" ht="12.5" x14ac:dyDescent="0.25">
      <c r="A262" s="21" t="s">
        <v>573</v>
      </c>
      <c r="B262" s="13">
        <v>45829</v>
      </c>
      <c r="C262" s="12" t="s">
        <v>65</v>
      </c>
      <c r="D262" s="12" t="s">
        <v>574</v>
      </c>
      <c r="E262" s="12" t="s">
        <v>34</v>
      </c>
      <c r="F262" s="12" t="s">
        <v>182</v>
      </c>
      <c r="G262" s="12">
        <v>7</v>
      </c>
      <c r="H262" s="27">
        <v>8.64</v>
      </c>
      <c r="I262" s="12">
        <v>0.15</v>
      </c>
      <c r="J262" s="12" t="s">
        <v>36</v>
      </c>
      <c r="K262" s="28">
        <f>(G262*H262)</f>
        <v>60.480000000000004</v>
      </c>
      <c r="L262" s="28">
        <f>(K262*I262)</f>
        <v>9.072000000000001</v>
      </c>
      <c r="M262" s="28">
        <f>(K262-L262)</f>
        <v>51.408000000000001</v>
      </c>
      <c r="N262" s="15">
        <f>YEAR(B262)</f>
        <v>2025</v>
      </c>
      <c r="O262" s="15">
        <f>MONTH(B262)</f>
        <v>6</v>
      </c>
      <c r="P262" s="15"/>
    </row>
    <row r="263" spans="1:16" ht="12.5" x14ac:dyDescent="0.25">
      <c r="A263" s="21" t="s">
        <v>575</v>
      </c>
      <c r="B263" s="13">
        <v>45631</v>
      </c>
      <c r="C263" s="12" t="s">
        <v>43</v>
      </c>
      <c r="D263" s="12" t="s">
        <v>576</v>
      </c>
      <c r="E263" s="12" t="s">
        <v>39</v>
      </c>
      <c r="F263" s="12" t="s">
        <v>101</v>
      </c>
      <c r="G263" s="12">
        <v>6</v>
      </c>
      <c r="H263" s="27">
        <v>307.64999999999998</v>
      </c>
      <c r="I263" s="12">
        <v>0.15</v>
      </c>
      <c r="J263" s="12" t="s">
        <v>41</v>
      </c>
      <c r="K263" s="28">
        <f>(G263*H263)</f>
        <v>1845.8999999999999</v>
      </c>
      <c r="L263" s="28">
        <f>(K263*I263)</f>
        <v>276.88499999999999</v>
      </c>
      <c r="M263" s="28">
        <f>(K263-L263)</f>
        <v>1569.0149999999999</v>
      </c>
      <c r="N263" s="15">
        <f>YEAR(B263)</f>
        <v>2024</v>
      </c>
      <c r="O263" s="15">
        <f>MONTH(B263)</f>
        <v>12</v>
      </c>
      <c r="P263" s="15"/>
    </row>
    <row r="264" spans="1:16" ht="12.5" x14ac:dyDescent="0.25">
      <c r="A264" s="21" t="s">
        <v>577</v>
      </c>
      <c r="B264" s="13">
        <v>45670</v>
      </c>
      <c r="C264" s="12" t="s">
        <v>43</v>
      </c>
      <c r="D264" s="12" t="s">
        <v>578</v>
      </c>
      <c r="E264" s="12" t="s">
        <v>56</v>
      </c>
      <c r="F264" s="12" t="s">
        <v>61</v>
      </c>
      <c r="G264" s="12">
        <v>9</v>
      </c>
      <c r="H264" s="27">
        <v>361.55</v>
      </c>
      <c r="I264" s="12">
        <v>0.15</v>
      </c>
      <c r="J264" s="12" t="s">
        <v>41</v>
      </c>
      <c r="K264" s="28">
        <f>(G264*H264)</f>
        <v>3253.9500000000003</v>
      </c>
      <c r="L264" s="28">
        <f>(K264*I264)</f>
        <v>488.09250000000003</v>
      </c>
      <c r="M264" s="28">
        <f>(K264-L264)</f>
        <v>2765.8575000000001</v>
      </c>
      <c r="N264" s="15">
        <f>YEAR(B264)</f>
        <v>2025</v>
      </c>
      <c r="O264" s="15">
        <f>MONTH(B264)</f>
        <v>1</v>
      </c>
      <c r="P264" s="15"/>
    </row>
    <row r="265" spans="1:16" ht="12.5" x14ac:dyDescent="0.25">
      <c r="A265" s="21" t="s">
        <v>579</v>
      </c>
      <c r="B265" s="13">
        <v>45634</v>
      </c>
      <c r="C265" s="12" t="s">
        <v>65</v>
      </c>
      <c r="D265" s="12" t="s">
        <v>580</v>
      </c>
      <c r="E265" s="12" t="s">
        <v>39</v>
      </c>
      <c r="F265" s="12" t="s">
        <v>53</v>
      </c>
      <c r="G265" s="12">
        <v>8</v>
      </c>
      <c r="H265" s="27">
        <v>46.41</v>
      </c>
      <c r="I265" s="12">
        <v>0.15</v>
      </c>
      <c r="J265" s="12" t="s">
        <v>58</v>
      </c>
      <c r="K265" s="28">
        <f>(G265*H265)</f>
        <v>371.28</v>
      </c>
      <c r="L265" s="28">
        <f>(K265*I265)</f>
        <v>55.691999999999993</v>
      </c>
      <c r="M265" s="28">
        <f>(K265-L265)</f>
        <v>315.58799999999997</v>
      </c>
      <c r="N265" s="15">
        <f>YEAR(B265)</f>
        <v>2024</v>
      </c>
      <c r="O265" s="15">
        <f>MONTH(B265)</f>
        <v>12</v>
      </c>
      <c r="P265" s="15"/>
    </row>
    <row r="266" spans="1:16" ht="12.5" x14ac:dyDescent="0.25">
      <c r="A266" s="21" t="s">
        <v>581</v>
      </c>
      <c r="B266" s="13">
        <v>45718</v>
      </c>
      <c r="C266" s="12" t="s">
        <v>32</v>
      </c>
      <c r="D266" s="12" t="s">
        <v>582</v>
      </c>
      <c r="E266" s="12" t="s">
        <v>56</v>
      </c>
      <c r="F266" s="12" t="s">
        <v>87</v>
      </c>
      <c r="G266" s="12">
        <v>9</v>
      </c>
      <c r="H266" s="27">
        <v>357.52</v>
      </c>
      <c r="I266" s="12">
        <v>0</v>
      </c>
      <c r="J266" s="12" t="s">
        <v>41</v>
      </c>
      <c r="K266" s="28">
        <f>(G266*H266)</f>
        <v>3217.68</v>
      </c>
      <c r="L266" s="28">
        <f>(K266*I266)</f>
        <v>0</v>
      </c>
      <c r="M266" s="28">
        <f>(K266-L266)</f>
        <v>3217.68</v>
      </c>
      <c r="N266" s="15">
        <f>YEAR(B266)</f>
        <v>2025</v>
      </c>
      <c r="O266" s="15">
        <f>MONTH(B266)</f>
        <v>3</v>
      </c>
      <c r="P266" s="15"/>
    </row>
    <row r="267" spans="1:16" ht="12.5" x14ac:dyDescent="0.25">
      <c r="A267" s="21" t="s">
        <v>583</v>
      </c>
      <c r="B267" s="13">
        <v>45744</v>
      </c>
      <c r="C267" s="12" t="s">
        <v>32</v>
      </c>
      <c r="D267" s="12" t="s">
        <v>584</v>
      </c>
      <c r="E267" s="12" t="s">
        <v>39</v>
      </c>
      <c r="F267" s="12" t="s">
        <v>45</v>
      </c>
      <c r="G267" s="12">
        <v>2</v>
      </c>
      <c r="H267" s="27">
        <v>496.07</v>
      </c>
      <c r="I267" s="12">
        <v>0</v>
      </c>
      <c r="J267" s="12" t="s">
        <v>36</v>
      </c>
      <c r="K267" s="28">
        <f>(G267*H267)</f>
        <v>992.14</v>
      </c>
      <c r="L267" s="28">
        <f>(K267*I267)</f>
        <v>0</v>
      </c>
      <c r="M267" s="28">
        <f>(K267-L267)</f>
        <v>992.14</v>
      </c>
      <c r="N267" s="15">
        <f>YEAR(B267)</f>
        <v>2025</v>
      </c>
      <c r="O267" s="15">
        <f>MONTH(B267)</f>
        <v>3</v>
      </c>
      <c r="P267" s="15"/>
    </row>
    <row r="268" spans="1:16" ht="12.5" x14ac:dyDescent="0.25">
      <c r="A268" s="21" t="s">
        <v>585</v>
      </c>
      <c r="B268" s="13">
        <v>45814</v>
      </c>
      <c r="C268" s="12" t="s">
        <v>43</v>
      </c>
      <c r="D268" s="12" t="s">
        <v>586</v>
      </c>
      <c r="E268" s="12" t="s">
        <v>34</v>
      </c>
      <c r="F268" s="12" t="s">
        <v>69</v>
      </c>
      <c r="G268" s="12">
        <v>1</v>
      </c>
      <c r="H268" s="27">
        <v>145.28</v>
      </c>
      <c r="I268" s="12">
        <v>0.15</v>
      </c>
      <c r="J268" s="12" t="s">
        <v>36</v>
      </c>
      <c r="K268" s="28">
        <f>(G268*H268)</f>
        <v>145.28</v>
      </c>
      <c r="L268" s="28">
        <f>(K268*I268)</f>
        <v>21.791999999999998</v>
      </c>
      <c r="M268" s="28">
        <f>(K268-L268)</f>
        <v>123.488</v>
      </c>
      <c r="N268" s="15">
        <f>YEAR(B268)</f>
        <v>2025</v>
      </c>
      <c r="O268" s="15">
        <f>MONTH(B268)</f>
        <v>6</v>
      </c>
      <c r="P268" s="15"/>
    </row>
    <row r="269" spans="1:16" ht="12.5" x14ac:dyDescent="0.25">
      <c r="A269" s="21" t="s">
        <v>587</v>
      </c>
      <c r="B269" s="13">
        <v>45828</v>
      </c>
      <c r="C269" s="12" t="s">
        <v>65</v>
      </c>
      <c r="D269" s="12" t="s">
        <v>588</v>
      </c>
      <c r="E269" s="12" t="s">
        <v>56</v>
      </c>
      <c r="F269" s="12" t="s">
        <v>78</v>
      </c>
      <c r="G269" s="12">
        <v>10</v>
      </c>
      <c r="H269" s="27">
        <v>49.63</v>
      </c>
      <c r="I269" s="12">
        <v>0.15</v>
      </c>
      <c r="J269" s="12" t="s">
        <v>58</v>
      </c>
      <c r="K269" s="28">
        <f>(G269*H269)</f>
        <v>496.3</v>
      </c>
      <c r="L269" s="28">
        <f>(K269*I269)</f>
        <v>74.444999999999993</v>
      </c>
      <c r="M269" s="28">
        <f>(K269-L269)</f>
        <v>421.85500000000002</v>
      </c>
      <c r="N269" s="15">
        <f>YEAR(B269)</f>
        <v>2025</v>
      </c>
      <c r="O269" s="15">
        <f>MONTH(B269)</f>
        <v>6</v>
      </c>
      <c r="P269" s="15"/>
    </row>
    <row r="270" spans="1:16" ht="12.5" x14ac:dyDescent="0.25">
      <c r="A270" s="21" t="s">
        <v>589</v>
      </c>
      <c r="B270" s="13">
        <v>45655</v>
      </c>
      <c r="C270" s="12" t="s">
        <v>65</v>
      </c>
      <c r="D270" s="12" t="s">
        <v>590</v>
      </c>
      <c r="E270" s="12" t="s">
        <v>56</v>
      </c>
      <c r="F270" s="12" t="s">
        <v>87</v>
      </c>
      <c r="G270" s="12">
        <v>4</v>
      </c>
      <c r="H270" s="27">
        <v>178.28</v>
      </c>
      <c r="I270" s="12">
        <v>0.05</v>
      </c>
      <c r="J270" s="12" t="s">
        <v>36</v>
      </c>
      <c r="K270" s="28">
        <f>(G270*H270)</f>
        <v>713.12</v>
      </c>
      <c r="L270" s="28">
        <f>(K270*I270)</f>
        <v>35.655999999999999</v>
      </c>
      <c r="M270" s="28">
        <f>(K270-L270)</f>
        <v>677.46400000000006</v>
      </c>
      <c r="N270" s="15">
        <f>YEAR(B270)</f>
        <v>2024</v>
      </c>
      <c r="O270" s="15">
        <f>MONTH(B270)</f>
        <v>12</v>
      </c>
      <c r="P270" s="15"/>
    </row>
    <row r="271" spans="1:16" ht="12.5" x14ac:dyDescent="0.25">
      <c r="A271" s="21" t="s">
        <v>591</v>
      </c>
      <c r="B271" s="13">
        <v>45872</v>
      </c>
      <c r="C271" s="12" t="s">
        <v>43</v>
      </c>
      <c r="D271" s="12" t="s">
        <v>592</v>
      </c>
      <c r="E271" s="12" t="s">
        <v>39</v>
      </c>
      <c r="F271" s="12" t="s">
        <v>45</v>
      </c>
      <c r="G271" s="12">
        <v>4</v>
      </c>
      <c r="H271" s="27">
        <v>438.68</v>
      </c>
      <c r="I271" s="12">
        <v>0</v>
      </c>
      <c r="J271" s="12" t="s">
        <v>58</v>
      </c>
      <c r="K271" s="28">
        <f>(G271*H271)</f>
        <v>1754.72</v>
      </c>
      <c r="L271" s="28">
        <f>(K271*I271)</f>
        <v>0</v>
      </c>
      <c r="M271" s="28">
        <f>(K271-L271)</f>
        <v>1754.72</v>
      </c>
      <c r="N271" s="15">
        <f>YEAR(B271)</f>
        <v>2025</v>
      </c>
      <c r="O271" s="15">
        <f>MONTH(B271)</f>
        <v>8</v>
      </c>
      <c r="P271" s="15"/>
    </row>
    <row r="272" spans="1:16" ht="12.5" x14ac:dyDescent="0.25">
      <c r="A272" s="21" t="s">
        <v>593</v>
      </c>
      <c r="B272" s="13">
        <v>45596</v>
      </c>
      <c r="C272" s="12" t="s">
        <v>65</v>
      </c>
      <c r="D272" s="12" t="s">
        <v>594</v>
      </c>
      <c r="E272" s="12" t="s">
        <v>39</v>
      </c>
      <c r="F272" s="12" t="s">
        <v>101</v>
      </c>
      <c r="G272" s="12">
        <v>2</v>
      </c>
      <c r="H272" s="27">
        <v>85.63</v>
      </c>
      <c r="I272" s="12">
        <v>0.15</v>
      </c>
      <c r="J272" s="12" t="s">
        <v>41</v>
      </c>
      <c r="K272" s="28">
        <f>(G272*H272)</f>
        <v>171.26</v>
      </c>
      <c r="L272" s="28">
        <f>(K272*I272)</f>
        <v>25.688999999999997</v>
      </c>
      <c r="M272" s="28">
        <f>(K272-L272)</f>
        <v>145.571</v>
      </c>
      <c r="N272" s="15">
        <f>YEAR(B272)</f>
        <v>2024</v>
      </c>
      <c r="O272" s="15">
        <f>MONTH(B272)</f>
        <v>10</v>
      </c>
      <c r="P272" s="15"/>
    </row>
    <row r="273" spans="1:16" ht="12.5" x14ac:dyDescent="0.25">
      <c r="A273" s="21" t="s">
        <v>595</v>
      </c>
      <c r="B273" s="13">
        <v>45692</v>
      </c>
      <c r="C273" s="12" t="s">
        <v>65</v>
      </c>
      <c r="D273" s="12" t="s">
        <v>596</v>
      </c>
      <c r="E273" s="12" t="s">
        <v>56</v>
      </c>
      <c r="F273" s="12" t="s">
        <v>61</v>
      </c>
      <c r="G273" s="12">
        <v>6</v>
      </c>
      <c r="H273" s="27">
        <v>325.08999999999997</v>
      </c>
      <c r="I273" s="12">
        <v>0.05</v>
      </c>
      <c r="J273" s="12" t="s">
        <v>41</v>
      </c>
      <c r="K273" s="28">
        <f>(G273*H273)</f>
        <v>1950.54</v>
      </c>
      <c r="L273" s="28">
        <f>(K273*I273)</f>
        <v>97.527000000000001</v>
      </c>
      <c r="M273" s="28">
        <f>(K273-L273)</f>
        <v>1853.0129999999999</v>
      </c>
      <c r="N273" s="15">
        <f>YEAR(B273)</f>
        <v>2025</v>
      </c>
      <c r="O273" s="15">
        <f>MONTH(B273)</f>
        <v>2</v>
      </c>
      <c r="P273" s="15"/>
    </row>
    <row r="274" spans="1:16" ht="12.5" x14ac:dyDescent="0.25">
      <c r="A274" s="21" t="s">
        <v>597</v>
      </c>
      <c r="B274" s="13">
        <v>45843</v>
      </c>
      <c r="C274" s="12" t="s">
        <v>32</v>
      </c>
      <c r="D274" s="12" t="s">
        <v>598</v>
      </c>
      <c r="E274" s="12" t="s">
        <v>34</v>
      </c>
      <c r="F274" s="12" t="s">
        <v>35</v>
      </c>
      <c r="G274" s="12">
        <v>8</v>
      </c>
      <c r="H274" s="27">
        <v>317.35000000000002</v>
      </c>
      <c r="I274" s="12">
        <v>0</v>
      </c>
      <c r="J274" s="12" t="s">
        <v>36</v>
      </c>
      <c r="K274" s="28">
        <f>(G274*H274)</f>
        <v>2538.8000000000002</v>
      </c>
      <c r="L274" s="28">
        <f>(K274*I274)</f>
        <v>0</v>
      </c>
      <c r="M274" s="28">
        <f>(K274-L274)</f>
        <v>2538.8000000000002</v>
      </c>
      <c r="N274" s="15">
        <f>YEAR(B274)</f>
        <v>2025</v>
      </c>
      <c r="O274" s="15">
        <f>MONTH(B274)</f>
        <v>7</v>
      </c>
      <c r="P274" s="15"/>
    </row>
    <row r="275" spans="1:16" ht="12.5" x14ac:dyDescent="0.25">
      <c r="A275" s="21" t="s">
        <v>599</v>
      </c>
      <c r="B275" s="13">
        <v>45864</v>
      </c>
      <c r="C275" s="12" t="s">
        <v>47</v>
      </c>
      <c r="D275" s="12" t="s">
        <v>600</v>
      </c>
      <c r="E275" s="12" t="s">
        <v>34</v>
      </c>
      <c r="F275" s="12" t="s">
        <v>35</v>
      </c>
      <c r="G275" s="12">
        <v>5</v>
      </c>
      <c r="H275" s="27">
        <v>494.35</v>
      </c>
      <c r="I275" s="12">
        <v>0</v>
      </c>
      <c r="J275" s="12" t="s">
        <v>41</v>
      </c>
      <c r="K275" s="28">
        <f>(G275*H275)</f>
        <v>2471.75</v>
      </c>
      <c r="L275" s="28">
        <f>(K275*I275)</f>
        <v>0</v>
      </c>
      <c r="M275" s="28">
        <f>(K275-L275)</f>
        <v>2471.75</v>
      </c>
      <c r="N275" s="15">
        <f>YEAR(B275)</f>
        <v>2025</v>
      </c>
      <c r="O275" s="15">
        <f>MONTH(B275)</f>
        <v>7</v>
      </c>
      <c r="P275" s="15"/>
    </row>
    <row r="276" spans="1:16" ht="12.5" x14ac:dyDescent="0.25">
      <c r="A276" s="21" t="s">
        <v>601</v>
      </c>
      <c r="B276" s="13">
        <v>45592</v>
      </c>
      <c r="C276" s="12" t="s">
        <v>43</v>
      </c>
      <c r="D276" s="12" t="s">
        <v>602</v>
      </c>
      <c r="E276" s="12" t="s">
        <v>34</v>
      </c>
      <c r="F276" s="12" t="s">
        <v>69</v>
      </c>
      <c r="G276" s="12">
        <v>9</v>
      </c>
      <c r="H276" s="27">
        <v>445.74</v>
      </c>
      <c r="I276" s="12">
        <v>0</v>
      </c>
      <c r="J276" s="12" t="s">
        <v>58</v>
      </c>
      <c r="K276" s="28">
        <f>(G276*H276)</f>
        <v>4011.66</v>
      </c>
      <c r="L276" s="28">
        <f>(K276*I276)</f>
        <v>0</v>
      </c>
      <c r="M276" s="28">
        <f>(K276-L276)</f>
        <v>4011.66</v>
      </c>
      <c r="N276" s="15">
        <f>YEAR(B276)</f>
        <v>2024</v>
      </c>
      <c r="O276" s="15">
        <f>MONTH(B276)</f>
        <v>10</v>
      </c>
      <c r="P276" s="15"/>
    </row>
    <row r="277" spans="1:16" ht="12.5" x14ac:dyDescent="0.25">
      <c r="A277" s="21" t="s">
        <v>603</v>
      </c>
      <c r="B277" s="13">
        <v>45860</v>
      </c>
      <c r="C277" s="12" t="s">
        <v>47</v>
      </c>
      <c r="D277" s="12" t="s">
        <v>604</v>
      </c>
      <c r="E277" s="12" t="s">
        <v>56</v>
      </c>
      <c r="F277" s="12" t="s">
        <v>61</v>
      </c>
      <c r="G277" s="12">
        <v>1</v>
      </c>
      <c r="H277" s="27">
        <v>417.29</v>
      </c>
      <c r="I277" s="12">
        <v>0</v>
      </c>
      <c r="J277" s="12" t="s">
        <v>36</v>
      </c>
      <c r="K277" s="28">
        <f>(G277*H277)</f>
        <v>417.29</v>
      </c>
      <c r="L277" s="28">
        <f>(K277*I277)</f>
        <v>0</v>
      </c>
      <c r="M277" s="28">
        <f>(K277-L277)</f>
        <v>417.29</v>
      </c>
      <c r="N277" s="15">
        <f>YEAR(B277)</f>
        <v>2025</v>
      </c>
      <c r="O277" s="15">
        <f>MONTH(B277)</f>
        <v>7</v>
      </c>
      <c r="P277" s="15"/>
    </row>
    <row r="278" spans="1:16" ht="12.5" x14ac:dyDescent="0.25">
      <c r="A278" s="21" t="s">
        <v>605</v>
      </c>
      <c r="B278" s="13">
        <v>45636</v>
      </c>
      <c r="C278" s="12" t="s">
        <v>43</v>
      </c>
      <c r="D278" s="12" t="s">
        <v>606</v>
      </c>
      <c r="E278" s="12" t="s">
        <v>56</v>
      </c>
      <c r="F278" s="12" t="s">
        <v>57</v>
      </c>
      <c r="G278" s="12">
        <v>10</v>
      </c>
      <c r="H278" s="27">
        <v>188.6</v>
      </c>
      <c r="I278" s="12">
        <v>0</v>
      </c>
      <c r="J278" s="12" t="s">
        <v>58</v>
      </c>
      <c r="K278" s="28">
        <f>(G278*H278)</f>
        <v>1886</v>
      </c>
      <c r="L278" s="28">
        <f>(K278*I278)</f>
        <v>0</v>
      </c>
      <c r="M278" s="28">
        <f>(K278-L278)</f>
        <v>1886</v>
      </c>
      <c r="N278" s="15">
        <f>YEAR(B278)</f>
        <v>2024</v>
      </c>
      <c r="O278" s="15">
        <f>MONTH(B278)</f>
        <v>12</v>
      </c>
      <c r="P278" s="15"/>
    </row>
    <row r="279" spans="1:16" ht="12.5" x14ac:dyDescent="0.25">
      <c r="A279" s="21" t="s">
        <v>607</v>
      </c>
      <c r="B279" s="13">
        <v>45846</v>
      </c>
      <c r="C279" s="12" t="s">
        <v>65</v>
      </c>
      <c r="D279" s="12" t="s">
        <v>608</v>
      </c>
      <c r="E279" s="12" t="s">
        <v>39</v>
      </c>
      <c r="F279" s="12" t="s">
        <v>40</v>
      </c>
      <c r="G279" s="12">
        <v>7</v>
      </c>
      <c r="H279" s="27">
        <v>381.34</v>
      </c>
      <c r="I279" s="12">
        <v>0.1</v>
      </c>
      <c r="J279" s="12" t="s">
        <v>58</v>
      </c>
      <c r="K279" s="28">
        <f>(G279*H279)</f>
        <v>2669.3799999999997</v>
      </c>
      <c r="L279" s="28">
        <f>(K279*I279)</f>
        <v>266.93799999999999</v>
      </c>
      <c r="M279" s="28">
        <f>(K279-L279)</f>
        <v>2402.4419999999996</v>
      </c>
      <c r="N279" s="15">
        <f>YEAR(B279)</f>
        <v>2025</v>
      </c>
      <c r="O279" s="15">
        <f>MONTH(B279)</f>
        <v>7</v>
      </c>
      <c r="P279" s="15"/>
    </row>
    <row r="280" spans="1:16" ht="12.5" x14ac:dyDescent="0.25">
      <c r="A280" s="21" t="s">
        <v>609</v>
      </c>
      <c r="B280" s="13">
        <v>45736</v>
      </c>
      <c r="C280" s="12" t="s">
        <v>47</v>
      </c>
      <c r="D280" s="12" t="s">
        <v>610</v>
      </c>
      <c r="E280" s="12" t="s">
        <v>56</v>
      </c>
      <c r="F280" s="12" t="s">
        <v>87</v>
      </c>
      <c r="G280" s="12">
        <v>8</v>
      </c>
      <c r="H280" s="27">
        <v>446.05</v>
      </c>
      <c r="I280" s="12">
        <v>0.05</v>
      </c>
      <c r="J280" s="12" t="s">
        <v>36</v>
      </c>
      <c r="K280" s="28">
        <f>(G280*H280)</f>
        <v>3568.4</v>
      </c>
      <c r="L280" s="28">
        <f>(K280*I280)</f>
        <v>178.42000000000002</v>
      </c>
      <c r="M280" s="28">
        <f>(K280-L280)</f>
        <v>3389.98</v>
      </c>
      <c r="N280" s="15">
        <f>YEAR(B280)</f>
        <v>2025</v>
      </c>
      <c r="O280" s="15">
        <f>MONTH(B280)</f>
        <v>3</v>
      </c>
      <c r="P280" s="15"/>
    </row>
    <row r="281" spans="1:16" ht="12.5" x14ac:dyDescent="0.25">
      <c r="A281" s="21" t="s">
        <v>611</v>
      </c>
      <c r="B281" s="13">
        <v>45674</v>
      </c>
      <c r="C281" s="12" t="s">
        <v>32</v>
      </c>
      <c r="D281" s="12" t="s">
        <v>612</v>
      </c>
      <c r="E281" s="12" t="s">
        <v>34</v>
      </c>
      <c r="F281" s="12" t="s">
        <v>69</v>
      </c>
      <c r="G281" s="12">
        <v>3</v>
      </c>
      <c r="H281" s="27">
        <v>116.09</v>
      </c>
      <c r="I281" s="12">
        <v>0.1</v>
      </c>
      <c r="J281" s="12" t="s">
        <v>58</v>
      </c>
      <c r="K281" s="28">
        <f>(G281*H281)</f>
        <v>348.27</v>
      </c>
      <c r="L281" s="28">
        <f>(K281*I281)</f>
        <v>34.826999999999998</v>
      </c>
      <c r="M281" s="28">
        <f>(K281-L281)</f>
        <v>313.44299999999998</v>
      </c>
      <c r="N281" s="15">
        <f>YEAR(B281)</f>
        <v>2025</v>
      </c>
      <c r="O281" s="15">
        <f>MONTH(B281)</f>
        <v>1</v>
      </c>
      <c r="P281" s="15"/>
    </row>
    <row r="282" spans="1:16" ht="12.5" x14ac:dyDescent="0.25">
      <c r="A282" s="21" t="s">
        <v>613</v>
      </c>
      <c r="B282" s="13">
        <v>45721</v>
      </c>
      <c r="C282" s="12" t="s">
        <v>32</v>
      </c>
      <c r="D282" s="12" t="s">
        <v>614</v>
      </c>
      <c r="E282" s="12" t="s">
        <v>56</v>
      </c>
      <c r="F282" s="12" t="s">
        <v>57</v>
      </c>
      <c r="G282" s="12">
        <v>1</v>
      </c>
      <c r="H282" s="27">
        <v>195.14</v>
      </c>
      <c r="I282" s="12">
        <v>0.05</v>
      </c>
      <c r="J282" s="12" t="s">
        <v>36</v>
      </c>
      <c r="K282" s="28">
        <f>(G282*H282)</f>
        <v>195.14</v>
      </c>
      <c r="L282" s="28">
        <f>(K282*I282)</f>
        <v>9.7569999999999997</v>
      </c>
      <c r="M282" s="28">
        <f>(K282-L282)</f>
        <v>185.38299999999998</v>
      </c>
      <c r="N282" s="15">
        <f>YEAR(B282)</f>
        <v>2025</v>
      </c>
      <c r="O282" s="15">
        <f>MONTH(B282)</f>
        <v>3</v>
      </c>
      <c r="P282" s="15"/>
    </row>
    <row r="283" spans="1:16" ht="12.5" x14ac:dyDescent="0.25">
      <c r="A283" s="21" t="s">
        <v>615</v>
      </c>
      <c r="B283" s="13">
        <v>45562</v>
      </c>
      <c r="C283" s="12" t="s">
        <v>32</v>
      </c>
      <c r="D283" s="12" t="s">
        <v>616</v>
      </c>
      <c r="E283" s="12" t="s">
        <v>39</v>
      </c>
      <c r="F283" s="12" t="s">
        <v>45</v>
      </c>
      <c r="G283" s="12">
        <v>1</v>
      </c>
      <c r="H283" s="27">
        <v>482.46</v>
      </c>
      <c r="I283" s="12">
        <v>0</v>
      </c>
      <c r="J283" s="12" t="s">
        <v>41</v>
      </c>
      <c r="K283" s="28">
        <f>(G283*H283)</f>
        <v>482.46</v>
      </c>
      <c r="L283" s="28">
        <f>(K283*I283)</f>
        <v>0</v>
      </c>
      <c r="M283" s="28">
        <f>(K283-L283)</f>
        <v>482.46</v>
      </c>
      <c r="N283" s="15">
        <f>YEAR(B283)</f>
        <v>2024</v>
      </c>
      <c r="O283" s="15">
        <f>MONTH(B283)</f>
        <v>9</v>
      </c>
      <c r="P283" s="15"/>
    </row>
    <row r="284" spans="1:16" ht="12.5" x14ac:dyDescent="0.25">
      <c r="A284" s="21" t="s">
        <v>617</v>
      </c>
      <c r="B284" s="13">
        <v>45632</v>
      </c>
      <c r="C284" s="12" t="s">
        <v>47</v>
      </c>
      <c r="D284" s="12" t="s">
        <v>618</v>
      </c>
      <c r="E284" s="12" t="s">
        <v>34</v>
      </c>
      <c r="F284" s="12" t="s">
        <v>182</v>
      </c>
      <c r="G284" s="12">
        <v>3</v>
      </c>
      <c r="H284" s="27">
        <v>322.08999999999997</v>
      </c>
      <c r="I284" s="12">
        <v>0</v>
      </c>
      <c r="J284" s="12" t="s">
        <v>36</v>
      </c>
      <c r="K284" s="28">
        <f>(G284*H284)</f>
        <v>966.27</v>
      </c>
      <c r="L284" s="28">
        <f>(K284*I284)</f>
        <v>0</v>
      </c>
      <c r="M284" s="28">
        <f>(K284-L284)</f>
        <v>966.27</v>
      </c>
      <c r="N284" s="15">
        <f>YEAR(B284)</f>
        <v>2024</v>
      </c>
      <c r="O284" s="15">
        <f>MONTH(B284)</f>
        <v>12</v>
      </c>
      <c r="P284" s="15"/>
    </row>
    <row r="285" spans="1:16" ht="12.5" x14ac:dyDescent="0.25">
      <c r="A285" s="21" t="s">
        <v>619</v>
      </c>
      <c r="B285" s="13">
        <v>45610</v>
      </c>
      <c r="C285" s="12" t="s">
        <v>65</v>
      </c>
      <c r="D285" s="12" t="s">
        <v>620</v>
      </c>
      <c r="E285" s="12" t="s">
        <v>34</v>
      </c>
      <c r="F285" s="12" t="s">
        <v>90</v>
      </c>
      <c r="G285" s="12">
        <v>9</v>
      </c>
      <c r="H285" s="27">
        <v>343.88</v>
      </c>
      <c r="I285" s="12">
        <v>0.1</v>
      </c>
      <c r="J285" s="12" t="s">
        <v>36</v>
      </c>
      <c r="K285" s="28">
        <f>(G285*H285)</f>
        <v>3094.92</v>
      </c>
      <c r="L285" s="28">
        <f>(K285*I285)</f>
        <v>309.49200000000002</v>
      </c>
      <c r="M285" s="28">
        <f>(K285-L285)</f>
        <v>2785.4279999999999</v>
      </c>
      <c r="N285" s="15">
        <f>YEAR(B285)</f>
        <v>2024</v>
      </c>
      <c r="O285" s="15">
        <f>MONTH(B285)</f>
        <v>11</v>
      </c>
      <c r="P285" s="15"/>
    </row>
    <row r="286" spans="1:16" ht="12.5" x14ac:dyDescent="0.25">
      <c r="A286" s="21" t="s">
        <v>621</v>
      </c>
      <c r="B286" s="13">
        <v>45634</v>
      </c>
      <c r="C286" s="12" t="s">
        <v>65</v>
      </c>
      <c r="D286" s="12" t="s">
        <v>622</v>
      </c>
      <c r="E286" s="12" t="s">
        <v>39</v>
      </c>
      <c r="F286" s="12" t="s">
        <v>101</v>
      </c>
      <c r="G286" s="12">
        <v>8</v>
      </c>
      <c r="H286" s="27">
        <v>208.32</v>
      </c>
      <c r="I286" s="12">
        <v>0.15</v>
      </c>
      <c r="J286" s="12" t="s">
        <v>58</v>
      </c>
      <c r="K286" s="28">
        <f>(G286*H286)</f>
        <v>1666.56</v>
      </c>
      <c r="L286" s="28">
        <f>(K286*I286)</f>
        <v>249.98399999999998</v>
      </c>
      <c r="M286" s="28">
        <f>(K286-L286)</f>
        <v>1416.576</v>
      </c>
      <c r="N286" s="15">
        <f>YEAR(B286)</f>
        <v>2024</v>
      </c>
      <c r="O286" s="15">
        <f>MONTH(B286)</f>
        <v>12</v>
      </c>
      <c r="P286" s="15"/>
    </row>
    <row r="287" spans="1:16" ht="12.5" x14ac:dyDescent="0.25">
      <c r="A287" s="21" t="s">
        <v>623</v>
      </c>
      <c r="B287" s="13">
        <v>45653</v>
      </c>
      <c r="C287" s="12" t="s">
        <v>43</v>
      </c>
      <c r="D287" s="12" t="s">
        <v>624</v>
      </c>
      <c r="E287" s="12" t="s">
        <v>39</v>
      </c>
      <c r="F287" s="12" t="s">
        <v>45</v>
      </c>
      <c r="G287" s="12">
        <v>10</v>
      </c>
      <c r="H287" s="27">
        <v>231.01</v>
      </c>
      <c r="I287" s="12">
        <v>0.1</v>
      </c>
      <c r="J287" s="12" t="s">
        <v>58</v>
      </c>
      <c r="K287" s="28">
        <f>(G287*H287)</f>
        <v>2310.1</v>
      </c>
      <c r="L287" s="28">
        <f>(K287*I287)</f>
        <v>231.01</v>
      </c>
      <c r="M287" s="28">
        <f>(K287-L287)</f>
        <v>2079.09</v>
      </c>
      <c r="N287" s="15">
        <f>YEAR(B287)</f>
        <v>2024</v>
      </c>
      <c r="O287" s="15">
        <f>MONTH(B287)</f>
        <v>12</v>
      </c>
      <c r="P287" s="15"/>
    </row>
    <row r="288" spans="1:16" ht="12.5" x14ac:dyDescent="0.25">
      <c r="A288" s="21" t="s">
        <v>625</v>
      </c>
      <c r="B288" s="13">
        <v>45782</v>
      </c>
      <c r="C288" s="12" t="s">
        <v>32</v>
      </c>
      <c r="D288" s="12" t="s">
        <v>626</v>
      </c>
      <c r="E288" s="12" t="s">
        <v>56</v>
      </c>
      <c r="F288" s="12" t="s">
        <v>57</v>
      </c>
      <c r="G288" s="12">
        <v>6</v>
      </c>
      <c r="H288" s="27">
        <v>316.75</v>
      </c>
      <c r="I288" s="12">
        <v>0</v>
      </c>
      <c r="J288" s="12" t="s">
        <v>41</v>
      </c>
      <c r="K288" s="28">
        <f>(G288*H288)</f>
        <v>1900.5</v>
      </c>
      <c r="L288" s="28">
        <f>(K288*I288)</f>
        <v>0</v>
      </c>
      <c r="M288" s="28">
        <f>(K288-L288)</f>
        <v>1900.5</v>
      </c>
      <c r="N288" s="15">
        <f>YEAR(B288)</f>
        <v>2025</v>
      </c>
      <c r="O288" s="15">
        <f>MONTH(B288)</f>
        <v>5</v>
      </c>
      <c r="P288" s="15"/>
    </row>
    <row r="289" spans="1:16" ht="12.5" x14ac:dyDescent="0.25">
      <c r="A289" s="21" t="s">
        <v>627</v>
      </c>
      <c r="B289" s="13">
        <v>45657</v>
      </c>
      <c r="C289" s="12" t="s">
        <v>47</v>
      </c>
      <c r="D289" s="12" t="s">
        <v>628</v>
      </c>
      <c r="E289" s="12" t="s">
        <v>56</v>
      </c>
      <c r="F289" s="12" t="s">
        <v>61</v>
      </c>
      <c r="G289" s="12">
        <v>3</v>
      </c>
      <c r="H289" s="27">
        <v>452.37</v>
      </c>
      <c r="I289" s="12">
        <v>0.15</v>
      </c>
      <c r="J289" s="12" t="s">
        <v>41</v>
      </c>
      <c r="K289" s="28">
        <f>(G289*H289)</f>
        <v>1357.1100000000001</v>
      </c>
      <c r="L289" s="28">
        <f>(K289*I289)</f>
        <v>203.56650000000002</v>
      </c>
      <c r="M289" s="28">
        <f>(K289-L289)</f>
        <v>1153.5435000000002</v>
      </c>
      <c r="N289" s="15">
        <f>YEAR(B289)</f>
        <v>2024</v>
      </c>
      <c r="O289" s="15">
        <f>MONTH(B289)</f>
        <v>12</v>
      </c>
      <c r="P289" s="15"/>
    </row>
    <row r="290" spans="1:16" ht="12.5" x14ac:dyDescent="0.25">
      <c r="A290" s="21" t="s">
        <v>629</v>
      </c>
      <c r="B290" s="13">
        <v>45581</v>
      </c>
      <c r="C290" s="12" t="s">
        <v>65</v>
      </c>
      <c r="D290" s="12" t="s">
        <v>630</v>
      </c>
      <c r="E290" s="12" t="s">
        <v>56</v>
      </c>
      <c r="F290" s="12" t="s">
        <v>87</v>
      </c>
      <c r="G290" s="12">
        <v>3</v>
      </c>
      <c r="H290" s="27">
        <v>90.23</v>
      </c>
      <c r="I290" s="12">
        <v>0</v>
      </c>
      <c r="J290" s="12" t="s">
        <v>41</v>
      </c>
      <c r="K290" s="28">
        <f>(G290*H290)</f>
        <v>270.69</v>
      </c>
      <c r="L290" s="28">
        <f>(K290*I290)</f>
        <v>0</v>
      </c>
      <c r="M290" s="28">
        <f>(K290-L290)</f>
        <v>270.69</v>
      </c>
      <c r="N290" s="15">
        <f>YEAR(B290)</f>
        <v>2024</v>
      </c>
      <c r="O290" s="15">
        <f>MONTH(B290)</f>
        <v>10</v>
      </c>
      <c r="P290" s="15"/>
    </row>
    <row r="291" spans="1:16" ht="12.5" x14ac:dyDescent="0.25">
      <c r="A291" s="21" t="s">
        <v>631</v>
      </c>
      <c r="B291" s="13">
        <v>45832</v>
      </c>
      <c r="C291" s="12" t="s">
        <v>43</v>
      </c>
      <c r="D291" s="12" t="s">
        <v>632</v>
      </c>
      <c r="E291" s="12" t="s">
        <v>39</v>
      </c>
      <c r="F291" s="12" t="s">
        <v>101</v>
      </c>
      <c r="G291" s="12">
        <v>8</v>
      </c>
      <c r="H291" s="27">
        <v>249.85</v>
      </c>
      <c r="I291" s="12">
        <v>0.15</v>
      </c>
      <c r="J291" s="12" t="s">
        <v>41</v>
      </c>
      <c r="K291" s="28">
        <f>(G291*H291)</f>
        <v>1998.8</v>
      </c>
      <c r="L291" s="28">
        <f>(K291*I291)</f>
        <v>299.82</v>
      </c>
      <c r="M291" s="28">
        <f>(K291-L291)</f>
        <v>1698.98</v>
      </c>
      <c r="N291" s="15">
        <f>YEAR(B291)</f>
        <v>2025</v>
      </c>
      <c r="O291" s="15">
        <f>MONTH(B291)</f>
        <v>6</v>
      </c>
      <c r="P291" s="15"/>
    </row>
    <row r="292" spans="1:16" ht="12.5" x14ac:dyDescent="0.25">
      <c r="A292" s="21" t="s">
        <v>633</v>
      </c>
      <c r="B292" s="13">
        <v>45571</v>
      </c>
      <c r="C292" s="12" t="s">
        <v>65</v>
      </c>
      <c r="D292" s="12" t="s">
        <v>634</v>
      </c>
      <c r="E292" s="12" t="s">
        <v>39</v>
      </c>
      <c r="F292" s="12" t="s">
        <v>53</v>
      </c>
      <c r="G292" s="12">
        <v>1</v>
      </c>
      <c r="H292" s="27">
        <v>290.31</v>
      </c>
      <c r="I292" s="12">
        <v>0.1</v>
      </c>
      <c r="J292" s="12" t="s">
        <v>41</v>
      </c>
      <c r="K292" s="28">
        <f>(G292*H292)</f>
        <v>290.31</v>
      </c>
      <c r="L292" s="28">
        <f>(K292*I292)</f>
        <v>29.031000000000002</v>
      </c>
      <c r="M292" s="28">
        <f>(K292-L292)</f>
        <v>261.279</v>
      </c>
      <c r="N292" s="15">
        <f>YEAR(B292)</f>
        <v>2024</v>
      </c>
      <c r="O292" s="15">
        <f>MONTH(B292)</f>
        <v>10</v>
      </c>
      <c r="P292" s="15"/>
    </row>
    <row r="293" spans="1:16" ht="12.5" x14ac:dyDescent="0.25">
      <c r="A293" s="21" t="s">
        <v>635</v>
      </c>
      <c r="B293" s="13">
        <v>45629</v>
      </c>
      <c r="C293" s="12" t="s">
        <v>65</v>
      </c>
      <c r="D293" s="12" t="s">
        <v>636</v>
      </c>
      <c r="E293" s="12" t="s">
        <v>56</v>
      </c>
      <c r="F293" s="12" t="s">
        <v>87</v>
      </c>
      <c r="G293" s="12">
        <v>1</v>
      </c>
      <c r="H293" s="27">
        <v>115.06</v>
      </c>
      <c r="I293" s="12">
        <v>0</v>
      </c>
      <c r="J293" s="12" t="s">
        <v>41</v>
      </c>
      <c r="K293" s="28">
        <f>(G293*H293)</f>
        <v>115.06</v>
      </c>
      <c r="L293" s="28">
        <f>(K293*I293)</f>
        <v>0</v>
      </c>
      <c r="M293" s="28">
        <f>(K293-L293)</f>
        <v>115.06</v>
      </c>
      <c r="N293" s="15">
        <f>YEAR(B293)</f>
        <v>2024</v>
      </c>
      <c r="O293" s="15">
        <f>MONTH(B293)</f>
        <v>12</v>
      </c>
      <c r="P293" s="15"/>
    </row>
    <row r="294" spans="1:16" ht="12.5" x14ac:dyDescent="0.25">
      <c r="A294" s="21" t="s">
        <v>637</v>
      </c>
      <c r="B294" s="13">
        <v>45732</v>
      </c>
      <c r="C294" s="12" t="s">
        <v>65</v>
      </c>
      <c r="D294" s="12" t="s">
        <v>638</v>
      </c>
      <c r="E294" s="12" t="s">
        <v>34</v>
      </c>
      <c r="F294" s="12" t="s">
        <v>35</v>
      </c>
      <c r="G294" s="12">
        <v>8</v>
      </c>
      <c r="H294" s="27">
        <v>203.94</v>
      </c>
      <c r="I294" s="12">
        <v>0.15</v>
      </c>
      <c r="J294" s="12" t="s">
        <v>41</v>
      </c>
      <c r="K294" s="28">
        <f>(G294*H294)</f>
        <v>1631.52</v>
      </c>
      <c r="L294" s="28">
        <f>(K294*I294)</f>
        <v>244.72799999999998</v>
      </c>
      <c r="M294" s="28">
        <f>(K294-L294)</f>
        <v>1386.7919999999999</v>
      </c>
      <c r="N294" s="15">
        <f>YEAR(B294)</f>
        <v>2025</v>
      </c>
      <c r="O294" s="15">
        <f>MONTH(B294)</f>
        <v>3</v>
      </c>
      <c r="P294" s="15"/>
    </row>
    <row r="295" spans="1:16" ht="12.5" x14ac:dyDescent="0.25">
      <c r="A295" s="21" t="s">
        <v>639</v>
      </c>
      <c r="B295" s="13">
        <v>45865</v>
      </c>
      <c r="C295" s="12" t="s">
        <v>65</v>
      </c>
      <c r="D295" s="12" t="s">
        <v>640</v>
      </c>
      <c r="E295" s="12" t="s">
        <v>56</v>
      </c>
      <c r="F295" s="12" t="s">
        <v>61</v>
      </c>
      <c r="G295" s="12">
        <v>9</v>
      </c>
      <c r="H295" s="27">
        <v>499.71</v>
      </c>
      <c r="I295" s="12">
        <v>0.1</v>
      </c>
      <c r="J295" s="12" t="s">
        <v>58</v>
      </c>
      <c r="K295" s="28">
        <f>(G295*H295)</f>
        <v>4497.3899999999994</v>
      </c>
      <c r="L295" s="28">
        <f>(K295*I295)</f>
        <v>449.73899999999998</v>
      </c>
      <c r="M295" s="28">
        <f>(K295-L295)</f>
        <v>4047.6509999999994</v>
      </c>
      <c r="N295" s="15">
        <f>YEAR(B295)</f>
        <v>2025</v>
      </c>
      <c r="O295" s="15">
        <f>MONTH(B295)</f>
        <v>7</v>
      </c>
      <c r="P295" s="15"/>
    </row>
    <row r="296" spans="1:16" ht="12.5" x14ac:dyDescent="0.25">
      <c r="A296" s="21" t="s">
        <v>641</v>
      </c>
      <c r="B296" s="13">
        <v>45760</v>
      </c>
      <c r="C296" s="12" t="s">
        <v>65</v>
      </c>
      <c r="D296" s="12" t="s">
        <v>642</v>
      </c>
      <c r="E296" s="12" t="s">
        <v>34</v>
      </c>
      <c r="F296" s="12" t="s">
        <v>35</v>
      </c>
      <c r="G296" s="12">
        <v>6</v>
      </c>
      <c r="H296" s="27">
        <v>151.88</v>
      </c>
      <c r="I296" s="12">
        <v>0.05</v>
      </c>
      <c r="J296" s="12" t="s">
        <v>41</v>
      </c>
      <c r="K296" s="28">
        <f>(G296*H296)</f>
        <v>911.28</v>
      </c>
      <c r="L296" s="28">
        <f>(K296*I296)</f>
        <v>45.564</v>
      </c>
      <c r="M296" s="28">
        <f>(K296-L296)</f>
        <v>865.71600000000001</v>
      </c>
      <c r="N296" s="15">
        <f>YEAR(B296)</f>
        <v>2025</v>
      </c>
      <c r="O296" s="15">
        <f>MONTH(B296)</f>
        <v>4</v>
      </c>
      <c r="P296" s="15"/>
    </row>
    <row r="297" spans="1:16" ht="12.5" x14ac:dyDescent="0.25">
      <c r="A297" s="21" t="s">
        <v>643</v>
      </c>
      <c r="B297" s="13">
        <v>45812</v>
      </c>
      <c r="C297" s="12" t="s">
        <v>65</v>
      </c>
      <c r="D297" s="12" t="s">
        <v>644</v>
      </c>
      <c r="E297" s="12" t="s">
        <v>56</v>
      </c>
      <c r="F297" s="12" t="s">
        <v>87</v>
      </c>
      <c r="G297" s="12">
        <v>8</v>
      </c>
      <c r="H297" s="27">
        <v>61.64</v>
      </c>
      <c r="I297" s="12">
        <v>0.15</v>
      </c>
      <c r="J297" s="12" t="s">
        <v>36</v>
      </c>
      <c r="K297" s="28">
        <f>(G297*H297)</f>
        <v>493.12</v>
      </c>
      <c r="L297" s="28">
        <f>(K297*I297)</f>
        <v>73.968000000000004</v>
      </c>
      <c r="M297" s="28">
        <f>(K297-L297)</f>
        <v>419.15199999999999</v>
      </c>
      <c r="N297" s="15">
        <f>YEAR(B297)</f>
        <v>2025</v>
      </c>
      <c r="O297" s="15">
        <f>MONTH(B297)</f>
        <v>6</v>
      </c>
      <c r="P297" s="15"/>
    </row>
    <row r="298" spans="1:16" ht="12.5" x14ac:dyDescent="0.25">
      <c r="A298" s="21" t="s">
        <v>645</v>
      </c>
      <c r="B298" s="13">
        <v>45541</v>
      </c>
      <c r="C298" s="12" t="s">
        <v>47</v>
      </c>
      <c r="D298" s="12" t="s">
        <v>646</v>
      </c>
      <c r="E298" s="12" t="s">
        <v>39</v>
      </c>
      <c r="F298" s="12" t="s">
        <v>101</v>
      </c>
      <c r="G298" s="12">
        <v>4</v>
      </c>
      <c r="H298" s="27">
        <v>494.74</v>
      </c>
      <c r="I298" s="12">
        <v>0.15</v>
      </c>
      <c r="J298" s="12" t="s">
        <v>58</v>
      </c>
      <c r="K298" s="28">
        <f>(G298*H298)</f>
        <v>1978.96</v>
      </c>
      <c r="L298" s="28">
        <f>(K298*I298)</f>
        <v>296.84399999999999</v>
      </c>
      <c r="M298" s="28">
        <f>(K298-L298)</f>
        <v>1682.116</v>
      </c>
      <c r="N298" s="15">
        <f>YEAR(B298)</f>
        <v>2024</v>
      </c>
      <c r="O298" s="15">
        <f>MONTH(B298)</f>
        <v>9</v>
      </c>
      <c r="P298" s="15"/>
    </row>
    <row r="299" spans="1:16" ht="12.5" x14ac:dyDescent="0.25">
      <c r="A299" s="21" t="s">
        <v>647</v>
      </c>
      <c r="B299" s="13">
        <v>45699</v>
      </c>
      <c r="C299" s="12" t="s">
        <v>43</v>
      </c>
      <c r="D299" s="12" t="s">
        <v>648</v>
      </c>
      <c r="E299" s="12" t="s">
        <v>39</v>
      </c>
      <c r="F299" s="12" t="s">
        <v>40</v>
      </c>
      <c r="G299" s="12">
        <v>7</v>
      </c>
      <c r="H299" s="27">
        <v>448.5</v>
      </c>
      <c r="I299" s="12">
        <v>0.15</v>
      </c>
      <c r="J299" s="12" t="s">
        <v>58</v>
      </c>
      <c r="K299" s="28">
        <f>(G299*H299)</f>
        <v>3139.5</v>
      </c>
      <c r="L299" s="28">
        <f>(K299*I299)</f>
        <v>470.92499999999995</v>
      </c>
      <c r="M299" s="28">
        <f>(K299-L299)</f>
        <v>2668.5749999999998</v>
      </c>
      <c r="N299" s="15">
        <f>YEAR(B299)</f>
        <v>2025</v>
      </c>
      <c r="O299" s="15">
        <f>MONTH(B299)</f>
        <v>2</v>
      </c>
      <c r="P299" s="15"/>
    </row>
    <row r="300" spans="1:16" ht="12.5" x14ac:dyDescent="0.25">
      <c r="A300" s="21" t="s">
        <v>649</v>
      </c>
      <c r="B300" s="13">
        <v>45521</v>
      </c>
      <c r="C300" s="12" t="s">
        <v>47</v>
      </c>
      <c r="D300" s="12" t="s">
        <v>650</v>
      </c>
      <c r="E300" s="12" t="s">
        <v>56</v>
      </c>
      <c r="F300" s="12" t="s">
        <v>57</v>
      </c>
      <c r="G300" s="12">
        <v>1</v>
      </c>
      <c r="H300" s="27">
        <v>258.57</v>
      </c>
      <c r="I300" s="12">
        <v>0.1</v>
      </c>
      <c r="J300" s="12" t="s">
        <v>36</v>
      </c>
      <c r="K300" s="28">
        <f>(G300*H300)</f>
        <v>258.57</v>
      </c>
      <c r="L300" s="28">
        <f>(K300*I300)</f>
        <v>25.856999999999999</v>
      </c>
      <c r="M300" s="28">
        <f>(K300-L300)</f>
        <v>232.71299999999999</v>
      </c>
      <c r="N300" s="15">
        <f>YEAR(B300)</f>
        <v>2024</v>
      </c>
      <c r="O300" s="15">
        <f>MONTH(B300)</f>
        <v>8</v>
      </c>
      <c r="P300" s="15"/>
    </row>
    <row r="301" spans="1:16" ht="12.5" x14ac:dyDescent="0.25">
      <c r="A301" s="21" t="s">
        <v>651</v>
      </c>
      <c r="B301" s="13">
        <v>45809</v>
      </c>
      <c r="C301" s="12" t="s">
        <v>43</v>
      </c>
      <c r="D301" s="12" t="s">
        <v>652</v>
      </c>
      <c r="E301" s="12" t="s">
        <v>34</v>
      </c>
      <c r="F301" s="12" t="s">
        <v>35</v>
      </c>
      <c r="G301" s="12">
        <v>3</v>
      </c>
      <c r="H301" s="27">
        <v>416.33</v>
      </c>
      <c r="I301" s="12">
        <v>0.05</v>
      </c>
      <c r="J301" s="12" t="s">
        <v>41</v>
      </c>
      <c r="K301" s="28">
        <f>(G301*H301)</f>
        <v>1248.99</v>
      </c>
      <c r="L301" s="28">
        <f>(K301*I301)</f>
        <v>62.4495</v>
      </c>
      <c r="M301" s="28">
        <f>(K301-L301)</f>
        <v>1186.5405000000001</v>
      </c>
      <c r="N301" s="15">
        <f>YEAR(B301)</f>
        <v>2025</v>
      </c>
      <c r="O301" s="15">
        <f>MONTH(B301)</f>
        <v>6</v>
      </c>
      <c r="P301" s="15"/>
    </row>
    <row r="302" spans="1:16" ht="12.5" x14ac:dyDescent="0.25">
      <c r="A302" s="21" t="s">
        <v>653</v>
      </c>
      <c r="B302" s="13">
        <v>45567</v>
      </c>
      <c r="C302" s="12" t="s">
        <v>65</v>
      </c>
      <c r="D302" s="12" t="s">
        <v>654</v>
      </c>
      <c r="E302" s="12" t="s">
        <v>34</v>
      </c>
      <c r="F302" s="12" t="s">
        <v>69</v>
      </c>
      <c r="G302" s="12">
        <v>8</v>
      </c>
      <c r="H302" s="27">
        <v>99.24</v>
      </c>
      <c r="I302" s="12">
        <v>0.1</v>
      </c>
      <c r="J302" s="12" t="s">
        <v>41</v>
      </c>
      <c r="K302" s="28">
        <f>(G302*H302)</f>
        <v>793.92</v>
      </c>
      <c r="L302" s="28">
        <f>(K302*I302)</f>
        <v>79.391999999999996</v>
      </c>
      <c r="M302" s="28">
        <f>(K302-L302)</f>
        <v>714.52800000000002</v>
      </c>
      <c r="N302" s="15">
        <f>YEAR(B302)</f>
        <v>2024</v>
      </c>
      <c r="O302" s="15">
        <f>MONTH(B302)</f>
        <v>10</v>
      </c>
      <c r="P302" s="15"/>
    </row>
    <row r="303" spans="1:16" ht="12.5" x14ac:dyDescent="0.25">
      <c r="A303" s="21" t="s">
        <v>655</v>
      </c>
      <c r="B303" s="13">
        <v>45597</v>
      </c>
      <c r="C303" s="12" t="s">
        <v>32</v>
      </c>
      <c r="D303" s="12" t="s">
        <v>656</v>
      </c>
      <c r="E303" s="12" t="s">
        <v>39</v>
      </c>
      <c r="F303" s="12" t="s">
        <v>101</v>
      </c>
      <c r="G303" s="12">
        <v>2</v>
      </c>
      <c r="H303" s="27">
        <v>479.6</v>
      </c>
      <c r="I303" s="12">
        <v>0.05</v>
      </c>
      <c r="J303" s="12" t="s">
        <v>41</v>
      </c>
      <c r="K303" s="28">
        <f>(G303*H303)</f>
        <v>959.2</v>
      </c>
      <c r="L303" s="28">
        <f>(K303*I303)</f>
        <v>47.960000000000008</v>
      </c>
      <c r="M303" s="28">
        <f>(K303-L303)</f>
        <v>911.24</v>
      </c>
      <c r="N303" s="15">
        <f>YEAR(B303)</f>
        <v>2024</v>
      </c>
      <c r="O303" s="15">
        <f>MONTH(B303)</f>
        <v>11</v>
      </c>
      <c r="P303" s="15"/>
    </row>
    <row r="304" spans="1:16" ht="12.5" x14ac:dyDescent="0.25">
      <c r="A304" s="21" t="s">
        <v>657</v>
      </c>
      <c r="B304" s="13">
        <v>45512</v>
      </c>
      <c r="C304" s="12" t="s">
        <v>43</v>
      </c>
      <c r="D304" s="12" t="s">
        <v>658</v>
      </c>
      <c r="E304" s="12" t="s">
        <v>39</v>
      </c>
      <c r="F304" s="12" t="s">
        <v>45</v>
      </c>
      <c r="G304" s="12">
        <v>10</v>
      </c>
      <c r="H304" s="27">
        <v>350.73</v>
      </c>
      <c r="I304" s="12">
        <v>0.1</v>
      </c>
      <c r="J304" s="12" t="s">
        <v>41</v>
      </c>
      <c r="K304" s="28">
        <f>(G304*H304)</f>
        <v>3507.3</v>
      </c>
      <c r="L304" s="28">
        <f>(K304*I304)</f>
        <v>350.73</v>
      </c>
      <c r="M304" s="28">
        <f>(K304-L304)</f>
        <v>3156.57</v>
      </c>
      <c r="N304" s="15">
        <f>YEAR(B304)</f>
        <v>2024</v>
      </c>
      <c r="O304" s="15">
        <f>MONTH(B304)</f>
        <v>8</v>
      </c>
      <c r="P304" s="15"/>
    </row>
    <row r="305" spans="1:16" ht="12.5" x14ac:dyDescent="0.25">
      <c r="A305" s="21" t="s">
        <v>659</v>
      </c>
      <c r="B305" s="13">
        <v>45853</v>
      </c>
      <c r="C305" s="12" t="s">
        <v>47</v>
      </c>
      <c r="D305" s="12" t="s">
        <v>660</v>
      </c>
      <c r="E305" s="12" t="s">
        <v>56</v>
      </c>
      <c r="F305" s="12" t="s">
        <v>57</v>
      </c>
      <c r="G305" s="12">
        <v>10</v>
      </c>
      <c r="H305" s="27">
        <v>158.94</v>
      </c>
      <c r="I305" s="12">
        <v>0</v>
      </c>
      <c r="J305" s="12" t="s">
        <v>36</v>
      </c>
      <c r="K305" s="28">
        <f>(G305*H305)</f>
        <v>1589.4</v>
      </c>
      <c r="L305" s="28">
        <f>(K305*I305)</f>
        <v>0</v>
      </c>
      <c r="M305" s="28">
        <f>(K305-L305)</f>
        <v>1589.4</v>
      </c>
      <c r="N305" s="15">
        <f>YEAR(B305)</f>
        <v>2025</v>
      </c>
      <c r="O305" s="15">
        <f>MONTH(B305)</f>
        <v>7</v>
      </c>
      <c r="P305" s="15"/>
    </row>
    <row r="306" spans="1:16" ht="12.5" x14ac:dyDescent="0.25">
      <c r="A306" s="21" t="s">
        <v>661</v>
      </c>
      <c r="B306" s="13">
        <v>45531</v>
      </c>
      <c r="C306" s="12" t="s">
        <v>43</v>
      </c>
      <c r="D306" s="12" t="s">
        <v>662</v>
      </c>
      <c r="E306" s="12" t="s">
        <v>34</v>
      </c>
      <c r="F306" s="12" t="s">
        <v>35</v>
      </c>
      <c r="G306" s="12">
        <v>9</v>
      </c>
      <c r="H306" s="27">
        <v>497.13</v>
      </c>
      <c r="I306" s="12">
        <v>0.15</v>
      </c>
      <c r="J306" s="12" t="s">
        <v>58</v>
      </c>
      <c r="K306" s="28">
        <f>(G306*H306)</f>
        <v>4474.17</v>
      </c>
      <c r="L306" s="28">
        <f>(K306*I306)</f>
        <v>671.12549999999999</v>
      </c>
      <c r="M306" s="28">
        <f>(K306-L306)</f>
        <v>3803.0445</v>
      </c>
      <c r="N306" s="15">
        <f>YEAR(B306)</f>
        <v>2024</v>
      </c>
      <c r="O306" s="15">
        <f>MONTH(B306)</f>
        <v>8</v>
      </c>
      <c r="P306" s="15"/>
    </row>
    <row r="307" spans="1:16" ht="12.5" x14ac:dyDescent="0.25">
      <c r="A307" s="21" t="s">
        <v>663</v>
      </c>
      <c r="B307" s="13">
        <v>45871</v>
      </c>
      <c r="C307" s="12" t="s">
        <v>65</v>
      </c>
      <c r="D307" s="12" t="s">
        <v>664</v>
      </c>
      <c r="E307" s="12" t="s">
        <v>39</v>
      </c>
      <c r="F307" s="12" t="s">
        <v>101</v>
      </c>
      <c r="G307" s="12">
        <v>8</v>
      </c>
      <c r="H307" s="27">
        <v>222.35</v>
      </c>
      <c r="I307" s="12">
        <v>0</v>
      </c>
      <c r="J307" s="12" t="s">
        <v>58</v>
      </c>
      <c r="K307" s="28">
        <f>(G307*H307)</f>
        <v>1778.8</v>
      </c>
      <c r="L307" s="28">
        <f>(K307*I307)</f>
        <v>0</v>
      </c>
      <c r="M307" s="28">
        <f>(K307-L307)</f>
        <v>1778.8</v>
      </c>
      <c r="N307" s="15">
        <f>YEAR(B307)</f>
        <v>2025</v>
      </c>
      <c r="O307" s="15">
        <f>MONTH(B307)</f>
        <v>8</v>
      </c>
      <c r="P307" s="15"/>
    </row>
    <row r="308" spans="1:16" ht="12.5" x14ac:dyDescent="0.25">
      <c r="A308" s="21" t="s">
        <v>665</v>
      </c>
      <c r="B308" s="13">
        <v>45796</v>
      </c>
      <c r="C308" s="12" t="s">
        <v>32</v>
      </c>
      <c r="D308" s="12" t="s">
        <v>666</v>
      </c>
      <c r="E308" s="12" t="s">
        <v>34</v>
      </c>
      <c r="F308" s="12" t="s">
        <v>182</v>
      </c>
      <c r="G308" s="12">
        <v>3</v>
      </c>
      <c r="H308" s="27">
        <v>271.11</v>
      </c>
      <c r="I308" s="12">
        <v>0.1</v>
      </c>
      <c r="J308" s="12" t="s">
        <v>41</v>
      </c>
      <c r="K308" s="28">
        <f>(G308*H308)</f>
        <v>813.33</v>
      </c>
      <c r="L308" s="28">
        <f>(K308*I308)</f>
        <v>81.333000000000013</v>
      </c>
      <c r="M308" s="28">
        <f>(K308-L308)</f>
        <v>731.99700000000007</v>
      </c>
      <c r="N308" s="15">
        <f>YEAR(B308)</f>
        <v>2025</v>
      </c>
      <c r="O308" s="15">
        <f>MONTH(B308)</f>
        <v>5</v>
      </c>
      <c r="P308" s="15"/>
    </row>
    <row r="309" spans="1:16" ht="12.5" x14ac:dyDescent="0.25">
      <c r="A309" s="21" t="s">
        <v>667</v>
      </c>
      <c r="B309" s="13">
        <v>45614</v>
      </c>
      <c r="C309" s="12" t="s">
        <v>65</v>
      </c>
      <c r="D309" s="12" t="s">
        <v>668</v>
      </c>
      <c r="E309" s="12" t="s">
        <v>34</v>
      </c>
      <c r="F309" s="12" t="s">
        <v>35</v>
      </c>
      <c r="G309" s="12">
        <v>9</v>
      </c>
      <c r="H309" s="27">
        <v>432.33</v>
      </c>
      <c r="I309" s="12">
        <v>0.05</v>
      </c>
      <c r="J309" s="12" t="s">
        <v>58</v>
      </c>
      <c r="K309" s="28">
        <f>(G309*H309)</f>
        <v>3890.97</v>
      </c>
      <c r="L309" s="28">
        <f>(K309*I309)</f>
        <v>194.54849999999999</v>
      </c>
      <c r="M309" s="28">
        <f>(K309-L309)</f>
        <v>3696.4214999999999</v>
      </c>
      <c r="N309" s="15">
        <f>YEAR(B309)</f>
        <v>2024</v>
      </c>
      <c r="O309" s="15">
        <f>MONTH(B309)</f>
        <v>11</v>
      </c>
      <c r="P309" s="15"/>
    </row>
    <row r="310" spans="1:16" ht="12.5" x14ac:dyDescent="0.25">
      <c r="A310" s="21" t="s">
        <v>669</v>
      </c>
      <c r="B310" s="13">
        <v>45712</v>
      </c>
      <c r="C310" s="12" t="s">
        <v>43</v>
      </c>
      <c r="D310" s="12" t="s">
        <v>670</v>
      </c>
      <c r="E310" s="12" t="s">
        <v>39</v>
      </c>
      <c r="F310" s="12" t="s">
        <v>101</v>
      </c>
      <c r="G310" s="12">
        <v>7</v>
      </c>
      <c r="H310" s="27">
        <v>262.97000000000003</v>
      </c>
      <c r="I310" s="12">
        <v>0.05</v>
      </c>
      <c r="J310" s="12" t="s">
        <v>41</v>
      </c>
      <c r="K310" s="28">
        <f>(G310*H310)</f>
        <v>1840.7900000000002</v>
      </c>
      <c r="L310" s="28">
        <f>(K310*I310)</f>
        <v>92.039500000000018</v>
      </c>
      <c r="M310" s="28">
        <f>(K310-L310)</f>
        <v>1748.7505000000001</v>
      </c>
      <c r="N310" s="15">
        <f>YEAR(B310)</f>
        <v>2025</v>
      </c>
      <c r="O310" s="15">
        <f>MONTH(B310)</f>
        <v>2</v>
      </c>
      <c r="P310" s="15"/>
    </row>
    <row r="311" spans="1:16" ht="12.5" x14ac:dyDescent="0.25">
      <c r="A311" s="21" t="s">
        <v>671</v>
      </c>
      <c r="B311" s="13">
        <v>45678</v>
      </c>
      <c r="C311" s="12" t="s">
        <v>65</v>
      </c>
      <c r="D311" s="12" t="s">
        <v>672</v>
      </c>
      <c r="E311" s="12" t="s">
        <v>39</v>
      </c>
      <c r="F311" s="12" t="s">
        <v>101</v>
      </c>
      <c r="G311" s="12">
        <v>9</v>
      </c>
      <c r="H311" s="27">
        <v>117</v>
      </c>
      <c r="I311" s="12">
        <v>0.1</v>
      </c>
      <c r="J311" s="12" t="s">
        <v>36</v>
      </c>
      <c r="K311" s="28">
        <f>(G311*H311)</f>
        <v>1053</v>
      </c>
      <c r="L311" s="28">
        <f>(K311*I311)</f>
        <v>105.30000000000001</v>
      </c>
      <c r="M311" s="28">
        <f>(K311-L311)</f>
        <v>947.7</v>
      </c>
      <c r="N311" s="15">
        <f>YEAR(B311)</f>
        <v>2025</v>
      </c>
      <c r="O311" s="15">
        <f>MONTH(B311)</f>
        <v>1</v>
      </c>
      <c r="P311" s="15"/>
    </row>
    <row r="312" spans="1:16" ht="12.5" x14ac:dyDescent="0.25">
      <c r="A312" s="21" t="s">
        <v>673</v>
      </c>
      <c r="B312" s="13">
        <v>45649</v>
      </c>
      <c r="C312" s="12" t="s">
        <v>43</v>
      </c>
      <c r="D312" s="12" t="s">
        <v>674</v>
      </c>
      <c r="E312" s="12" t="s">
        <v>34</v>
      </c>
      <c r="F312" s="12" t="s">
        <v>69</v>
      </c>
      <c r="G312" s="12">
        <v>3</v>
      </c>
      <c r="H312" s="27">
        <v>176.35</v>
      </c>
      <c r="I312" s="12">
        <v>0.15</v>
      </c>
      <c r="J312" s="12" t="s">
        <v>36</v>
      </c>
      <c r="K312" s="28">
        <f>(G312*H312)</f>
        <v>529.04999999999995</v>
      </c>
      <c r="L312" s="28">
        <f>(K312*I312)</f>
        <v>79.357499999999987</v>
      </c>
      <c r="M312" s="28">
        <f>(K312-L312)</f>
        <v>449.6925</v>
      </c>
      <c r="N312" s="15">
        <f>YEAR(B312)</f>
        <v>2024</v>
      </c>
      <c r="O312" s="15">
        <f>MONTH(B312)</f>
        <v>12</v>
      </c>
      <c r="P312" s="15"/>
    </row>
    <row r="313" spans="1:16" ht="12.5" x14ac:dyDescent="0.25">
      <c r="A313" s="21" t="s">
        <v>675</v>
      </c>
      <c r="B313" s="13">
        <v>45807</v>
      </c>
      <c r="C313" s="12" t="s">
        <v>47</v>
      </c>
      <c r="D313" s="12" t="s">
        <v>676</v>
      </c>
      <c r="E313" s="12" t="s">
        <v>39</v>
      </c>
      <c r="F313" s="12" t="s">
        <v>45</v>
      </c>
      <c r="G313" s="12">
        <v>7</v>
      </c>
      <c r="H313" s="27">
        <v>10.39</v>
      </c>
      <c r="I313" s="12">
        <v>0.15</v>
      </c>
      <c r="J313" s="12" t="s">
        <v>58</v>
      </c>
      <c r="K313" s="28">
        <f>(G313*H313)</f>
        <v>72.73</v>
      </c>
      <c r="L313" s="28">
        <f>(K313*I313)</f>
        <v>10.9095</v>
      </c>
      <c r="M313" s="28">
        <f>(K313-L313)</f>
        <v>61.820500000000003</v>
      </c>
      <c r="N313" s="15">
        <f>YEAR(B313)</f>
        <v>2025</v>
      </c>
      <c r="O313" s="15">
        <f>MONTH(B313)</f>
        <v>5</v>
      </c>
      <c r="P313" s="15"/>
    </row>
    <row r="314" spans="1:16" ht="12.5" x14ac:dyDescent="0.25">
      <c r="A314" s="21" t="s">
        <v>677</v>
      </c>
      <c r="B314" s="13">
        <v>45557</v>
      </c>
      <c r="C314" s="12" t="s">
        <v>65</v>
      </c>
      <c r="D314" s="12" t="s">
        <v>678</v>
      </c>
      <c r="E314" s="12" t="s">
        <v>34</v>
      </c>
      <c r="F314" s="12" t="s">
        <v>182</v>
      </c>
      <c r="G314" s="12">
        <v>10</v>
      </c>
      <c r="H314" s="27">
        <v>401.21</v>
      </c>
      <c r="I314" s="12">
        <v>0.1</v>
      </c>
      <c r="J314" s="12" t="s">
        <v>58</v>
      </c>
      <c r="K314" s="28">
        <f>(G314*H314)</f>
        <v>4012.1</v>
      </c>
      <c r="L314" s="28">
        <f>(K314*I314)</f>
        <v>401.21000000000004</v>
      </c>
      <c r="M314" s="28">
        <f>(K314-L314)</f>
        <v>3610.89</v>
      </c>
      <c r="N314" s="15">
        <f>YEAR(B314)</f>
        <v>2024</v>
      </c>
      <c r="O314" s="15">
        <f>MONTH(B314)</f>
        <v>9</v>
      </c>
      <c r="P314" s="15"/>
    </row>
    <row r="315" spans="1:16" ht="12.5" x14ac:dyDescent="0.25">
      <c r="A315" s="21" t="s">
        <v>679</v>
      </c>
      <c r="B315" s="13">
        <v>45731</v>
      </c>
      <c r="C315" s="12" t="s">
        <v>43</v>
      </c>
      <c r="D315" s="12" t="s">
        <v>680</v>
      </c>
      <c r="E315" s="12" t="s">
        <v>39</v>
      </c>
      <c r="F315" s="12" t="s">
        <v>53</v>
      </c>
      <c r="G315" s="12">
        <v>6</v>
      </c>
      <c r="H315" s="27">
        <v>229.52</v>
      </c>
      <c r="I315" s="12">
        <v>0</v>
      </c>
      <c r="J315" s="12" t="s">
        <v>41</v>
      </c>
      <c r="K315" s="28">
        <f>(G315*H315)</f>
        <v>1377.1200000000001</v>
      </c>
      <c r="L315" s="28">
        <f>(K315*I315)</f>
        <v>0</v>
      </c>
      <c r="M315" s="28">
        <f>(K315-L315)</f>
        <v>1377.1200000000001</v>
      </c>
      <c r="N315" s="15">
        <f>YEAR(B315)</f>
        <v>2025</v>
      </c>
      <c r="O315" s="15">
        <f>MONTH(B315)</f>
        <v>3</v>
      </c>
      <c r="P315" s="15"/>
    </row>
    <row r="316" spans="1:16" ht="12.5" x14ac:dyDescent="0.25">
      <c r="A316" s="21" t="s">
        <v>681</v>
      </c>
      <c r="B316" s="13">
        <v>45564</v>
      </c>
      <c r="C316" s="12" t="s">
        <v>32</v>
      </c>
      <c r="D316" s="12" t="s">
        <v>682</v>
      </c>
      <c r="E316" s="12" t="s">
        <v>34</v>
      </c>
      <c r="F316" s="12" t="s">
        <v>182</v>
      </c>
      <c r="G316" s="12">
        <v>8</v>
      </c>
      <c r="H316" s="27">
        <v>313.39999999999998</v>
      </c>
      <c r="I316" s="12">
        <v>0.15</v>
      </c>
      <c r="J316" s="12" t="s">
        <v>41</v>
      </c>
      <c r="K316" s="28">
        <f>(G316*H316)</f>
        <v>2507.1999999999998</v>
      </c>
      <c r="L316" s="28">
        <f>(K316*I316)</f>
        <v>376.08</v>
      </c>
      <c r="M316" s="28">
        <f>(K316-L316)</f>
        <v>2131.12</v>
      </c>
      <c r="N316" s="15">
        <f>YEAR(B316)</f>
        <v>2024</v>
      </c>
      <c r="O316" s="15">
        <f>MONTH(B316)</f>
        <v>9</v>
      </c>
      <c r="P316" s="15"/>
    </row>
    <row r="317" spans="1:16" ht="12.5" x14ac:dyDescent="0.25">
      <c r="A317" s="21" t="s">
        <v>683</v>
      </c>
      <c r="B317" s="13">
        <v>45580</v>
      </c>
      <c r="C317" s="12" t="s">
        <v>47</v>
      </c>
      <c r="D317" s="12" t="s">
        <v>684</v>
      </c>
      <c r="E317" s="12" t="s">
        <v>56</v>
      </c>
      <c r="F317" s="12" t="s">
        <v>87</v>
      </c>
      <c r="G317" s="12">
        <v>4</v>
      </c>
      <c r="H317" s="27">
        <v>299.39</v>
      </c>
      <c r="I317" s="12">
        <v>0.05</v>
      </c>
      <c r="J317" s="12" t="s">
        <v>58</v>
      </c>
      <c r="K317" s="28">
        <f>(G317*H317)</f>
        <v>1197.56</v>
      </c>
      <c r="L317" s="28">
        <f>(K317*I317)</f>
        <v>59.878</v>
      </c>
      <c r="M317" s="28">
        <f>(K317-L317)</f>
        <v>1137.682</v>
      </c>
      <c r="N317" s="15">
        <f>YEAR(B317)</f>
        <v>2024</v>
      </c>
      <c r="O317" s="15">
        <f>MONTH(B317)</f>
        <v>10</v>
      </c>
      <c r="P317" s="15"/>
    </row>
    <row r="318" spans="1:16" ht="12.5" x14ac:dyDescent="0.25">
      <c r="A318" s="21" t="s">
        <v>685</v>
      </c>
      <c r="B318" s="13">
        <v>45650</v>
      </c>
      <c r="C318" s="12" t="s">
        <v>32</v>
      </c>
      <c r="D318" s="12" t="s">
        <v>686</v>
      </c>
      <c r="E318" s="12" t="s">
        <v>34</v>
      </c>
      <c r="F318" s="12" t="s">
        <v>69</v>
      </c>
      <c r="G318" s="12">
        <v>4</v>
      </c>
      <c r="H318" s="27">
        <v>365.9</v>
      </c>
      <c r="I318" s="12">
        <v>0.15</v>
      </c>
      <c r="J318" s="12" t="s">
        <v>41</v>
      </c>
      <c r="K318" s="28">
        <f>(G318*H318)</f>
        <v>1463.6</v>
      </c>
      <c r="L318" s="28">
        <f>(K318*I318)</f>
        <v>219.54</v>
      </c>
      <c r="M318" s="28">
        <f>(K318-L318)</f>
        <v>1244.06</v>
      </c>
      <c r="N318" s="15">
        <f>YEAR(B318)</f>
        <v>2024</v>
      </c>
      <c r="O318" s="15">
        <f>MONTH(B318)</f>
        <v>12</v>
      </c>
      <c r="P318" s="15"/>
    </row>
    <row r="319" spans="1:16" ht="12.5" x14ac:dyDescent="0.25">
      <c r="A319" s="21" t="s">
        <v>687</v>
      </c>
      <c r="B319" s="13">
        <v>45856</v>
      </c>
      <c r="C319" s="12" t="s">
        <v>47</v>
      </c>
      <c r="D319" s="12" t="s">
        <v>688</v>
      </c>
      <c r="E319" s="12" t="s">
        <v>34</v>
      </c>
      <c r="F319" s="12" t="s">
        <v>182</v>
      </c>
      <c r="G319" s="12">
        <v>4</v>
      </c>
      <c r="H319" s="27">
        <v>9.5500000000000007</v>
      </c>
      <c r="I319" s="12">
        <v>0.1</v>
      </c>
      <c r="J319" s="12" t="s">
        <v>36</v>
      </c>
      <c r="K319" s="28">
        <f>(G319*H319)</f>
        <v>38.200000000000003</v>
      </c>
      <c r="L319" s="28">
        <f>(K319*I319)</f>
        <v>3.8200000000000003</v>
      </c>
      <c r="M319" s="28">
        <f>(K319-L319)</f>
        <v>34.380000000000003</v>
      </c>
      <c r="N319" s="15">
        <f>YEAR(B319)</f>
        <v>2025</v>
      </c>
      <c r="O319" s="15">
        <f>MONTH(B319)</f>
        <v>7</v>
      </c>
      <c r="P319" s="15"/>
    </row>
    <row r="320" spans="1:16" ht="12.5" x14ac:dyDescent="0.25">
      <c r="A320" s="21" t="s">
        <v>689</v>
      </c>
      <c r="B320" s="13">
        <v>45562</v>
      </c>
      <c r="C320" s="12" t="s">
        <v>65</v>
      </c>
      <c r="D320" s="12" t="s">
        <v>690</v>
      </c>
      <c r="E320" s="12" t="s">
        <v>34</v>
      </c>
      <c r="F320" s="12" t="s">
        <v>182</v>
      </c>
      <c r="G320" s="12">
        <v>1</v>
      </c>
      <c r="H320" s="27">
        <v>375.8</v>
      </c>
      <c r="I320" s="12">
        <v>0.05</v>
      </c>
      <c r="J320" s="12" t="s">
        <v>58</v>
      </c>
      <c r="K320" s="28">
        <f>(G320*H320)</f>
        <v>375.8</v>
      </c>
      <c r="L320" s="28">
        <f>(K320*I320)</f>
        <v>18.790000000000003</v>
      </c>
      <c r="M320" s="28">
        <f>(K320-L320)</f>
        <v>357.01</v>
      </c>
      <c r="N320" s="15">
        <f>YEAR(B320)</f>
        <v>2024</v>
      </c>
      <c r="O320" s="15">
        <f>MONTH(B320)</f>
        <v>9</v>
      </c>
      <c r="P320" s="15"/>
    </row>
    <row r="321" spans="1:16" ht="12.5" x14ac:dyDescent="0.25">
      <c r="A321" s="21" t="s">
        <v>691</v>
      </c>
      <c r="B321" s="13">
        <v>45595</v>
      </c>
      <c r="C321" s="12" t="s">
        <v>43</v>
      </c>
      <c r="D321" s="12" t="s">
        <v>692</v>
      </c>
      <c r="E321" s="12" t="s">
        <v>56</v>
      </c>
      <c r="F321" s="12" t="s">
        <v>87</v>
      </c>
      <c r="G321" s="12">
        <v>2</v>
      </c>
      <c r="H321" s="27">
        <v>466.91</v>
      </c>
      <c r="I321" s="12">
        <v>0.1</v>
      </c>
      <c r="J321" s="12" t="s">
        <v>36</v>
      </c>
      <c r="K321" s="28">
        <f>(G321*H321)</f>
        <v>933.82</v>
      </c>
      <c r="L321" s="28">
        <f>(K321*I321)</f>
        <v>93.382000000000005</v>
      </c>
      <c r="M321" s="28">
        <f>(K321-L321)</f>
        <v>840.4380000000001</v>
      </c>
      <c r="N321" s="15">
        <f>YEAR(B321)</f>
        <v>2024</v>
      </c>
      <c r="O321" s="15">
        <f>MONTH(B321)</f>
        <v>10</v>
      </c>
      <c r="P321" s="15"/>
    </row>
    <row r="322" spans="1:16" ht="12.5" x14ac:dyDescent="0.25">
      <c r="A322" s="21" t="s">
        <v>693</v>
      </c>
      <c r="B322" s="13">
        <v>45861</v>
      </c>
      <c r="C322" s="12" t="s">
        <v>65</v>
      </c>
      <c r="D322" s="12" t="s">
        <v>694</v>
      </c>
      <c r="E322" s="12" t="s">
        <v>34</v>
      </c>
      <c r="F322" s="12" t="s">
        <v>69</v>
      </c>
      <c r="G322" s="12">
        <v>2</v>
      </c>
      <c r="H322" s="27">
        <v>412.37</v>
      </c>
      <c r="I322" s="12">
        <v>0.15</v>
      </c>
      <c r="J322" s="12" t="s">
        <v>41</v>
      </c>
      <c r="K322" s="28">
        <f>(G322*H322)</f>
        <v>824.74</v>
      </c>
      <c r="L322" s="28">
        <f>(K322*I322)</f>
        <v>123.711</v>
      </c>
      <c r="M322" s="28">
        <f>(K322-L322)</f>
        <v>701.029</v>
      </c>
      <c r="N322" s="15">
        <f>YEAR(B322)</f>
        <v>2025</v>
      </c>
      <c r="O322" s="15">
        <f>MONTH(B322)</f>
        <v>7</v>
      </c>
      <c r="P322" s="15"/>
    </row>
    <row r="323" spans="1:16" ht="12.5" x14ac:dyDescent="0.25">
      <c r="A323" s="21" t="s">
        <v>695</v>
      </c>
      <c r="B323" s="13">
        <v>45541</v>
      </c>
      <c r="C323" s="12" t="s">
        <v>32</v>
      </c>
      <c r="D323" s="12" t="s">
        <v>696</v>
      </c>
      <c r="E323" s="12" t="s">
        <v>39</v>
      </c>
      <c r="F323" s="12" t="s">
        <v>101</v>
      </c>
      <c r="G323" s="12">
        <v>6</v>
      </c>
      <c r="H323" s="27">
        <v>173.73</v>
      </c>
      <c r="I323" s="12">
        <v>0.15</v>
      </c>
      <c r="J323" s="12" t="s">
        <v>36</v>
      </c>
      <c r="K323" s="28">
        <f>(G323*H323)</f>
        <v>1042.3799999999999</v>
      </c>
      <c r="L323" s="28">
        <f>(K323*I323)</f>
        <v>156.35699999999997</v>
      </c>
      <c r="M323" s="28">
        <f>(K323-L323)</f>
        <v>886.02299999999991</v>
      </c>
      <c r="N323" s="15">
        <f>YEAR(B323)</f>
        <v>2024</v>
      </c>
      <c r="O323" s="15">
        <f>MONTH(B323)</f>
        <v>9</v>
      </c>
      <c r="P323" s="15"/>
    </row>
    <row r="324" spans="1:16" ht="12.5" x14ac:dyDescent="0.25">
      <c r="A324" s="21" t="s">
        <v>697</v>
      </c>
      <c r="B324" s="13">
        <v>45742</v>
      </c>
      <c r="C324" s="12" t="s">
        <v>47</v>
      </c>
      <c r="D324" s="12" t="s">
        <v>698</v>
      </c>
      <c r="E324" s="12" t="s">
        <v>56</v>
      </c>
      <c r="F324" s="12" t="s">
        <v>78</v>
      </c>
      <c r="G324" s="12">
        <v>2</v>
      </c>
      <c r="H324" s="27">
        <v>110.24</v>
      </c>
      <c r="I324" s="12">
        <v>0.1</v>
      </c>
      <c r="J324" s="12" t="s">
        <v>41</v>
      </c>
      <c r="K324" s="28">
        <f>(G324*H324)</f>
        <v>220.48</v>
      </c>
      <c r="L324" s="28">
        <f>(K324*I324)</f>
        <v>22.048000000000002</v>
      </c>
      <c r="M324" s="28">
        <f>(K324-L324)</f>
        <v>198.43199999999999</v>
      </c>
      <c r="N324" s="15">
        <f>YEAR(B324)</f>
        <v>2025</v>
      </c>
      <c r="O324" s="15">
        <f>MONTH(B324)</f>
        <v>3</v>
      </c>
      <c r="P324" s="15"/>
    </row>
    <row r="325" spans="1:16" ht="12.5" x14ac:dyDescent="0.25">
      <c r="A325" s="21" t="s">
        <v>699</v>
      </c>
      <c r="B325" s="13">
        <v>45716</v>
      </c>
      <c r="C325" s="12" t="s">
        <v>47</v>
      </c>
      <c r="D325" s="12" t="s">
        <v>700</v>
      </c>
      <c r="E325" s="12" t="s">
        <v>39</v>
      </c>
      <c r="F325" s="12" t="s">
        <v>45</v>
      </c>
      <c r="G325" s="12">
        <v>1</v>
      </c>
      <c r="H325" s="27">
        <v>489.22</v>
      </c>
      <c r="I325" s="12">
        <v>0.1</v>
      </c>
      <c r="J325" s="12" t="s">
        <v>41</v>
      </c>
      <c r="K325" s="28">
        <f>(G325*H325)</f>
        <v>489.22</v>
      </c>
      <c r="L325" s="28">
        <f>(K325*I325)</f>
        <v>48.922000000000004</v>
      </c>
      <c r="M325" s="28">
        <f>(K325-L325)</f>
        <v>440.298</v>
      </c>
      <c r="N325" s="15">
        <f>YEAR(B325)</f>
        <v>2025</v>
      </c>
      <c r="O325" s="15">
        <f>MONTH(B325)</f>
        <v>2</v>
      </c>
      <c r="P325" s="15"/>
    </row>
    <row r="326" spans="1:16" ht="12.5" x14ac:dyDescent="0.25">
      <c r="A326" s="21" t="s">
        <v>701</v>
      </c>
      <c r="B326" s="13">
        <v>45819</v>
      </c>
      <c r="C326" s="12" t="s">
        <v>43</v>
      </c>
      <c r="D326" s="12" t="s">
        <v>702</v>
      </c>
      <c r="E326" s="12" t="s">
        <v>34</v>
      </c>
      <c r="F326" s="12" t="s">
        <v>90</v>
      </c>
      <c r="G326" s="12">
        <v>2</v>
      </c>
      <c r="H326" s="27">
        <v>380.16</v>
      </c>
      <c r="I326" s="12">
        <v>0.05</v>
      </c>
      <c r="J326" s="12" t="s">
        <v>58</v>
      </c>
      <c r="K326" s="28">
        <f>(G326*H326)</f>
        <v>760.32</v>
      </c>
      <c r="L326" s="28">
        <f>(K326*I326)</f>
        <v>38.016000000000005</v>
      </c>
      <c r="M326" s="28">
        <f>(K326-L326)</f>
        <v>722.30400000000009</v>
      </c>
      <c r="N326" s="15">
        <f>YEAR(B326)</f>
        <v>2025</v>
      </c>
      <c r="O326" s="15">
        <f>MONTH(B326)</f>
        <v>6</v>
      </c>
      <c r="P326" s="15"/>
    </row>
    <row r="327" spans="1:16" ht="12.5" x14ac:dyDescent="0.25">
      <c r="A327" s="21" t="s">
        <v>703</v>
      </c>
      <c r="B327" s="13">
        <v>45850</v>
      </c>
      <c r="C327" s="12" t="s">
        <v>43</v>
      </c>
      <c r="D327" s="12" t="s">
        <v>704</v>
      </c>
      <c r="E327" s="12" t="s">
        <v>34</v>
      </c>
      <c r="F327" s="12" t="s">
        <v>182</v>
      </c>
      <c r="G327" s="12">
        <v>5</v>
      </c>
      <c r="H327" s="27">
        <v>287.55</v>
      </c>
      <c r="I327" s="12">
        <v>0.1</v>
      </c>
      <c r="J327" s="12" t="s">
        <v>41</v>
      </c>
      <c r="K327" s="28">
        <f>(G327*H327)</f>
        <v>1437.75</v>
      </c>
      <c r="L327" s="28">
        <f>(K327*I327)</f>
        <v>143.77500000000001</v>
      </c>
      <c r="M327" s="28">
        <f>(K327-L327)</f>
        <v>1293.9749999999999</v>
      </c>
      <c r="N327" s="15">
        <f>YEAR(B327)</f>
        <v>2025</v>
      </c>
      <c r="O327" s="15">
        <f>MONTH(B327)</f>
        <v>7</v>
      </c>
      <c r="P327" s="15"/>
    </row>
    <row r="328" spans="1:16" ht="12.5" x14ac:dyDescent="0.25">
      <c r="A328" s="21" t="s">
        <v>705</v>
      </c>
      <c r="B328" s="13">
        <v>45676</v>
      </c>
      <c r="C328" s="12" t="s">
        <v>65</v>
      </c>
      <c r="D328" s="12" t="s">
        <v>706</v>
      </c>
      <c r="E328" s="12" t="s">
        <v>56</v>
      </c>
      <c r="F328" s="12" t="s">
        <v>57</v>
      </c>
      <c r="G328" s="12">
        <v>10</v>
      </c>
      <c r="H328" s="27">
        <v>312.57</v>
      </c>
      <c r="I328" s="12">
        <v>0</v>
      </c>
      <c r="J328" s="12" t="s">
        <v>41</v>
      </c>
      <c r="K328" s="28">
        <f>(G328*H328)</f>
        <v>3125.7</v>
      </c>
      <c r="L328" s="28">
        <f>(K328*I328)</f>
        <v>0</v>
      </c>
      <c r="M328" s="28">
        <f>(K328-L328)</f>
        <v>3125.7</v>
      </c>
      <c r="N328" s="15">
        <f>YEAR(B328)</f>
        <v>2025</v>
      </c>
      <c r="O328" s="15">
        <f>MONTH(B328)</f>
        <v>1</v>
      </c>
      <c r="P328" s="15"/>
    </row>
    <row r="329" spans="1:16" ht="12.5" x14ac:dyDescent="0.25">
      <c r="A329" s="21" t="s">
        <v>707</v>
      </c>
      <c r="B329" s="13">
        <v>45795</v>
      </c>
      <c r="C329" s="12" t="s">
        <v>65</v>
      </c>
      <c r="D329" s="12" t="s">
        <v>708</v>
      </c>
      <c r="E329" s="12" t="s">
        <v>39</v>
      </c>
      <c r="F329" s="12" t="s">
        <v>53</v>
      </c>
      <c r="G329" s="12">
        <v>4</v>
      </c>
      <c r="H329" s="27">
        <v>390.05</v>
      </c>
      <c r="I329" s="12">
        <v>0.15</v>
      </c>
      <c r="J329" s="12" t="s">
        <v>36</v>
      </c>
      <c r="K329" s="28">
        <f>(G329*H329)</f>
        <v>1560.2</v>
      </c>
      <c r="L329" s="28">
        <f>(K329*I329)</f>
        <v>234.03</v>
      </c>
      <c r="M329" s="28">
        <f>(K329-L329)</f>
        <v>1326.17</v>
      </c>
      <c r="N329" s="15">
        <f>YEAR(B329)</f>
        <v>2025</v>
      </c>
      <c r="O329" s="15">
        <f>MONTH(B329)</f>
        <v>5</v>
      </c>
      <c r="P329" s="15"/>
    </row>
    <row r="330" spans="1:16" ht="12.5" x14ac:dyDescent="0.25">
      <c r="A330" s="21" t="s">
        <v>709</v>
      </c>
      <c r="B330" s="13">
        <v>45701</v>
      </c>
      <c r="C330" s="12" t="s">
        <v>65</v>
      </c>
      <c r="D330" s="12" t="s">
        <v>710</v>
      </c>
      <c r="E330" s="12" t="s">
        <v>34</v>
      </c>
      <c r="F330" s="12" t="s">
        <v>69</v>
      </c>
      <c r="G330" s="12">
        <v>10</v>
      </c>
      <c r="H330" s="27">
        <v>76.040000000000006</v>
      </c>
      <c r="I330" s="12">
        <v>0</v>
      </c>
      <c r="J330" s="12" t="s">
        <v>41</v>
      </c>
      <c r="K330" s="28">
        <f>(G330*H330)</f>
        <v>760.40000000000009</v>
      </c>
      <c r="L330" s="28">
        <f>(K330*I330)</f>
        <v>0</v>
      </c>
      <c r="M330" s="28">
        <f>(K330-L330)</f>
        <v>760.40000000000009</v>
      </c>
      <c r="N330" s="15">
        <f>YEAR(B330)</f>
        <v>2025</v>
      </c>
      <c r="O330" s="15">
        <f>MONTH(B330)</f>
        <v>2</v>
      </c>
      <c r="P330" s="15"/>
    </row>
    <row r="331" spans="1:16" ht="12.5" x14ac:dyDescent="0.25">
      <c r="A331" s="21" t="s">
        <v>711</v>
      </c>
      <c r="B331" s="13">
        <v>45545</v>
      </c>
      <c r="C331" s="12" t="s">
        <v>43</v>
      </c>
      <c r="D331" s="12" t="s">
        <v>712</v>
      </c>
      <c r="E331" s="12" t="s">
        <v>34</v>
      </c>
      <c r="F331" s="12" t="s">
        <v>35</v>
      </c>
      <c r="G331" s="12">
        <v>10</v>
      </c>
      <c r="H331" s="27">
        <v>460.97</v>
      </c>
      <c r="I331" s="12">
        <v>0.1</v>
      </c>
      <c r="J331" s="12" t="s">
        <v>36</v>
      </c>
      <c r="K331" s="28">
        <f>(G331*H331)</f>
        <v>4609.7000000000007</v>
      </c>
      <c r="L331" s="28">
        <f>(K331*I331)</f>
        <v>460.97000000000008</v>
      </c>
      <c r="M331" s="28">
        <f>(K331-L331)</f>
        <v>4148.7300000000005</v>
      </c>
      <c r="N331" s="15">
        <f>YEAR(B331)</f>
        <v>2024</v>
      </c>
      <c r="O331" s="15">
        <f>MONTH(B331)</f>
        <v>9</v>
      </c>
      <c r="P331" s="15"/>
    </row>
    <row r="332" spans="1:16" ht="12.5" x14ac:dyDescent="0.25">
      <c r="A332" s="21" t="s">
        <v>713</v>
      </c>
      <c r="B332" s="13">
        <v>45842</v>
      </c>
      <c r="C332" s="12" t="s">
        <v>47</v>
      </c>
      <c r="D332" s="12" t="s">
        <v>714</v>
      </c>
      <c r="E332" s="12" t="s">
        <v>39</v>
      </c>
      <c r="F332" s="12" t="s">
        <v>40</v>
      </c>
      <c r="G332" s="12">
        <v>3</v>
      </c>
      <c r="H332" s="27">
        <v>352.25</v>
      </c>
      <c r="I332" s="12">
        <v>0.05</v>
      </c>
      <c r="J332" s="12" t="s">
        <v>36</v>
      </c>
      <c r="K332" s="28">
        <f>(G332*H332)</f>
        <v>1056.75</v>
      </c>
      <c r="L332" s="28">
        <f>(K332*I332)</f>
        <v>52.837500000000006</v>
      </c>
      <c r="M332" s="28">
        <f>(K332-L332)</f>
        <v>1003.9125</v>
      </c>
      <c r="N332" s="15">
        <f>YEAR(B332)</f>
        <v>2025</v>
      </c>
      <c r="O332" s="15">
        <f>MONTH(B332)</f>
        <v>7</v>
      </c>
      <c r="P332" s="15"/>
    </row>
    <row r="333" spans="1:16" ht="12.5" x14ac:dyDescent="0.25">
      <c r="A333" s="21" t="s">
        <v>715</v>
      </c>
      <c r="B333" s="13">
        <v>45743</v>
      </c>
      <c r="C333" s="12" t="s">
        <v>43</v>
      </c>
      <c r="D333" s="12" t="s">
        <v>716</v>
      </c>
      <c r="E333" s="12" t="s">
        <v>34</v>
      </c>
      <c r="F333" s="12" t="s">
        <v>35</v>
      </c>
      <c r="G333" s="12">
        <v>3</v>
      </c>
      <c r="H333" s="27">
        <v>8.14</v>
      </c>
      <c r="I333" s="12">
        <v>0.1</v>
      </c>
      <c r="J333" s="12" t="s">
        <v>58</v>
      </c>
      <c r="K333" s="28">
        <f>(G333*H333)</f>
        <v>24.42</v>
      </c>
      <c r="L333" s="28">
        <f>(K333*I333)</f>
        <v>2.4420000000000002</v>
      </c>
      <c r="M333" s="28">
        <f>(K333-L333)</f>
        <v>21.978000000000002</v>
      </c>
      <c r="N333" s="15">
        <f>YEAR(B333)</f>
        <v>2025</v>
      </c>
      <c r="O333" s="15">
        <f>MONTH(B333)</f>
        <v>3</v>
      </c>
      <c r="P333" s="15"/>
    </row>
    <row r="334" spans="1:16" ht="12.5" x14ac:dyDescent="0.25">
      <c r="A334" s="21" t="s">
        <v>717</v>
      </c>
      <c r="B334" s="13">
        <v>45666</v>
      </c>
      <c r="C334" s="12" t="s">
        <v>32</v>
      </c>
      <c r="D334" s="12" t="s">
        <v>718</v>
      </c>
      <c r="E334" s="12" t="s">
        <v>39</v>
      </c>
      <c r="F334" s="12" t="s">
        <v>40</v>
      </c>
      <c r="G334" s="12">
        <v>4</v>
      </c>
      <c r="H334" s="27">
        <v>301.52999999999997</v>
      </c>
      <c r="I334" s="12">
        <v>0.05</v>
      </c>
      <c r="J334" s="12" t="s">
        <v>58</v>
      </c>
      <c r="K334" s="28">
        <f>(G334*H334)</f>
        <v>1206.1199999999999</v>
      </c>
      <c r="L334" s="28">
        <f>(K334*I334)</f>
        <v>60.305999999999997</v>
      </c>
      <c r="M334" s="28">
        <f>(K334-L334)</f>
        <v>1145.8139999999999</v>
      </c>
      <c r="N334" s="15">
        <f>YEAR(B334)</f>
        <v>2025</v>
      </c>
      <c r="O334" s="15">
        <f>MONTH(B334)</f>
        <v>1</v>
      </c>
      <c r="P334" s="15"/>
    </row>
    <row r="335" spans="1:16" ht="12.5" x14ac:dyDescent="0.25">
      <c r="A335" s="21" t="s">
        <v>719</v>
      </c>
      <c r="B335" s="13">
        <v>45661</v>
      </c>
      <c r="C335" s="12" t="s">
        <v>32</v>
      </c>
      <c r="D335" s="12" t="s">
        <v>720</v>
      </c>
      <c r="E335" s="12" t="s">
        <v>34</v>
      </c>
      <c r="F335" s="12" t="s">
        <v>182</v>
      </c>
      <c r="G335" s="12">
        <v>2</v>
      </c>
      <c r="H335" s="27">
        <v>332.42</v>
      </c>
      <c r="I335" s="12">
        <v>0</v>
      </c>
      <c r="J335" s="12" t="s">
        <v>58</v>
      </c>
      <c r="K335" s="28">
        <f>(G335*H335)</f>
        <v>664.84</v>
      </c>
      <c r="L335" s="28">
        <f>(K335*I335)</f>
        <v>0</v>
      </c>
      <c r="M335" s="28">
        <f>(K335-L335)</f>
        <v>664.84</v>
      </c>
      <c r="N335" s="15">
        <f>YEAR(B335)</f>
        <v>2025</v>
      </c>
      <c r="O335" s="15">
        <f>MONTH(B335)</f>
        <v>1</v>
      </c>
      <c r="P335" s="15"/>
    </row>
    <row r="336" spans="1:16" ht="12.5" x14ac:dyDescent="0.25">
      <c r="A336" s="21" t="s">
        <v>721</v>
      </c>
      <c r="B336" s="13">
        <v>45726</v>
      </c>
      <c r="C336" s="12" t="s">
        <v>47</v>
      </c>
      <c r="D336" s="12" t="s">
        <v>722</v>
      </c>
      <c r="E336" s="12" t="s">
        <v>34</v>
      </c>
      <c r="F336" s="12" t="s">
        <v>90</v>
      </c>
      <c r="G336" s="12">
        <v>3</v>
      </c>
      <c r="H336" s="27">
        <v>140.84</v>
      </c>
      <c r="I336" s="12">
        <v>0.15</v>
      </c>
      <c r="J336" s="12" t="s">
        <v>36</v>
      </c>
      <c r="K336" s="28">
        <f>(G336*H336)</f>
        <v>422.52</v>
      </c>
      <c r="L336" s="28">
        <f>(K336*I336)</f>
        <v>63.377999999999993</v>
      </c>
      <c r="M336" s="28">
        <f>(K336-L336)</f>
        <v>359.142</v>
      </c>
      <c r="N336" s="15">
        <f>YEAR(B336)</f>
        <v>2025</v>
      </c>
      <c r="O336" s="15">
        <f>MONTH(B336)</f>
        <v>3</v>
      </c>
      <c r="P336" s="15"/>
    </row>
    <row r="337" spans="1:16" ht="12.5" x14ac:dyDescent="0.25">
      <c r="A337" s="21" t="s">
        <v>723</v>
      </c>
      <c r="B337" s="13">
        <v>45799</v>
      </c>
      <c r="C337" s="12" t="s">
        <v>43</v>
      </c>
      <c r="D337" s="12" t="s">
        <v>724</v>
      </c>
      <c r="E337" s="12" t="s">
        <v>34</v>
      </c>
      <c r="F337" s="12" t="s">
        <v>69</v>
      </c>
      <c r="G337" s="12">
        <v>2</v>
      </c>
      <c r="H337" s="27">
        <v>411.68</v>
      </c>
      <c r="I337" s="12">
        <v>0.15</v>
      </c>
      <c r="J337" s="12" t="s">
        <v>36</v>
      </c>
      <c r="K337" s="28">
        <f>(G337*H337)</f>
        <v>823.36</v>
      </c>
      <c r="L337" s="28">
        <f>(K337*I337)</f>
        <v>123.50399999999999</v>
      </c>
      <c r="M337" s="28">
        <f>(K337-L337)</f>
        <v>699.85599999999999</v>
      </c>
      <c r="N337" s="15">
        <f>YEAR(B337)</f>
        <v>2025</v>
      </c>
      <c r="O337" s="15">
        <f>MONTH(B337)</f>
        <v>5</v>
      </c>
      <c r="P337" s="15"/>
    </row>
    <row r="338" spans="1:16" ht="12.5" x14ac:dyDescent="0.25">
      <c r="A338" s="21" t="s">
        <v>725</v>
      </c>
      <c r="B338" s="13">
        <v>45732</v>
      </c>
      <c r="C338" s="12" t="s">
        <v>47</v>
      </c>
      <c r="D338" s="12" t="s">
        <v>726</v>
      </c>
      <c r="E338" s="12" t="s">
        <v>39</v>
      </c>
      <c r="F338" s="12" t="s">
        <v>40</v>
      </c>
      <c r="G338" s="12">
        <v>3</v>
      </c>
      <c r="H338" s="27">
        <v>459.85</v>
      </c>
      <c r="I338" s="12">
        <v>0.1</v>
      </c>
      <c r="J338" s="12" t="s">
        <v>36</v>
      </c>
      <c r="K338" s="28">
        <f>(G338*H338)</f>
        <v>1379.5500000000002</v>
      </c>
      <c r="L338" s="28">
        <f>(K338*I338)</f>
        <v>137.95500000000001</v>
      </c>
      <c r="M338" s="28">
        <f>(K338-L338)</f>
        <v>1241.5950000000003</v>
      </c>
      <c r="N338" s="15">
        <f>YEAR(B338)</f>
        <v>2025</v>
      </c>
      <c r="O338" s="15">
        <f>MONTH(B338)</f>
        <v>3</v>
      </c>
      <c r="P338" s="15"/>
    </row>
    <row r="339" spans="1:16" ht="12.5" x14ac:dyDescent="0.25">
      <c r="A339" s="21" t="s">
        <v>727</v>
      </c>
      <c r="B339" s="13">
        <v>45614</v>
      </c>
      <c r="C339" s="12" t="s">
        <v>32</v>
      </c>
      <c r="D339" s="12" t="s">
        <v>728</v>
      </c>
      <c r="E339" s="12" t="s">
        <v>34</v>
      </c>
      <c r="F339" s="12" t="s">
        <v>35</v>
      </c>
      <c r="G339" s="12">
        <v>3</v>
      </c>
      <c r="H339" s="27">
        <v>365.02</v>
      </c>
      <c r="I339" s="12">
        <v>0</v>
      </c>
      <c r="J339" s="12" t="s">
        <v>58</v>
      </c>
      <c r="K339" s="28">
        <f>(G339*H339)</f>
        <v>1095.06</v>
      </c>
      <c r="L339" s="28">
        <f>(K339*I339)</f>
        <v>0</v>
      </c>
      <c r="M339" s="28">
        <f>(K339-L339)</f>
        <v>1095.06</v>
      </c>
      <c r="N339" s="15">
        <f>YEAR(B339)</f>
        <v>2024</v>
      </c>
      <c r="O339" s="15">
        <f>MONTH(B339)</f>
        <v>11</v>
      </c>
      <c r="P339" s="15"/>
    </row>
    <row r="340" spans="1:16" ht="12.5" x14ac:dyDescent="0.25">
      <c r="A340" s="21" t="s">
        <v>729</v>
      </c>
      <c r="B340" s="13">
        <v>45817</v>
      </c>
      <c r="C340" s="12" t="s">
        <v>32</v>
      </c>
      <c r="D340" s="12" t="s">
        <v>730</v>
      </c>
      <c r="E340" s="12" t="s">
        <v>56</v>
      </c>
      <c r="F340" s="12" t="s">
        <v>57</v>
      </c>
      <c r="G340" s="12">
        <v>1</v>
      </c>
      <c r="H340" s="27">
        <v>296.39</v>
      </c>
      <c r="I340" s="12">
        <v>0.05</v>
      </c>
      <c r="J340" s="12" t="s">
        <v>41</v>
      </c>
      <c r="K340" s="28">
        <f>(G340*H340)</f>
        <v>296.39</v>
      </c>
      <c r="L340" s="28">
        <f>(K340*I340)</f>
        <v>14.8195</v>
      </c>
      <c r="M340" s="28">
        <f>(K340-L340)</f>
        <v>281.57049999999998</v>
      </c>
      <c r="N340" s="15">
        <f>YEAR(B340)</f>
        <v>2025</v>
      </c>
      <c r="O340" s="15">
        <f>MONTH(B340)</f>
        <v>6</v>
      </c>
      <c r="P340" s="15"/>
    </row>
    <row r="341" spans="1:16" ht="12.5" x14ac:dyDescent="0.25">
      <c r="A341" s="21" t="s">
        <v>731</v>
      </c>
      <c r="B341" s="13">
        <v>45587</v>
      </c>
      <c r="C341" s="12" t="s">
        <v>43</v>
      </c>
      <c r="D341" s="12" t="s">
        <v>732</v>
      </c>
      <c r="E341" s="12" t="s">
        <v>34</v>
      </c>
      <c r="F341" s="12" t="s">
        <v>90</v>
      </c>
      <c r="G341" s="12">
        <v>6</v>
      </c>
      <c r="H341" s="27">
        <v>100.21</v>
      </c>
      <c r="I341" s="12">
        <v>0.05</v>
      </c>
      <c r="J341" s="12" t="s">
        <v>36</v>
      </c>
      <c r="K341" s="28">
        <f>(G341*H341)</f>
        <v>601.26</v>
      </c>
      <c r="L341" s="28">
        <f>(K341*I341)</f>
        <v>30.063000000000002</v>
      </c>
      <c r="M341" s="28">
        <f>(K341-L341)</f>
        <v>571.197</v>
      </c>
      <c r="N341" s="15">
        <f>YEAR(B341)</f>
        <v>2024</v>
      </c>
      <c r="O341" s="15">
        <f>MONTH(B341)</f>
        <v>10</v>
      </c>
      <c r="P341" s="15"/>
    </row>
    <row r="342" spans="1:16" ht="12.5" x14ac:dyDescent="0.25">
      <c r="A342" s="21" t="s">
        <v>733</v>
      </c>
      <c r="B342" s="13">
        <v>45755</v>
      </c>
      <c r="C342" s="12" t="s">
        <v>43</v>
      </c>
      <c r="D342" s="12" t="s">
        <v>734</v>
      </c>
      <c r="E342" s="12" t="s">
        <v>39</v>
      </c>
      <c r="F342" s="12" t="s">
        <v>101</v>
      </c>
      <c r="G342" s="12">
        <v>4</v>
      </c>
      <c r="H342" s="27">
        <v>188.45</v>
      </c>
      <c r="I342" s="12">
        <v>0.05</v>
      </c>
      <c r="J342" s="12" t="s">
        <v>58</v>
      </c>
      <c r="K342" s="28">
        <f>(G342*H342)</f>
        <v>753.8</v>
      </c>
      <c r="L342" s="28">
        <f>(K342*I342)</f>
        <v>37.69</v>
      </c>
      <c r="M342" s="28">
        <f>(K342-L342)</f>
        <v>716.1099999999999</v>
      </c>
      <c r="N342" s="15">
        <f>YEAR(B342)</f>
        <v>2025</v>
      </c>
      <c r="O342" s="15">
        <f>MONTH(B342)</f>
        <v>4</v>
      </c>
      <c r="P342" s="15"/>
    </row>
    <row r="343" spans="1:16" ht="12.5" x14ac:dyDescent="0.25">
      <c r="A343" s="21" t="s">
        <v>735</v>
      </c>
      <c r="B343" s="13">
        <v>45751</v>
      </c>
      <c r="C343" s="12" t="s">
        <v>32</v>
      </c>
      <c r="D343" s="12" t="s">
        <v>736</v>
      </c>
      <c r="E343" s="12" t="s">
        <v>56</v>
      </c>
      <c r="F343" s="12" t="s">
        <v>61</v>
      </c>
      <c r="G343" s="12">
        <v>7</v>
      </c>
      <c r="H343" s="27">
        <v>356.95</v>
      </c>
      <c r="I343" s="12">
        <v>0.15</v>
      </c>
      <c r="J343" s="12" t="s">
        <v>58</v>
      </c>
      <c r="K343" s="28">
        <f>(G343*H343)</f>
        <v>2498.65</v>
      </c>
      <c r="L343" s="28">
        <f>(K343*I343)</f>
        <v>374.79750000000001</v>
      </c>
      <c r="M343" s="28">
        <f>(K343-L343)</f>
        <v>2123.8525</v>
      </c>
      <c r="N343" s="15">
        <f>YEAR(B343)</f>
        <v>2025</v>
      </c>
      <c r="O343" s="15">
        <f>MONTH(B343)</f>
        <v>4</v>
      </c>
      <c r="P343" s="15"/>
    </row>
    <row r="344" spans="1:16" ht="12.5" x14ac:dyDescent="0.25">
      <c r="A344" s="21" t="s">
        <v>737</v>
      </c>
      <c r="B344" s="13">
        <v>45734</v>
      </c>
      <c r="C344" s="12" t="s">
        <v>47</v>
      </c>
      <c r="D344" s="12" t="s">
        <v>738</v>
      </c>
      <c r="E344" s="12" t="s">
        <v>56</v>
      </c>
      <c r="F344" s="12" t="s">
        <v>61</v>
      </c>
      <c r="G344" s="12">
        <v>7</v>
      </c>
      <c r="H344" s="27">
        <v>432.78</v>
      </c>
      <c r="I344" s="12">
        <v>0.05</v>
      </c>
      <c r="J344" s="12" t="s">
        <v>36</v>
      </c>
      <c r="K344" s="28">
        <f>(G344*H344)</f>
        <v>3029.46</v>
      </c>
      <c r="L344" s="28">
        <f>(K344*I344)</f>
        <v>151.47300000000001</v>
      </c>
      <c r="M344" s="28">
        <f>(K344-L344)</f>
        <v>2877.9870000000001</v>
      </c>
      <c r="N344" s="15">
        <f>YEAR(B344)</f>
        <v>2025</v>
      </c>
      <c r="O344" s="15">
        <f>MONTH(B344)</f>
        <v>3</v>
      </c>
      <c r="P344" s="15"/>
    </row>
    <row r="345" spans="1:16" ht="12.5" x14ac:dyDescent="0.25">
      <c r="A345" s="21" t="s">
        <v>739</v>
      </c>
      <c r="B345" s="13">
        <v>45554</v>
      </c>
      <c r="C345" s="12" t="s">
        <v>32</v>
      </c>
      <c r="D345" s="12" t="s">
        <v>740</v>
      </c>
      <c r="E345" s="12" t="s">
        <v>39</v>
      </c>
      <c r="F345" s="12" t="s">
        <v>53</v>
      </c>
      <c r="G345" s="12">
        <v>10</v>
      </c>
      <c r="H345" s="27">
        <v>392.4</v>
      </c>
      <c r="I345" s="12">
        <v>0.1</v>
      </c>
      <c r="J345" s="12" t="s">
        <v>36</v>
      </c>
      <c r="K345" s="28">
        <f>(G345*H345)</f>
        <v>3924</v>
      </c>
      <c r="L345" s="28">
        <f>(K345*I345)</f>
        <v>392.40000000000003</v>
      </c>
      <c r="M345" s="28">
        <f>(K345-L345)</f>
        <v>3531.6</v>
      </c>
      <c r="N345" s="15">
        <f>YEAR(B345)</f>
        <v>2024</v>
      </c>
      <c r="O345" s="15">
        <f>MONTH(B345)</f>
        <v>9</v>
      </c>
      <c r="P345" s="15"/>
    </row>
    <row r="346" spans="1:16" ht="12.5" x14ac:dyDescent="0.25">
      <c r="A346" s="21" t="s">
        <v>741</v>
      </c>
      <c r="B346" s="13">
        <v>45588</v>
      </c>
      <c r="C346" s="12" t="s">
        <v>47</v>
      </c>
      <c r="D346" s="12" t="s">
        <v>742</v>
      </c>
      <c r="E346" s="12" t="s">
        <v>39</v>
      </c>
      <c r="F346" s="12" t="s">
        <v>40</v>
      </c>
      <c r="G346" s="12">
        <v>7</v>
      </c>
      <c r="H346" s="27">
        <v>390.4</v>
      </c>
      <c r="I346" s="12">
        <v>0</v>
      </c>
      <c r="J346" s="12" t="s">
        <v>41</v>
      </c>
      <c r="K346" s="28">
        <f>(G346*H346)</f>
        <v>2732.7999999999997</v>
      </c>
      <c r="L346" s="28">
        <f>(K346*I346)</f>
        <v>0</v>
      </c>
      <c r="M346" s="28">
        <f>(K346-L346)</f>
        <v>2732.7999999999997</v>
      </c>
      <c r="N346" s="15">
        <f>YEAR(B346)</f>
        <v>2024</v>
      </c>
      <c r="O346" s="15">
        <f>MONTH(B346)</f>
        <v>10</v>
      </c>
      <c r="P346" s="15"/>
    </row>
    <row r="347" spans="1:16" ht="12.5" x14ac:dyDescent="0.25">
      <c r="A347" s="21" t="s">
        <v>743</v>
      </c>
      <c r="B347" s="13">
        <v>45598</v>
      </c>
      <c r="C347" s="12" t="s">
        <v>32</v>
      </c>
      <c r="D347" s="12" t="s">
        <v>744</v>
      </c>
      <c r="E347" s="12" t="s">
        <v>39</v>
      </c>
      <c r="F347" s="12" t="s">
        <v>101</v>
      </c>
      <c r="G347" s="12">
        <v>2</v>
      </c>
      <c r="H347" s="27">
        <v>392</v>
      </c>
      <c r="I347" s="12">
        <v>0.05</v>
      </c>
      <c r="J347" s="12" t="s">
        <v>36</v>
      </c>
      <c r="K347" s="28">
        <f>(G347*H347)</f>
        <v>784</v>
      </c>
      <c r="L347" s="28">
        <f>(K347*I347)</f>
        <v>39.200000000000003</v>
      </c>
      <c r="M347" s="28">
        <f>(K347-L347)</f>
        <v>744.8</v>
      </c>
      <c r="N347" s="15">
        <f>YEAR(B347)</f>
        <v>2024</v>
      </c>
      <c r="O347" s="15">
        <f>MONTH(B347)</f>
        <v>11</v>
      </c>
      <c r="P347" s="15"/>
    </row>
    <row r="348" spans="1:16" ht="12.5" x14ac:dyDescent="0.25">
      <c r="A348" s="21" t="s">
        <v>745</v>
      </c>
      <c r="B348" s="13">
        <v>45666</v>
      </c>
      <c r="C348" s="12" t="s">
        <v>32</v>
      </c>
      <c r="D348" s="12" t="s">
        <v>746</v>
      </c>
      <c r="E348" s="12" t="s">
        <v>34</v>
      </c>
      <c r="F348" s="12" t="s">
        <v>90</v>
      </c>
      <c r="G348" s="12">
        <v>1</v>
      </c>
      <c r="H348" s="27">
        <v>134.37</v>
      </c>
      <c r="I348" s="12">
        <v>0.1</v>
      </c>
      <c r="J348" s="12" t="s">
        <v>36</v>
      </c>
      <c r="K348" s="28">
        <f>(G348*H348)</f>
        <v>134.37</v>
      </c>
      <c r="L348" s="28">
        <f>(K348*I348)</f>
        <v>13.437000000000001</v>
      </c>
      <c r="M348" s="28">
        <f>(K348-L348)</f>
        <v>120.93300000000001</v>
      </c>
      <c r="N348" s="15">
        <f>YEAR(B348)</f>
        <v>2025</v>
      </c>
      <c r="O348" s="15">
        <f>MONTH(B348)</f>
        <v>1</v>
      </c>
      <c r="P348" s="15"/>
    </row>
    <row r="349" spans="1:16" ht="12.5" x14ac:dyDescent="0.25">
      <c r="A349" s="21" t="s">
        <v>747</v>
      </c>
      <c r="B349" s="13">
        <v>45670</v>
      </c>
      <c r="C349" s="12" t="s">
        <v>43</v>
      </c>
      <c r="D349" s="12" t="s">
        <v>748</v>
      </c>
      <c r="E349" s="12" t="s">
        <v>56</v>
      </c>
      <c r="F349" s="12" t="s">
        <v>57</v>
      </c>
      <c r="G349" s="12">
        <v>7</v>
      </c>
      <c r="H349" s="27">
        <v>413.66</v>
      </c>
      <c r="I349" s="12">
        <v>0.15</v>
      </c>
      <c r="J349" s="12" t="s">
        <v>58</v>
      </c>
      <c r="K349" s="28">
        <f>(G349*H349)</f>
        <v>2895.6200000000003</v>
      </c>
      <c r="L349" s="28">
        <f>(K349*I349)</f>
        <v>434.34300000000002</v>
      </c>
      <c r="M349" s="28">
        <f>(K349-L349)</f>
        <v>2461.2770000000005</v>
      </c>
      <c r="N349" s="15">
        <f>YEAR(B349)</f>
        <v>2025</v>
      </c>
      <c r="O349" s="15">
        <f>MONTH(B349)</f>
        <v>1</v>
      </c>
      <c r="P349" s="15"/>
    </row>
    <row r="350" spans="1:16" ht="12.5" x14ac:dyDescent="0.25">
      <c r="A350" s="21" t="s">
        <v>749</v>
      </c>
      <c r="B350" s="13">
        <v>45601</v>
      </c>
      <c r="C350" s="12" t="s">
        <v>65</v>
      </c>
      <c r="D350" s="12" t="s">
        <v>750</v>
      </c>
      <c r="E350" s="12" t="s">
        <v>56</v>
      </c>
      <c r="F350" s="12" t="s">
        <v>87</v>
      </c>
      <c r="G350" s="12">
        <v>3</v>
      </c>
      <c r="H350" s="27">
        <v>69.11</v>
      </c>
      <c r="I350" s="12">
        <v>0</v>
      </c>
      <c r="J350" s="12" t="s">
        <v>41</v>
      </c>
      <c r="K350" s="28">
        <f>(G350*H350)</f>
        <v>207.32999999999998</v>
      </c>
      <c r="L350" s="28">
        <f>(K350*I350)</f>
        <v>0</v>
      </c>
      <c r="M350" s="28">
        <f>(K350-L350)</f>
        <v>207.32999999999998</v>
      </c>
      <c r="N350" s="15">
        <f>YEAR(B350)</f>
        <v>2024</v>
      </c>
      <c r="O350" s="15">
        <f>MONTH(B350)</f>
        <v>11</v>
      </c>
      <c r="P350" s="15"/>
    </row>
    <row r="351" spans="1:16" ht="12.5" x14ac:dyDescent="0.25">
      <c r="A351" s="21" t="s">
        <v>751</v>
      </c>
      <c r="B351" s="13">
        <v>45759</v>
      </c>
      <c r="C351" s="12" t="s">
        <v>47</v>
      </c>
      <c r="D351" s="12" t="s">
        <v>752</v>
      </c>
      <c r="E351" s="12" t="s">
        <v>34</v>
      </c>
      <c r="F351" s="12" t="s">
        <v>35</v>
      </c>
      <c r="G351" s="12">
        <v>2</v>
      </c>
      <c r="H351" s="27">
        <v>432.99</v>
      </c>
      <c r="I351" s="12">
        <v>0.1</v>
      </c>
      <c r="J351" s="12" t="s">
        <v>41</v>
      </c>
      <c r="K351" s="28">
        <f>(G351*H351)</f>
        <v>865.98</v>
      </c>
      <c r="L351" s="28">
        <f>(K351*I351)</f>
        <v>86.598000000000013</v>
      </c>
      <c r="M351" s="28">
        <f>(K351-L351)</f>
        <v>779.38200000000006</v>
      </c>
      <c r="N351" s="15">
        <f>YEAR(B351)</f>
        <v>2025</v>
      </c>
      <c r="O351" s="15">
        <f>MONTH(B351)</f>
        <v>4</v>
      </c>
      <c r="P351" s="15"/>
    </row>
    <row r="352" spans="1:16" ht="12.5" x14ac:dyDescent="0.25">
      <c r="A352" s="21" t="s">
        <v>753</v>
      </c>
      <c r="B352" s="13">
        <v>45828</v>
      </c>
      <c r="C352" s="12" t="s">
        <v>47</v>
      </c>
      <c r="D352" s="12" t="s">
        <v>754</v>
      </c>
      <c r="E352" s="12" t="s">
        <v>39</v>
      </c>
      <c r="F352" s="12" t="s">
        <v>40</v>
      </c>
      <c r="G352" s="12">
        <v>6</v>
      </c>
      <c r="H352" s="27">
        <v>471.84</v>
      </c>
      <c r="I352" s="12">
        <v>0.05</v>
      </c>
      <c r="J352" s="12" t="s">
        <v>41</v>
      </c>
      <c r="K352" s="28">
        <f>(G352*H352)</f>
        <v>2831.04</v>
      </c>
      <c r="L352" s="28">
        <f>(K352*I352)</f>
        <v>141.55199999999999</v>
      </c>
      <c r="M352" s="28">
        <f>(K352-L352)</f>
        <v>2689.4879999999998</v>
      </c>
      <c r="N352" s="15">
        <f>YEAR(B352)</f>
        <v>2025</v>
      </c>
      <c r="O352" s="15">
        <f>MONTH(B352)</f>
        <v>6</v>
      </c>
      <c r="P352" s="15"/>
    </row>
    <row r="353" spans="1:16" ht="12.5" x14ac:dyDescent="0.25">
      <c r="A353" s="21" t="s">
        <v>755</v>
      </c>
      <c r="B353" s="13">
        <v>45787</v>
      </c>
      <c r="C353" s="12" t="s">
        <v>65</v>
      </c>
      <c r="D353" s="12" t="s">
        <v>756</v>
      </c>
      <c r="E353" s="12" t="s">
        <v>34</v>
      </c>
      <c r="F353" s="12" t="s">
        <v>90</v>
      </c>
      <c r="G353" s="12">
        <v>9</v>
      </c>
      <c r="H353" s="27">
        <v>453.89</v>
      </c>
      <c r="I353" s="12">
        <v>0.05</v>
      </c>
      <c r="J353" s="12" t="s">
        <v>36</v>
      </c>
      <c r="K353" s="28">
        <f>(G353*H353)</f>
        <v>4085.0099999999998</v>
      </c>
      <c r="L353" s="28">
        <f>(K353*I353)</f>
        <v>204.25049999999999</v>
      </c>
      <c r="M353" s="28">
        <f>(K353-L353)</f>
        <v>3880.7594999999997</v>
      </c>
      <c r="N353" s="15">
        <f>YEAR(B353)</f>
        <v>2025</v>
      </c>
      <c r="O353" s="15">
        <f>MONTH(B353)</f>
        <v>5</v>
      </c>
      <c r="P353" s="15"/>
    </row>
    <row r="354" spans="1:16" ht="12.5" x14ac:dyDescent="0.25">
      <c r="A354" s="21" t="s">
        <v>757</v>
      </c>
      <c r="B354" s="13">
        <v>45720</v>
      </c>
      <c r="C354" s="12" t="s">
        <v>43</v>
      </c>
      <c r="D354" s="12" t="s">
        <v>758</v>
      </c>
      <c r="E354" s="12" t="s">
        <v>39</v>
      </c>
      <c r="F354" s="12" t="s">
        <v>101</v>
      </c>
      <c r="G354" s="12">
        <v>5</v>
      </c>
      <c r="H354" s="27">
        <v>33.6</v>
      </c>
      <c r="I354" s="12">
        <v>0</v>
      </c>
      <c r="J354" s="12" t="s">
        <v>58</v>
      </c>
      <c r="K354" s="28">
        <f>(G354*H354)</f>
        <v>168</v>
      </c>
      <c r="L354" s="28">
        <f>(K354*I354)</f>
        <v>0</v>
      </c>
      <c r="M354" s="28">
        <f>(K354-L354)</f>
        <v>168</v>
      </c>
      <c r="N354" s="15">
        <f>YEAR(B354)</f>
        <v>2025</v>
      </c>
      <c r="O354" s="15">
        <f>MONTH(B354)</f>
        <v>3</v>
      </c>
      <c r="P354" s="15"/>
    </row>
    <row r="355" spans="1:16" ht="12.5" x14ac:dyDescent="0.25">
      <c r="A355" s="21" t="s">
        <v>759</v>
      </c>
      <c r="B355" s="13">
        <v>45670</v>
      </c>
      <c r="C355" s="12" t="s">
        <v>32</v>
      </c>
      <c r="D355" s="12" t="s">
        <v>760</v>
      </c>
      <c r="E355" s="12" t="s">
        <v>56</v>
      </c>
      <c r="F355" s="12" t="s">
        <v>87</v>
      </c>
      <c r="G355" s="12">
        <v>8</v>
      </c>
      <c r="H355" s="27">
        <v>442.19</v>
      </c>
      <c r="I355" s="12">
        <v>0.05</v>
      </c>
      <c r="J355" s="12" t="s">
        <v>36</v>
      </c>
      <c r="K355" s="28">
        <f>(G355*H355)</f>
        <v>3537.52</v>
      </c>
      <c r="L355" s="28">
        <f>(K355*I355)</f>
        <v>176.876</v>
      </c>
      <c r="M355" s="28">
        <f>(K355-L355)</f>
        <v>3360.6439999999998</v>
      </c>
      <c r="N355" s="15">
        <f>YEAR(B355)</f>
        <v>2025</v>
      </c>
      <c r="O355" s="15">
        <f>MONTH(B355)</f>
        <v>1</v>
      </c>
      <c r="P355" s="15"/>
    </row>
    <row r="356" spans="1:16" ht="12.5" x14ac:dyDescent="0.25">
      <c r="A356" s="21" t="s">
        <v>761</v>
      </c>
      <c r="B356" s="13">
        <v>45817</v>
      </c>
      <c r="C356" s="12" t="s">
        <v>65</v>
      </c>
      <c r="D356" s="12" t="s">
        <v>762</v>
      </c>
      <c r="E356" s="12" t="s">
        <v>56</v>
      </c>
      <c r="F356" s="12" t="s">
        <v>57</v>
      </c>
      <c r="G356" s="12">
        <v>8</v>
      </c>
      <c r="H356" s="27">
        <v>56.27</v>
      </c>
      <c r="I356" s="12">
        <v>0.1</v>
      </c>
      <c r="J356" s="12" t="s">
        <v>36</v>
      </c>
      <c r="K356" s="28">
        <f>(G356*H356)</f>
        <v>450.16</v>
      </c>
      <c r="L356" s="28">
        <f>(K356*I356)</f>
        <v>45.016000000000005</v>
      </c>
      <c r="M356" s="28">
        <f>(K356-L356)</f>
        <v>405.14400000000001</v>
      </c>
      <c r="N356" s="15">
        <f>YEAR(B356)</f>
        <v>2025</v>
      </c>
      <c r="O356" s="15">
        <f>MONTH(B356)</f>
        <v>6</v>
      </c>
      <c r="P356" s="15"/>
    </row>
    <row r="357" spans="1:16" ht="12.5" x14ac:dyDescent="0.25">
      <c r="A357" s="21" t="s">
        <v>763</v>
      </c>
      <c r="B357" s="13">
        <v>45642</v>
      </c>
      <c r="C357" s="12" t="s">
        <v>32</v>
      </c>
      <c r="D357" s="12" t="s">
        <v>764</v>
      </c>
      <c r="E357" s="12" t="s">
        <v>39</v>
      </c>
      <c r="F357" s="12" t="s">
        <v>53</v>
      </c>
      <c r="G357" s="12">
        <v>9</v>
      </c>
      <c r="H357" s="27">
        <v>313.93</v>
      </c>
      <c r="I357" s="12">
        <v>0</v>
      </c>
      <c r="J357" s="12" t="s">
        <v>36</v>
      </c>
      <c r="K357" s="28">
        <f>(G357*H357)</f>
        <v>2825.37</v>
      </c>
      <c r="L357" s="28">
        <f>(K357*I357)</f>
        <v>0</v>
      </c>
      <c r="M357" s="28">
        <f>(K357-L357)</f>
        <v>2825.37</v>
      </c>
      <c r="N357" s="15">
        <f>YEAR(B357)</f>
        <v>2024</v>
      </c>
      <c r="O357" s="15">
        <f>MONTH(B357)</f>
        <v>12</v>
      </c>
      <c r="P357" s="15"/>
    </row>
    <row r="358" spans="1:16" ht="12.5" x14ac:dyDescent="0.25">
      <c r="A358" s="21" t="s">
        <v>765</v>
      </c>
      <c r="B358" s="13">
        <v>45844</v>
      </c>
      <c r="C358" s="12" t="s">
        <v>43</v>
      </c>
      <c r="D358" s="12" t="s">
        <v>766</v>
      </c>
      <c r="E358" s="12" t="s">
        <v>34</v>
      </c>
      <c r="F358" s="12" t="s">
        <v>35</v>
      </c>
      <c r="G358" s="12">
        <v>1</v>
      </c>
      <c r="H358" s="27">
        <v>52.8</v>
      </c>
      <c r="I358" s="12">
        <v>0.1</v>
      </c>
      <c r="J358" s="12" t="s">
        <v>58</v>
      </c>
      <c r="K358" s="28">
        <f>(G358*H358)</f>
        <v>52.8</v>
      </c>
      <c r="L358" s="28">
        <f>(K358*I358)</f>
        <v>5.28</v>
      </c>
      <c r="M358" s="28">
        <f>(K358-L358)</f>
        <v>47.519999999999996</v>
      </c>
      <c r="N358" s="15">
        <f>YEAR(B358)</f>
        <v>2025</v>
      </c>
      <c r="O358" s="15">
        <f>MONTH(B358)</f>
        <v>7</v>
      </c>
      <c r="P358" s="15"/>
    </row>
    <row r="359" spans="1:16" ht="12.5" x14ac:dyDescent="0.25">
      <c r="A359" s="21" t="s">
        <v>767</v>
      </c>
      <c r="B359" s="13">
        <v>45621</v>
      </c>
      <c r="C359" s="12" t="s">
        <v>43</v>
      </c>
      <c r="D359" s="12" t="s">
        <v>768</v>
      </c>
      <c r="E359" s="12" t="s">
        <v>39</v>
      </c>
      <c r="F359" s="12" t="s">
        <v>101</v>
      </c>
      <c r="G359" s="12">
        <v>9</v>
      </c>
      <c r="H359" s="27">
        <v>345.73</v>
      </c>
      <c r="I359" s="12">
        <v>0</v>
      </c>
      <c r="J359" s="12" t="s">
        <v>58</v>
      </c>
      <c r="K359" s="28">
        <f>(G359*H359)</f>
        <v>3111.57</v>
      </c>
      <c r="L359" s="28">
        <f>(K359*I359)</f>
        <v>0</v>
      </c>
      <c r="M359" s="28">
        <f>(K359-L359)</f>
        <v>3111.57</v>
      </c>
      <c r="N359" s="15">
        <f>YEAR(B359)</f>
        <v>2024</v>
      </c>
      <c r="O359" s="15">
        <f>MONTH(B359)</f>
        <v>11</v>
      </c>
      <c r="P359" s="15"/>
    </row>
    <row r="360" spans="1:16" ht="12.5" x14ac:dyDescent="0.25">
      <c r="A360" s="21" t="s">
        <v>769</v>
      </c>
      <c r="B360" s="13">
        <v>45829</v>
      </c>
      <c r="C360" s="12" t="s">
        <v>43</v>
      </c>
      <c r="D360" s="12" t="s">
        <v>770</v>
      </c>
      <c r="E360" s="12" t="s">
        <v>34</v>
      </c>
      <c r="F360" s="12" t="s">
        <v>182</v>
      </c>
      <c r="G360" s="12">
        <v>1</v>
      </c>
      <c r="H360" s="27">
        <v>419.3</v>
      </c>
      <c r="I360" s="12">
        <v>0</v>
      </c>
      <c r="J360" s="12" t="s">
        <v>36</v>
      </c>
      <c r="K360" s="28">
        <f>(G360*H360)</f>
        <v>419.3</v>
      </c>
      <c r="L360" s="28">
        <f>(K360*I360)</f>
        <v>0</v>
      </c>
      <c r="M360" s="28">
        <f>(K360-L360)</f>
        <v>419.3</v>
      </c>
      <c r="N360" s="15">
        <f>YEAR(B360)</f>
        <v>2025</v>
      </c>
      <c r="O360" s="15">
        <f>MONTH(B360)</f>
        <v>6</v>
      </c>
      <c r="P360" s="15"/>
    </row>
    <row r="361" spans="1:16" ht="12.5" x14ac:dyDescent="0.25">
      <c r="A361" s="21" t="s">
        <v>771</v>
      </c>
      <c r="B361" s="13">
        <v>45834</v>
      </c>
      <c r="C361" s="12" t="s">
        <v>43</v>
      </c>
      <c r="D361" s="12" t="s">
        <v>772</v>
      </c>
      <c r="E361" s="12" t="s">
        <v>39</v>
      </c>
      <c r="F361" s="12" t="s">
        <v>53</v>
      </c>
      <c r="G361" s="12">
        <v>6</v>
      </c>
      <c r="H361" s="27">
        <v>101.55</v>
      </c>
      <c r="I361" s="12">
        <v>0.1</v>
      </c>
      <c r="J361" s="12" t="s">
        <v>58</v>
      </c>
      <c r="K361" s="28">
        <f>(G361*H361)</f>
        <v>609.29999999999995</v>
      </c>
      <c r="L361" s="28">
        <f>(K361*I361)</f>
        <v>60.93</v>
      </c>
      <c r="M361" s="28">
        <f>(K361-L361)</f>
        <v>548.37</v>
      </c>
      <c r="N361" s="15">
        <f>YEAR(B361)</f>
        <v>2025</v>
      </c>
      <c r="O361" s="15">
        <f>MONTH(B361)</f>
        <v>6</v>
      </c>
      <c r="P361" s="15"/>
    </row>
    <row r="362" spans="1:16" ht="12.5" x14ac:dyDescent="0.25">
      <c r="A362" s="21" t="s">
        <v>773</v>
      </c>
      <c r="B362" s="13">
        <v>45707</v>
      </c>
      <c r="C362" s="12" t="s">
        <v>43</v>
      </c>
      <c r="D362" s="12" t="s">
        <v>774</v>
      </c>
      <c r="E362" s="12" t="s">
        <v>56</v>
      </c>
      <c r="F362" s="12" t="s">
        <v>57</v>
      </c>
      <c r="G362" s="12">
        <v>7</v>
      </c>
      <c r="H362" s="27">
        <v>75.8</v>
      </c>
      <c r="I362" s="12">
        <v>0</v>
      </c>
      <c r="J362" s="12" t="s">
        <v>41</v>
      </c>
      <c r="K362" s="28">
        <f>(G362*H362)</f>
        <v>530.6</v>
      </c>
      <c r="L362" s="28">
        <f>(K362*I362)</f>
        <v>0</v>
      </c>
      <c r="M362" s="28">
        <f>(K362-L362)</f>
        <v>530.6</v>
      </c>
      <c r="N362" s="15">
        <f>YEAR(B362)</f>
        <v>2025</v>
      </c>
      <c r="O362" s="15">
        <f>MONTH(B362)</f>
        <v>2</v>
      </c>
      <c r="P362" s="15"/>
    </row>
    <row r="363" spans="1:16" ht="12.5" x14ac:dyDescent="0.25">
      <c r="A363" s="21" t="s">
        <v>775</v>
      </c>
      <c r="B363" s="13">
        <v>45631</v>
      </c>
      <c r="C363" s="12" t="s">
        <v>47</v>
      </c>
      <c r="D363" s="12" t="s">
        <v>776</v>
      </c>
      <c r="E363" s="12" t="s">
        <v>56</v>
      </c>
      <c r="F363" s="12" t="s">
        <v>57</v>
      </c>
      <c r="G363" s="12">
        <v>2</v>
      </c>
      <c r="H363" s="27">
        <v>442.08</v>
      </c>
      <c r="I363" s="12">
        <v>0.05</v>
      </c>
      <c r="J363" s="12" t="s">
        <v>58</v>
      </c>
      <c r="K363" s="28">
        <f>(G363*H363)</f>
        <v>884.16</v>
      </c>
      <c r="L363" s="28">
        <f>(K363*I363)</f>
        <v>44.207999999999998</v>
      </c>
      <c r="M363" s="28">
        <f>(K363-L363)</f>
        <v>839.952</v>
      </c>
      <c r="N363" s="15">
        <f>YEAR(B363)</f>
        <v>2024</v>
      </c>
      <c r="O363" s="15">
        <f>MONTH(B363)</f>
        <v>12</v>
      </c>
      <c r="P363" s="15"/>
    </row>
    <row r="364" spans="1:16" ht="12.5" x14ac:dyDescent="0.25">
      <c r="A364" s="21" t="s">
        <v>777</v>
      </c>
      <c r="B364" s="13">
        <v>45793</v>
      </c>
      <c r="C364" s="12" t="s">
        <v>32</v>
      </c>
      <c r="D364" s="12" t="s">
        <v>778</v>
      </c>
      <c r="E364" s="12" t="s">
        <v>56</v>
      </c>
      <c r="F364" s="12" t="s">
        <v>57</v>
      </c>
      <c r="G364" s="12">
        <v>4</v>
      </c>
      <c r="H364" s="27">
        <v>186.2</v>
      </c>
      <c r="I364" s="12">
        <v>0.15</v>
      </c>
      <c r="J364" s="12" t="s">
        <v>58</v>
      </c>
      <c r="K364" s="28">
        <f>(G364*H364)</f>
        <v>744.8</v>
      </c>
      <c r="L364" s="28">
        <f>(K364*I364)</f>
        <v>111.71999999999998</v>
      </c>
      <c r="M364" s="28">
        <f>(K364-L364)</f>
        <v>633.07999999999993</v>
      </c>
      <c r="N364" s="15">
        <f>YEAR(B364)</f>
        <v>2025</v>
      </c>
      <c r="O364" s="15">
        <f>MONTH(B364)</f>
        <v>5</v>
      </c>
      <c r="P364" s="15"/>
    </row>
    <row r="365" spans="1:16" ht="12.5" x14ac:dyDescent="0.25">
      <c r="A365" s="21" t="s">
        <v>779</v>
      </c>
      <c r="B365" s="13">
        <v>45558</v>
      </c>
      <c r="C365" s="12" t="s">
        <v>43</v>
      </c>
      <c r="D365" s="12" t="s">
        <v>780</v>
      </c>
      <c r="E365" s="12" t="s">
        <v>39</v>
      </c>
      <c r="F365" s="12" t="s">
        <v>45</v>
      </c>
      <c r="G365" s="12">
        <v>2</v>
      </c>
      <c r="H365" s="27">
        <v>388.18</v>
      </c>
      <c r="I365" s="12">
        <v>0</v>
      </c>
      <c r="J365" s="12" t="s">
        <v>58</v>
      </c>
      <c r="K365" s="28">
        <f>(G365*H365)</f>
        <v>776.36</v>
      </c>
      <c r="L365" s="28">
        <f>(K365*I365)</f>
        <v>0</v>
      </c>
      <c r="M365" s="28">
        <f>(K365-L365)</f>
        <v>776.36</v>
      </c>
      <c r="N365" s="15">
        <f>YEAR(B365)</f>
        <v>2024</v>
      </c>
      <c r="O365" s="15">
        <f>MONTH(B365)</f>
        <v>9</v>
      </c>
      <c r="P365" s="15"/>
    </row>
    <row r="366" spans="1:16" ht="12.5" x14ac:dyDescent="0.25">
      <c r="A366" s="21" t="s">
        <v>781</v>
      </c>
      <c r="B366" s="13">
        <v>45526</v>
      </c>
      <c r="C366" s="12" t="s">
        <v>32</v>
      </c>
      <c r="D366" s="12" t="s">
        <v>782</v>
      </c>
      <c r="E366" s="12" t="s">
        <v>34</v>
      </c>
      <c r="F366" s="12" t="s">
        <v>35</v>
      </c>
      <c r="G366" s="12">
        <v>2</v>
      </c>
      <c r="H366" s="27">
        <v>315.83999999999997</v>
      </c>
      <c r="I366" s="12">
        <v>0.1</v>
      </c>
      <c r="J366" s="12" t="s">
        <v>41</v>
      </c>
      <c r="K366" s="28">
        <f>(G366*H366)</f>
        <v>631.67999999999995</v>
      </c>
      <c r="L366" s="28">
        <f>(K366*I366)</f>
        <v>63.167999999999999</v>
      </c>
      <c r="M366" s="28">
        <f>(K366-L366)</f>
        <v>568.51199999999994</v>
      </c>
      <c r="N366" s="15">
        <f>YEAR(B366)</f>
        <v>2024</v>
      </c>
      <c r="O366" s="15">
        <f>MONTH(B366)</f>
        <v>8</v>
      </c>
      <c r="P366" s="15"/>
    </row>
    <row r="367" spans="1:16" ht="12.5" x14ac:dyDescent="0.25">
      <c r="A367" s="21" t="s">
        <v>783</v>
      </c>
      <c r="B367" s="13">
        <v>45632</v>
      </c>
      <c r="C367" s="12" t="s">
        <v>47</v>
      </c>
      <c r="D367" s="12" t="s">
        <v>784</v>
      </c>
      <c r="E367" s="12" t="s">
        <v>56</v>
      </c>
      <c r="F367" s="12" t="s">
        <v>61</v>
      </c>
      <c r="G367" s="12">
        <v>4</v>
      </c>
      <c r="H367" s="27">
        <v>407.96</v>
      </c>
      <c r="I367" s="12">
        <v>0.15</v>
      </c>
      <c r="J367" s="12" t="s">
        <v>41</v>
      </c>
      <c r="K367" s="28">
        <f>(G367*H367)</f>
        <v>1631.84</v>
      </c>
      <c r="L367" s="28">
        <f>(K367*I367)</f>
        <v>244.77599999999998</v>
      </c>
      <c r="M367" s="28">
        <f>(K367-L367)</f>
        <v>1387.0639999999999</v>
      </c>
      <c r="N367" s="15">
        <f>YEAR(B367)</f>
        <v>2024</v>
      </c>
      <c r="O367" s="15">
        <f>MONTH(B367)</f>
        <v>12</v>
      </c>
      <c r="P367" s="15"/>
    </row>
    <row r="368" spans="1:16" ht="12.5" x14ac:dyDescent="0.25">
      <c r="A368" s="21" t="s">
        <v>785</v>
      </c>
      <c r="B368" s="13">
        <v>45595</v>
      </c>
      <c r="C368" s="12" t="s">
        <v>65</v>
      </c>
      <c r="D368" s="12" t="s">
        <v>786</v>
      </c>
      <c r="E368" s="12" t="s">
        <v>56</v>
      </c>
      <c r="F368" s="12" t="s">
        <v>78</v>
      </c>
      <c r="G368" s="12">
        <v>5</v>
      </c>
      <c r="H368" s="27">
        <v>444.48</v>
      </c>
      <c r="I368" s="12">
        <v>0</v>
      </c>
      <c r="J368" s="12" t="s">
        <v>41</v>
      </c>
      <c r="K368" s="28">
        <f>(G368*H368)</f>
        <v>2222.4</v>
      </c>
      <c r="L368" s="28">
        <f>(K368*I368)</f>
        <v>0</v>
      </c>
      <c r="M368" s="28">
        <f>(K368-L368)</f>
        <v>2222.4</v>
      </c>
      <c r="N368" s="15">
        <f>YEAR(B368)</f>
        <v>2024</v>
      </c>
      <c r="O368" s="15">
        <f>MONTH(B368)</f>
        <v>10</v>
      </c>
      <c r="P368" s="15"/>
    </row>
    <row r="369" spans="1:16" ht="12.5" x14ac:dyDescent="0.25">
      <c r="A369" s="21" t="s">
        <v>787</v>
      </c>
      <c r="B369" s="13">
        <v>45657</v>
      </c>
      <c r="C369" s="12" t="s">
        <v>32</v>
      </c>
      <c r="D369" s="12" t="s">
        <v>788</v>
      </c>
      <c r="E369" s="12" t="s">
        <v>56</v>
      </c>
      <c r="F369" s="12" t="s">
        <v>87</v>
      </c>
      <c r="G369" s="12">
        <v>5</v>
      </c>
      <c r="H369" s="27">
        <v>209.52</v>
      </c>
      <c r="I369" s="12">
        <v>0.1</v>
      </c>
      <c r="J369" s="12" t="s">
        <v>41</v>
      </c>
      <c r="K369" s="28">
        <f>(G369*H369)</f>
        <v>1047.6000000000001</v>
      </c>
      <c r="L369" s="28">
        <f>(K369*I369)</f>
        <v>104.76000000000002</v>
      </c>
      <c r="M369" s="28">
        <f>(K369-L369)</f>
        <v>942.84000000000015</v>
      </c>
      <c r="N369" s="15">
        <f>YEAR(B369)</f>
        <v>2024</v>
      </c>
      <c r="O369" s="15">
        <f>MONTH(B369)</f>
        <v>12</v>
      </c>
      <c r="P369" s="15"/>
    </row>
    <row r="370" spans="1:16" ht="12.5" x14ac:dyDescent="0.25">
      <c r="A370" s="21" t="s">
        <v>789</v>
      </c>
      <c r="B370" s="13">
        <v>45873</v>
      </c>
      <c r="C370" s="12" t="s">
        <v>47</v>
      </c>
      <c r="D370" s="12" t="s">
        <v>790</v>
      </c>
      <c r="E370" s="12" t="s">
        <v>56</v>
      </c>
      <c r="F370" s="12" t="s">
        <v>78</v>
      </c>
      <c r="G370" s="12">
        <v>2</v>
      </c>
      <c r="H370" s="27">
        <v>452.43</v>
      </c>
      <c r="I370" s="12">
        <v>0.05</v>
      </c>
      <c r="J370" s="12" t="s">
        <v>36</v>
      </c>
      <c r="K370" s="28">
        <f>(G370*H370)</f>
        <v>904.86</v>
      </c>
      <c r="L370" s="28">
        <f>(K370*I370)</f>
        <v>45.243000000000002</v>
      </c>
      <c r="M370" s="28">
        <f>(K370-L370)</f>
        <v>859.61699999999996</v>
      </c>
      <c r="N370" s="15">
        <f>YEAR(B370)</f>
        <v>2025</v>
      </c>
      <c r="O370" s="15">
        <f>MONTH(B370)</f>
        <v>8</v>
      </c>
      <c r="P370" s="15"/>
    </row>
    <row r="371" spans="1:16" ht="12.5" x14ac:dyDescent="0.25">
      <c r="A371" s="21" t="s">
        <v>791</v>
      </c>
      <c r="B371" s="13">
        <v>45646</v>
      </c>
      <c r="C371" s="12" t="s">
        <v>47</v>
      </c>
      <c r="D371" s="12" t="s">
        <v>792</v>
      </c>
      <c r="E371" s="12" t="s">
        <v>34</v>
      </c>
      <c r="F371" s="12" t="s">
        <v>90</v>
      </c>
      <c r="G371" s="12">
        <v>3</v>
      </c>
      <c r="H371" s="27">
        <v>230.26</v>
      </c>
      <c r="I371" s="12">
        <v>0.05</v>
      </c>
      <c r="J371" s="12" t="s">
        <v>58</v>
      </c>
      <c r="K371" s="28">
        <f>(G371*H371)</f>
        <v>690.78</v>
      </c>
      <c r="L371" s="28">
        <f>(K371*I371)</f>
        <v>34.539000000000001</v>
      </c>
      <c r="M371" s="28">
        <f>(K371-L371)</f>
        <v>656.24099999999999</v>
      </c>
      <c r="N371" s="15">
        <f>YEAR(B371)</f>
        <v>2024</v>
      </c>
      <c r="O371" s="15">
        <f>MONTH(B371)</f>
        <v>12</v>
      </c>
      <c r="P371" s="15"/>
    </row>
    <row r="372" spans="1:16" ht="12.5" x14ac:dyDescent="0.25">
      <c r="A372" s="21" t="s">
        <v>793</v>
      </c>
      <c r="B372" s="13">
        <v>45548</v>
      </c>
      <c r="C372" s="12" t="s">
        <v>65</v>
      </c>
      <c r="D372" s="12" t="s">
        <v>794</v>
      </c>
      <c r="E372" s="12" t="s">
        <v>56</v>
      </c>
      <c r="F372" s="12" t="s">
        <v>57</v>
      </c>
      <c r="G372" s="12">
        <v>1</v>
      </c>
      <c r="H372" s="27">
        <v>87.21</v>
      </c>
      <c r="I372" s="12">
        <v>0</v>
      </c>
      <c r="J372" s="12" t="s">
        <v>36</v>
      </c>
      <c r="K372" s="28">
        <f>(G372*H372)</f>
        <v>87.21</v>
      </c>
      <c r="L372" s="28">
        <f>(K372*I372)</f>
        <v>0</v>
      </c>
      <c r="M372" s="28">
        <f>(K372-L372)</f>
        <v>87.21</v>
      </c>
      <c r="N372" s="15">
        <f>YEAR(B372)</f>
        <v>2024</v>
      </c>
      <c r="O372" s="15">
        <f>MONTH(B372)</f>
        <v>9</v>
      </c>
      <c r="P372" s="15"/>
    </row>
    <row r="373" spans="1:16" ht="12.5" x14ac:dyDescent="0.25">
      <c r="A373" s="21" t="s">
        <v>795</v>
      </c>
      <c r="B373" s="13">
        <v>45542</v>
      </c>
      <c r="C373" s="12" t="s">
        <v>47</v>
      </c>
      <c r="D373" s="12" t="s">
        <v>796</v>
      </c>
      <c r="E373" s="12" t="s">
        <v>56</v>
      </c>
      <c r="F373" s="12" t="s">
        <v>61</v>
      </c>
      <c r="G373" s="12">
        <v>3</v>
      </c>
      <c r="H373" s="27">
        <v>122.03</v>
      </c>
      <c r="I373" s="12">
        <v>0</v>
      </c>
      <c r="J373" s="12" t="s">
        <v>41</v>
      </c>
      <c r="K373" s="28">
        <f>(G373*H373)</f>
        <v>366.09000000000003</v>
      </c>
      <c r="L373" s="28">
        <f>(K373*I373)</f>
        <v>0</v>
      </c>
      <c r="M373" s="28">
        <f>(K373-L373)</f>
        <v>366.09000000000003</v>
      </c>
      <c r="N373" s="15">
        <f>YEAR(B373)</f>
        <v>2024</v>
      </c>
      <c r="O373" s="15">
        <f>MONTH(B373)</f>
        <v>9</v>
      </c>
      <c r="P373" s="15"/>
    </row>
    <row r="374" spans="1:16" ht="12.5" x14ac:dyDescent="0.25">
      <c r="A374" s="21" t="s">
        <v>797</v>
      </c>
      <c r="B374" s="13">
        <v>45839</v>
      </c>
      <c r="C374" s="12" t="s">
        <v>47</v>
      </c>
      <c r="D374" s="12" t="s">
        <v>798</v>
      </c>
      <c r="E374" s="12" t="s">
        <v>34</v>
      </c>
      <c r="F374" s="12" t="s">
        <v>35</v>
      </c>
      <c r="G374" s="12">
        <v>9</v>
      </c>
      <c r="H374" s="27">
        <v>86.95</v>
      </c>
      <c r="I374" s="12">
        <v>0.15</v>
      </c>
      <c r="J374" s="12" t="s">
        <v>58</v>
      </c>
      <c r="K374" s="28">
        <f>(G374*H374)</f>
        <v>782.55000000000007</v>
      </c>
      <c r="L374" s="28">
        <f>(K374*I374)</f>
        <v>117.38250000000001</v>
      </c>
      <c r="M374" s="28">
        <f>(K374-L374)</f>
        <v>665.16750000000002</v>
      </c>
      <c r="N374" s="15">
        <f>YEAR(B374)</f>
        <v>2025</v>
      </c>
      <c r="O374" s="15">
        <f>MONTH(B374)</f>
        <v>7</v>
      </c>
      <c r="P374" s="15"/>
    </row>
    <row r="375" spans="1:16" ht="12.5" x14ac:dyDescent="0.25">
      <c r="A375" s="21" t="s">
        <v>799</v>
      </c>
      <c r="B375" s="13">
        <v>45603</v>
      </c>
      <c r="C375" s="12" t="s">
        <v>32</v>
      </c>
      <c r="D375" s="12" t="s">
        <v>800</v>
      </c>
      <c r="E375" s="12" t="s">
        <v>39</v>
      </c>
      <c r="F375" s="12" t="s">
        <v>101</v>
      </c>
      <c r="G375" s="12">
        <v>2</v>
      </c>
      <c r="H375" s="27">
        <v>393.83</v>
      </c>
      <c r="I375" s="12">
        <v>0.1</v>
      </c>
      <c r="J375" s="12" t="s">
        <v>36</v>
      </c>
      <c r="K375" s="28">
        <f>(G375*H375)</f>
        <v>787.66</v>
      </c>
      <c r="L375" s="28">
        <f>(K375*I375)</f>
        <v>78.766000000000005</v>
      </c>
      <c r="M375" s="28">
        <f>(K375-L375)</f>
        <v>708.89400000000001</v>
      </c>
      <c r="N375" s="15">
        <f>YEAR(B375)</f>
        <v>2024</v>
      </c>
      <c r="O375" s="15">
        <f>MONTH(B375)</f>
        <v>11</v>
      </c>
      <c r="P375" s="15"/>
    </row>
    <row r="376" spans="1:16" ht="12.5" x14ac:dyDescent="0.25">
      <c r="A376" s="21" t="s">
        <v>801</v>
      </c>
      <c r="B376" s="13">
        <v>45864</v>
      </c>
      <c r="C376" s="12" t="s">
        <v>65</v>
      </c>
      <c r="D376" s="12" t="s">
        <v>802</v>
      </c>
      <c r="E376" s="12" t="s">
        <v>56</v>
      </c>
      <c r="F376" s="12" t="s">
        <v>78</v>
      </c>
      <c r="G376" s="12">
        <v>8</v>
      </c>
      <c r="H376" s="27">
        <v>74.67</v>
      </c>
      <c r="I376" s="12">
        <v>0.1</v>
      </c>
      <c r="J376" s="12" t="s">
        <v>36</v>
      </c>
      <c r="K376" s="28">
        <f>(G376*H376)</f>
        <v>597.36</v>
      </c>
      <c r="L376" s="28">
        <f>(K376*I376)</f>
        <v>59.736000000000004</v>
      </c>
      <c r="M376" s="28">
        <f>(K376-L376)</f>
        <v>537.62400000000002</v>
      </c>
      <c r="N376" s="15">
        <f>YEAR(B376)</f>
        <v>2025</v>
      </c>
      <c r="O376" s="15">
        <f>MONTH(B376)</f>
        <v>7</v>
      </c>
      <c r="P376" s="15"/>
    </row>
    <row r="377" spans="1:16" ht="12.5" x14ac:dyDescent="0.25">
      <c r="A377" s="21" t="s">
        <v>803</v>
      </c>
      <c r="B377" s="13">
        <v>45527</v>
      </c>
      <c r="C377" s="12" t="s">
        <v>32</v>
      </c>
      <c r="D377" s="12" t="s">
        <v>804</v>
      </c>
      <c r="E377" s="12" t="s">
        <v>56</v>
      </c>
      <c r="F377" s="12" t="s">
        <v>57</v>
      </c>
      <c r="G377" s="12">
        <v>6</v>
      </c>
      <c r="H377" s="27">
        <v>287.72000000000003</v>
      </c>
      <c r="I377" s="12">
        <v>0.05</v>
      </c>
      <c r="J377" s="12" t="s">
        <v>41</v>
      </c>
      <c r="K377" s="28">
        <f>(G377*H377)</f>
        <v>1726.3200000000002</v>
      </c>
      <c r="L377" s="28">
        <f>(K377*I377)</f>
        <v>86.316000000000017</v>
      </c>
      <c r="M377" s="28">
        <f>(K377-L377)</f>
        <v>1640.0040000000001</v>
      </c>
      <c r="N377" s="15">
        <f>YEAR(B377)</f>
        <v>2024</v>
      </c>
      <c r="O377" s="15">
        <f>MONTH(B377)</f>
        <v>8</v>
      </c>
      <c r="P377" s="15"/>
    </row>
    <row r="378" spans="1:16" ht="12.5" x14ac:dyDescent="0.25">
      <c r="A378" s="21" t="s">
        <v>805</v>
      </c>
      <c r="B378" s="13">
        <v>45649</v>
      </c>
      <c r="C378" s="12" t="s">
        <v>47</v>
      </c>
      <c r="D378" s="12" t="s">
        <v>806</v>
      </c>
      <c r="E378" s="12" t="s">
        <v>39</v>
      </c>
      <c r="F378" s="12" t="s">
        <v>53</v>
      </c>
      <c r="G378" s="12">
        <v>6</v>
      </c>
      <c r="H378" s="27">
        <v>160.53</v>
      </c>
      <c r="I378" s="12">
        <v>0.05</v>
      </c>
      <c r="J378" s="12" t="s">
        <v>36</v>
      </c>
      <c r="K378" s="28">
        <f>(G378*H378)</f>
        <v>963.18000000000006</v>
      </c>
      <c r="L378" s="28">
        <f>(K378*I378)</f>
        <v>48.159000000000006</v>
      </c>
      <c r="M378" s="28">
        <f>(K378-L378)</f>
        <v>915.02100000000007</v>
      </c>
      <c r="N378" s="15">
        <f>YEAR(B378)</f>
        <v>2024</v>
      </c>
      <c r="O378" s="15">
        <f>MONTH(B378)</f>
        <v>12</v>
      </c>
      <c r="P378" s="15"/>
    </row>
    <row r="379" spans="1:16" ht="12.5" x14ac:dyDescent="0.25">
      <c r="A379" s="21" t="s">
        <v>807</v>
      </c>
      <c r="B379" s="13">
        <v>45795</v>
      </c>
      <c r="C379" s="12" t="s">
        <v>65</v>
      </c>
      <c r="D379" s="12" t="s">
        <v>808</v>
      </c>
      <c r="E379" s="12" t="s">
        <v>39</v>
      </c>
      <c r="F379" s="12" t="s">
        <v>45</v>
      </c>
      <c r="G379" s="12">
        <v>2</v>
      </c>
      <c r="H379" s="27">
        <v>291.87</v>
      </c>
      <c r="I379" s="12">
        <v>0.15</v>
      </c>
      <c r="J379" s="12" t="s">
        <v>36</v>
      </c>
      <c r="K379" s="28">
        <f>(G379*H379)</f>
        <v>583.74</v>
      </c>
      <c r="L379" s="28">
        <f>(K379*I379)</f>
        <v>87.560999999999993</v>
      </c>
      <c r="M379" s="28">
        <f>(K379-L379)</f>
        <v>496.17900000000003</v>
      </c>
      <c r="N379" s="15">
        <f>YEAR(B379)</f>
        <v>2025</v>
      </c>
      <c r="O379" s="15">
        <f>MONTH(B379)</f>
        <v>5</v>
      </c>
      <c r="P379" s="15"/>
    </row>
    <row r="380" spans="1:16" ht="12.5" x14ac:dyDescent="0.25">
      <c r="A380" s="21" t="s">
        <v>809</v>
      </c>
      <c r="B380" s="13">
        <v>45711</v>
      </c>
      <c r="C380" s="12" t="s">
        <v>43</v>
      </c>
      <c r="D380" s="12" t="s">
        <v>810</v>
      </c>
      <c r="E380" s="12" t="s">
        <v>56</v>
      </c>
      <c r="F380" s="12" t="s">
        <v>61</v>
      </c>
      <c r="G380" s="12">
        <v>3</v>
      </c>
      <c r="H380" s="27">
        <v>361.13</v>
      </c>
      <c r="I380" s="12">
        <v>0.15</v>
      </c>
      <c r="J380" s="12" t="s">
        <v>36</v>
      </c>
      <c r="K380" s="28">
        <f>(G380*H380)</f>
        <v>1083.3899999999999</v>
      </c>
      <c r="L380" s="28">
        <f>(K380*I380)</f>
        <v>162.50849999999997</v>
      </c>
      <c r="M380" s="28">
        <f>(K380-L380)</f>
        <v>920.88149999999996</v>
      </c>
      <c r="N380" s="15">
        <f>YEAR(B380)</f>
        <v>2025</v>
      </c>
      <c r="O380" s="15">
        <f>MONTH(B380)</f>
        <v>2</v>
      </c>
      <c r="P380" s="15"/>
    </row>
    <row r="381" spans="1:16" ht="12.5" x14ac:dyDescent="0.25">
      <c r="A381" s="21" t="s">
        <v>811</v>
      </c>
      <c r="B381" s="13">
        <v>45787</v>
      </c>
      <c r="C381" s="12" t="s">
        <v>47</v>
      </c>
      <c r="D381" s="12" t="s">
        <v>812</v>
      </c>
      <c r="E381" s="12" t="s">
        <v>39</v>
      </c>
      <c r="F381" s="12" t="s">
        <v>53</v>
      </c>
      <c r="G381" s="12">
        <v>6</v>
      </c>
      <c r="H381" s="27">
        <v>483.9</v>
      </c>
      <c r="I381" s="12">
        <v>0.15</v>
      </c>
      <c r="J381" s="12" t="s">
        <v>58</v>
      </c>
      <c r="K381" s="28">
        <f>(G381*H381)</f>
        <v>2903.3999999999996</v>
      </c>
      <c r="L381" s="28">
        <f>(K381*I381)</f>
        <v>435.50999999999993</v>
      </c>
      <c r="M381" s="28">
        <f>(K381-L381)</f>
        <v>2467.89</v>
      </c>
      <c r="N381" s="15">
        <f>YEAR(B381)</f>
        <v>2025</v>
      </c>
      <c r="O381" s="15">
        <f>MONTH(B381)</f>
        <v>5</v>
      </c>
      <c r="P381" s="15"/>
    </row>
    <row r="382" spans="1:16" ht="12.5" x14ac:dyDescent="0.25">
      <c r="A382" s="21" t="s">
        <v>813</v>
      </c>
      <c r="B382" s="13">
        <v>45508</v>
      </c>
      <c r="C382" s="12" t="s">
        <v>43</v>
      </c>
      <c r="D382" s="12" t="s">
        <v>814</v>
      </c>
      <c r="E382" s="12" t="s">
        <v>56</v>
      </c>
      <c r="F382" s="12" t="s">
        <v>61</v>
      </c>
      <c r="G382" s="12">
        <v>5</v>
      </c>
      <c r="H382" s="27">
        <v>141.88999999999999</v>
      </c>
      <c r="I382" s="12">
        <v>0.1</v>
      </c>
      <c r="J382" s="12" t="s">
        <v>58</v>
      </c>
      <c r="K382" s="28">
        <f>(G382*H382)</f>
        <v>709.44999999999993</v>
      </c>
      <c r="L382" s="28">
        <f>(K382*I382)</f>
        <v>70.944999999999993</v>
      </c>
      <c r="M382" s="28">
        <f>(K382-L382)</f>
        <v>638.50499999999988</v>
      </c>
      <c r="N382" s="15">
        <f>YEAR(B382)</f>
        <v>2024</v>
      </c>
      <c r="O382" s="15">
        <f>MONTH(B382)</f>
        <v>8</v>
      </c>
      <c r="P382" s="15"/>
    </row>
    <row r="383" spans="1:16" ht="12.5" x14ac:dyDescent="0.25">
      <c r="A383" s="21" t="s">
        <v>815</v>
      </c>
      <c r="B383" s="13">
        <v>45673</v>
      </c>
      <c r="C383" s="12" t="s">
        <v>65</v>
      </c>
      <c r="D383" s="12" t="s">
        <v>816</v>
      </c>
      <c r="E383" s="12" t="s">
        <v>56</v>
      </c>
      <c r="F383" s="12" t="s">
        <v>87</v>
      </c>
      <c r="G383" s="12">
        <v>3</v>
      </c>
      <c r="H383" s="27">
        <v>448.37</v>
      </c>
      <c r="I383" s="12">
        <v>0.1</v>
      </c>
      <c r="J383" s="12" t="s">
        <v>36</v>
      </c>
      <c r="K383" s="28">
        <f>(G383*H383)</f>
        <v>1345.1100000000001</v>
      </c>
      <c r="L383" s="28">
        <f>(K383*I383)</f>
        <v>134.51100000000002</v>
      </c>
      <c r="M383" s="28">
        <f>(K383-L383)</f>
        <v>1210.5990000000002</v>
      </c>
      <c r="N383" s="15">
        <f>YEAR(B383)</f>
        <v>2025</v>
      </c>
      <c r="O383" s="15">
        <f>MONTH(B383)</f>
        <v>1</v>
      </c>
      <c r="P383" s="15"/>
    </row>
    <row r="384" spans="1:16" ht="12.5" x14ac:dyDescent="0.25">
      <c r="A384" s="21" t="s">
        <v>817</v>
      </c>
      <c r="B384" s="13">
        <v>45630</v>
      </c>
      <c r="C384" s="12" t="s">
        <v>32</v>
      </c>
      <c r="D384" s="12" t="s">
        <v>818</v>
      </c>
      <c r="E384" s="12" t="s">
        <v>34</v>
      </c>
      <c r="F384" s="12" t="s">
        <v>69</v>
      </c>
      <c r="G384" s="12">
        <v>3</v>
      </c>
      <c r="H384" s="27">
        <v>385.41</v>
      </c>
      <c r="I384" s="12">
        <v>0.1</v>
      </c>
      <c r="J384" s="12" t="s">
        <v>36</v>
      </c>
      <c r="K384" s="28">
        <f>(G384*H384)</f>
        <v>1156.23</v>
      </c>
      <c r="L384" s="28">
        <f>(K384*I384)</f>
        <v>115.623</v>
      </c>
      <c r="M384" s="28">
        <f>(K384-L384)</f>
        <v>1040.607</v>
      </c>
      <c r="N384" s="15">
        <f>YEAR(B384)</f>
        <v>2024</v>
      </c>
      <c r="O384" s="15">
        <f>MONTH(B384)</f>
        <v>12</v>
      </c>
      <c r="P384" s="15"/>
    </row>
    <row r="385" spans="1:16" ht="12.5" x14ac:dyDescent="0.25">
      <c r="A385" s="21" t="s">
        <v>819</v>
      </c>
      <c r="B385" s="13">
        <v>45775</v>
      </c>
      <c r="C385" s="12" t="s">
        <v>43</v>
      </c>
      <c r="D385" s="12" t="s">
        <v>820</v>
      </c>
      <c r="E385" s="12" t="s">
        <v>56</v>
      </c>
      <c r="F385" s="12" t="s">
        <v>61</v>
      </c>
      <c r="G385" s="12">
        <v>1</v>
      </c>
      <c r="H385" s="27">
        <v>299.18</v>
      </c>
      <c r="I385" s="12">
        <v>0.05</v>
      </c>
      <c r="J385" s="12" t="s">
        <v>41</v>
      </c>
      <c r="K385" s="28">
        <f>(G385*H385)</f>
        <v>299.18</v>
      </c>
      <c r="L385" s="28">
        <f>(K385*I385)</f>
        <v>14.959000000000001</v>
      </c>
      <c r="M385" s="28">
        <f>(K385-L385)</f>
        <v>284.221</v>
      </c>
      <c r="N385" s="15">
        <f>YEAR(B385)</f>
        <v>2025</v>
      </c>
      <c r="O385" s="15">
        <f>MONTH(B385)</f>
        <v>4</v>
      </c>
      <c r="P385" s="15"/>
    </row>
    <row r="386" spans="1:16" ht="12.5" x14ac:dyDescent="0.25">
      <c r="A386" s="21" t="s">
        <v>821</v>
      </c>
      <c r="B386" s="13">
        <v>45669</v>
      </c>
      <c r="C386" s="12" t="s">
        <v>43</v>
      </c>
      <c r="D386" s="12" t="s">
        <v>822</v>
      </c>
      <c r="E386" s="12" t="s">
        <v>34</v>
      </c>
      <c r="F386" s="12" t="s">
        <v>69</v>
      </c>
      <c r="G386" s="12">
        <v>8</v>
      </c>
      <c r="H386" s="27">
        <v>434.54</v>
      </c>
      <c r="I386" s="12">
        <v>0.05</v>
      </c>
      <c r="J386" s="12" t="s">
        <v>36</v>
      </c>
      <c r="K386" s="28">
        <f>(G386*H386)</f>
        <v>3476.32</v>
      </c>
      <c r="L386" s="28">
        <f>(K386*I386)</f>
        <v>173.81600000000003</v>
      </c>
      <c r="M386" s="28">
        <f>(K386-L386)</f>
        <v>3302.5039999999999</v>
      </c>
      <c r="N386" s="15">
        <f>YEAR(B386)</f>
        <v>2025</v>
      </c>
      <c r="O386" s="15">
        <f>MONTH(B386)</f>
        <v>1</v>
      </c>
      <c r="P386" s="15"/>
    </row>
    <row r="387" spans="1:16" ht="12.5" x14ac:dyDescent="0.25">
      <c r="A387" s="21" t="s">
        <v>823</v>
      </c>
      <c r="B387" s="13">
        <v>45747</v>
      </c>
      <c r="C387" s="12" t="s">
        <v>32</v>
      </c>
      <c r="D387" s="12" t="s">
        <v>824</v>
      </c>
      <c r="E387" s="12" t="s">
        <v>39</v>
      </c>
      <c r="F387" s="12" t="s">
        <v>101</v>
      </c>
      <c r="G387" s="12">
        <v>6</v>
      </c>
      <c r="H387" s="27">
        <v>456.59</v>
      </c>
      <c r="I387" s="12">
        <v>0.1</v>
      </c>
      <c r="J387" s="12" t="s">
        <v>41</v>
      </c>
      <c r="K387" s="28">
        <f>(G387*H387)</f>
        <v>2739.54</v>
      </c>
      <c r="L387" s="28">
        <f>(K387*I387)</f>
        <v>273.95400000000001</v>
      </c>
      <c r="M387" s="28">
        <f>(K387-L387)</f>
        <v>2465.5859999999998</v>
      </c>
      <c r="N387" s="15">
        <f>YEAR(B387)</f>
        <v>2025</v>
      </c>
      <c r="O387" s="15">
        <f>MONTH(B387)</f>
        <v>3</v>
      </c>
      <c r="P387" s="15"/>
    </row>
    <row r="388" spans="1:16" ht="12.5" x14ac:dyDescent="0.25">
      <c r="A388" s="21" t="s">
        <v>825</v>
      </c>
      <c r="B388" s="13">
        <v>45758</v>
      </c>
      <c r="C388" s="12" t="s">
        <v>43</v>
      </c>
      <c r="D388" s="12" t="s">
        <v>826</v>
      </c>
      <c r="E388" s="12" t="s">
        <v>39</v>
      </c>
      <c r="F388" s="12" t="s">
        <v>45</v>
      </c>
      <c r="G388" s="12">
        <v>5</v>
      </c>
      <c r="H388" s="27">
        <v>12.07</v>
      </c>
      <c r="I388" s="12">
        <v>0.1</v>
      </c>
      <c r="J388" s="12" t="s">
        <v>41</v>
      </c>
      <c r="K388" s="28">
        <f>(G388*H388)</f>
        <v>60.35</v>
      </c>
      <c r="L388" s="28">
        <f>(K388*I388)</f>
        <v>6.0350000000000001</v>
      </c>
      <c r="M388" s="28">
        <f>(K388-L388)</f>
        <v>54.314999999999998</v>
      </c>
      <c r="N388" s="15">
        <f>YEAR(B388)</f>
        <v>2025</v>
      </c>
      <c r="O388" s="15">
        <f>MONTH(B388)</f>
        <v>4</v>
      </c>
      <c r="P388" s="15"/>
    </row>
    <row r="389" spans="1:16" ht="12.5" x14ac:dyDescent="0.25">
      <c r="A389" s="21" t="s">
        <v>827</v>
      </c>
      <c r="B389" s="13">
        <v>45853</v>
      </c>
      <c r="C389" s="12" t="s">
        <v>47</v>
      </c>
      <c r="D389" s="12" t="s">
        <v>828</v>
      </c>
      <c r="E389" s="12" t="s">
        <v>34</v>
      </c>
      <c r="F389" s="12" t="s">
        <v>35</v>
      </c>
      <c r="G389" s="12">
        <v>5</v>
      </c>
      <c r="H389" s="27">
        <v>495.11</v>
      </c>
      <c r="I389" s="12">
        <v>0.1</v>
      </c>
      <c r="J389" s="12" t="s">
        <v>58</v>
      </c>
      <c r="K389" s="28">
        <f>(G389*H389)</f>
        <v>2475.5500000000002</v>
      </c>
      <c r="L389" s="28">
        <f>(K389*I389)</f>
        <v>247.55500000000004</v>
      </c>
      <c r="M389" s="28">
        <f>(K389-L389)</f>
        <v>2227.9950000000003</v>
      </c>
      <c r="N389" s="15">
        <f>YEAR(B389)</f>
        <v>2025</v>
      </c>
      <c r="O389" s="15">
        <f>MONTH(B389)</f>
        <v>7</v>
      </c>
      <c r="P389" s="15"/>
    </row>
    <row r="390" spans="1:16" ht="12.5" x14ac:dyDescent="0.25">
      <c r="A390" s="21" t="s">
        <v>829</v>
      </c>
      <c r="B390" s="13">
        <v>45862</v>
      </c>
      <c r="C390" s="12" t="s">
        <v>32</v>
      </c>
      <c r="D390" s="12" t="s">
        <v>830</v>
      </c>
      <c r="E390" s="12" t="s">
        <v>34</v>
      </c>
      <c r="F390" s="12" t="s">
        <v>35</v>
      </c>
      <c r="G390" s="12">
        <v>3</v>
      </c>
      <c r="H390" s="27">
        <v>129.43</v>
      </c>
      <c r="I390" s="12">
        <v>0</v>
      </c>
      <c r="J390" s="12" t="s">
        <v>36</v>
      </c>
      <c r="K390" s="28">
        <f>(G390*H390)</f>
        <v>388.29</v>
      </c>
      <c r="L390" s="28">
        <f>(K390*I390)</f>
        <v>0</v>
      </c>
      <c r="M390" s="28">
        <f>(K390-L390)</f>
        <v>388.29</v>
      </c>
      <c r="N390" s="15">
        <f>YEAR(B390)</f>
        <v>2025</v>
      </c>
      <c r="O390" s="15">
        <f>MONTH(B390)</f>
        <v>7</v>
      </c>
      <c r="P390" s="15"/>
    </row>
    <row r="391" spans="1:16" ht="12.5" x14ac:dyDescent="0.25">
      <c r="A391" s="21" t="s">
        <v>831</v>
      </c>
      <c r="B391" s="13">
        <v>45731</v>
      </c>
      <c r="C391" s="12" t="s">
        <v>65</v>
      </c>
      <c r="D391" s="12" t="s">
        <v>832</v>
      </c>
      <c r="E391" s="12" t="s">
        <v>39</v>
      </c>
      <c r="F391" s="12" t="s">
        <v>101</v>
      </c>
      <c r="G391" s="12">
        <v>8</v>
      </c>
      <c r="H391" s="27">
        <v>222.35</v>
      </c>
      <c r="I391" s="12">
        <v>0</v>
      </c>
      <c r="J391" s="12" t="s">
        <v>58</v>
      </c>
      <c r="K391" s="28">
        <f>(G391*H391)</f>
        <v>1778.8</v>
      </c>
      <c r="L391" s="28">
        <f>(K391*I391)</f>
        <v>0</v>
      </c>
      <c r="M391" s="28">
        <f>(K391-L391)</f>
        <v>1778.8</v>
      </c>
      <c r="N391" s="15">
        <f>YEAR(B391)</f>
        <v>2025</v>
      </c>
      <c r="O391" s="15">
        <f>MONTH(B391)</f>
        <v>3</v>
      </c>
      <c r="P391" s="15"/>
    </row>
    <row r="392" spans="1:16" ht="12.5" x14ac:dyDescent="0.25">
      <c r="A392" s="21" t="s">
        <v>833</v>
      </c>
      <c r="B392" s="13">
        <v>45609</v>
      </c>
      <c r="C392" s="12" t="s">
        <v>65</v>
      </c>
      <c r="D392" s="12" t="s">
        <v>834</v>
      </c>
      <c r="E392" s="12" t="s">
        <v>39</v>
      </c>
      <c r="F392" s="12" t="s">
        <v>40</v>
      </c>
      <c r="G392" s="12">
        <v>4</v>
      </c>
      <c r="H392" s="27">
        <v>302.23</v>
      </c>
      <c r="I392" s="12">
        <v>0.15</v>
      </c>
      <c r="J392" s="12" t="s">
        <v>58</v>
      </c>
      <c r="K392" s="28">
        <f>(G392*H392)</f>
        <v>1208.92</v>
      </c>
      <c r="L392" s="28">
        <f>(K392*I392)</f>
        <v>181.33799999999999</v>
      </c>
      <c r="M392" s="28">
        <f>(K392-L392)</f>
        <v>1027.5820000000001</v>
      </c>
      <c r="N392" s="15">
        <f>YEAR(B392)</f>
        <v>2024</v>
      </c>
      <c r="O392" s="15">
        <f>MONTH(B392)</f>
        <v>11</v>
      </c>
      <c r="P392" s="15"/>
    </row>
    <row r="393" spans="1:16" ht="12.5" x14ac:dyDescent="0.25">
      <c r="A393" s="21" t="s">
        <v>835</v>
      </c>
      <c r="B393" s="13">
        <v>45748</v>
      </c>
      <c r="C393" s="12" t="s">
        <v>65</v>
      </c>
      <c r="D393" s="12" t="s">
        <v>836</v>
      </c>
      <c r="E393" s="12" t="s">
        <v>56</v>
      </c>
      <c r="F393" s="12" t="s">
        <v>61</v>
      </c>
      <c r="G393" s="12">
        <v>8</v>
      </c>
      <c r="H393" s="27">
        <v>444.32</v>
      </c>
      <c r="I393" s="12">
        <v>0.15</v>
      </c>
      <c r="J393" s="12" t="s">
        <v>58</v>
      </c>
      <c r="K393" s="28">
        <f>(G393*H393)</f>
        <v>3554.56</v>
      </c>
      <c r="L393" s="28">
        <f>(K393*I393)</f>
        <v>533.18399999999997</v>
      </c>
      <c r="M393" s="28">
        <f>(K393-L393)</f>
        <v>3021.3760000000002</v>
      </c>
      <c r="N393" s="15">
        <f>YEAR(B393)</f>
        <v>2025</v>
      </c>
      <c r="O393" s="15">
        <f>MONTH(B393)</f>
        <v>4</v>
      </c>
      <c r="P393" s="15"/>
    </row>
    <row r="394" spans="1:16" ht="12.5" x14ac:dyDescent="0.25">
      <c r="A394" s="21" t="s">
        <v>837</v>
      </c>
      <c r="B394" s="13">
        <v>45524</v>
      </c>
      <c r="C394" s="12" t="s">
        <v>43</v>
      </c>
      <c r="D394" s="12" t="s">
        <v>838</v>
      </c>
      <c r="E394" s="12" t="s">
        <v>56</v>
      </c>
      <c r="F394" s="12" t="s">
        <v>78</v>
      </c>
      <c r="G394" s="12">
        <v>7</v>
      </c>
      <c r="H394" s="27">
        <v>143.26</v>
      </c>
      <c r="I394" s="12">
        <v>0.05</v>
      </c>
      <c r="J394" s="12" t="s">
        <v>36</v>
      </c>
      <c r="K394" s="28">
        <f>(G394*H394)</f>
        <v>1002.8199999999999</v>
      </c>
      <c r="L394" s="28">
        <f>(K394*I394)</f>
        <v>50.140999999999998</v>
      </c>
      <c r="M394" s="28">
        <f>(K394-L394)</f>
        <v>952.67899999999997</v>
      </c>
      <c r="N394" s="15">
        <f>YEAR(B394)</f>
        <v>2024</v>
      </c>
      <c r="O394" s="15">
        <f>MONTH(B394)</f>
        <v>8</v>
      </c>
      <c r="P394" s="15"/>
    </row>
    <row r="395" spans="1:16" ht="12.5" x14ac:dyDescent="0.25">
      <c r="A395" s="21" t="s">
        <v>839</v>
      </c>
      <c r="B395" s="13">
        <v>45539</v>
      </c>
      <c r="C395" s="12" t="s">
        <v>43</v>
      </c>
      <c r="D395" s="12" t="s">
        <v>840</v>
      </c>
      <c r="E395" s="12" t="s">
        <v>56</v>
      </c>
      <c r="F395" s="12" t="s">
        <v>78</v>
      </c>
      <c r="G395" s="12">
        <v>9</v>
      </c>
      <c r="H395" s="27">
        <v>467.95</v>
      </c>
      <c r="I395" s="12">
        <v>0</v>
      </c>
      <c r="J395" s="12" t="s">
        <v>58</v>
      </c>
      <c r="K395" s="28">
        <f>(G395*H395)</f>
        <v>4211.55</v>
      </c>
      <c r="L395" s="28">
        <f>(K395*I395)</f>
        <v>0</v>
      </c>
      <c r="M395" s="28">
        <f>(K395-L395)</f>
        <v>4211.55</v>
      </c>
      <c r="N395" s="15">
        <f>YEAR(B395)</f>
        <v>2024</v>
      </c>
      <c r="O395" s="15">
        <f>MONTH(B395)</f>
        <v>9</v>
      </c>
      <c r="P395" s="15"/>
    </row>
    <row r="396" spans="1:16" ht="12.5" x14ac:dyDescent="0.25">
      <c r="A396" s="21" t="s">
        <v>841</v>
      </c>
      <c r="B396" s="13">
        <v>45812</v>
      </c>
      <c r="C396" s="12" t="s">
        <v>32</v>
      </c>
      <c r="D396" s="12" t="s">
        <v>842</v>
      </c>
      <c r="E396" s="12" t="s">
        <v>39</v>
      </c>
      <c r="F396" s="12" t="s">
        <v>45</v>
      </c>
      <c r="G396" s="12">
        <v>5</v>
      </c>
      <c r="H396" s="27">
        <v>252.16</v>
      </c>
      <c r="I396" s="12">
        <v>0.05</v>
      </c>
      <c r="J396" s="12" t="s">
        <v>58</v>
      </c>
      <c r="K396" s="28">
        <f>(G396*H396)</f>
        <v>1260.8</v>
      </c>
      <c r="L396" s="28">
        <f>(K396*I396)</f>
        <v>63.04</v>
      </c>
      <c r="M396" s="28">
        <f>(K396-L396)</f>
        <v>1197.76</v>
      </c>
      <c r="N396" s="15">
        <f>YEAR(B396)</f>
        <v>2025</v>
      </c>
      <c r="O396" s="15">
        <f>MONTH(B396)</f>
        <v>6</v>
      </c>
      <c r="P396" s="15"/>
    </row>
    <row r="397" spans="1:16" ht="12.5" x14ac:dyDescent="0.25">
      <c r="A397" s="21" t="s">
        <v>843</v>
      </c>
      <c r="B397" s="13">
        <v>45687</v>
      </c>
      <c r="C397" s="12" t="s">
        <v>32</v>
      </c>
      <c r="D397" s="12" t="s">
        <v>844</v>
      </c>
      <c r="E397" s="12" t="s">
        <v>34</v>
      </c>
      <c r="F397" s="12" t="s">
        <v>35</v>
      </c>
      <c r="G397" s="12">
        <v>7</v>
      </c>
      <c r="H397" s="27">
        <v>260.42</v>
      </c>
      <c r="I397" s="12">
        <v>0.05</v>
      </c>
      <c r="J397" s="12" t="s">
        <v>41</v>
      </c>
      <c r="K397" s="28">
        <f>(G397*H397)</f>
        <v>1822.94</v>
      </c>
      <c r="L397" s="28">
        <f>(K397*I397)</f>
        <v>91.147000000000006</v>
      </c>
      <c r="M397" s="28">
        <f>(K397-L397)</f>
        <v>1731.7930000000001</v>
      </c>
      <c r="N397" s="15">
        <f>YEAR(B397)</f>
        <v>2025</v>
      </c>
      <c r="O397" s="15">
        <f>MONTH(B397)</f>
        <v>1</v>
      </c>
      <c r="P397" s="15"/>
    </row>
    <row r="398" spans="1:16" ht="12.5" x14ac:dyDescent="0.25">
      <c r="A398" s="21" t="s">
        <v>845</v>
      </c>
      <c r="B398" s="13">
        <v>45687</v>
      </c>
      <c r="C398" s="12" t="s">
        <v>47</v>
      </c>
      <c r="D398" s="12" t="s">
        <v>846</v>
      </c>
      <c r="E398" s="12" t="s">
        <v>56</v>
      </c>
      <c r="F398" s="12" t="s">
        <v>57</v>
      </c>
      <c r="G398" s="12">
        <v>7</v>
      </c>
      <c r="H398" s="27">
        <v>303.91000000000003</v>
      </c>
      <c r="I398" s="12">
        <v>0</v>
      </c>
      <c r="J398" s="12" t="s">
        <v>41</v>
      </c>
      <c r="K398" s="28">
        <f>(G398*H398)</f>
        <v>2127.3700000000003</v>
      </c>
      <c r="L398" s="28">
        <f>(K398*I398)</f>
        <v>0</v>
      </c>
      <c r="M398" s="28">
        <f>(K398-L398)</f>
        <v>2127.3700000000003</v>
      </c>
      <c r="N398" s="15">
        <f>YEAR(B398)</f>
        <v>2025</v>
      </c>
      <c r="O398" s="15">
        <f>MONTH(B398)</f>
        <v>1</v>
      </c>
      <c r="P398" s="15"/>
    </row>
    <row r="399" spans="1:16" ht="12.5" x14ac:dyDescent="0.25">
      <c r="A399" s="21" t="s">
        <v>847</v>
      </c>
      <c r="B399" s="13">
        <v>45760</v>
      </c>
      <c r="C399" s="12" t="s">
        <v>47</v>
      </c>
      <c r="D399" s="12" t="s">
        <v>848</v>
      </c>
      <c r="E399" s="12" t="s">
        <v>56</v>
      </c>
      <c r="F399" s="12" t="s">
        <v>61</v>
      </c>
      <c r="G399" s="12">
        <v>4</v>
      </c>
      <c r="H399" s="27">
        <v>262.99</v>
      </c>
      <c r="I399" s="12">
        <v>0.05</v>
      </c>
      <c r="J399" s="12" t="s">
        <v>58</v>
      </c>
      <c r="K399" s="28">
        <f>(G399*H399)</f>
        <v>1051.96</v>
      </c>
      <c r="L399" s="28">
        <f>(K399*I399)</f>
        <v>52.598000000000006</v>
      </c>
      <c r="M399" s="28">
        <f>(K399-L399)</f>
        <v>999.36200000000008</v>
      </c>
      <c r="N399" s="15">
        <f>YEAR(B399)</f>
        <v>2025</v>
      </c>
      <c r="O399" s="15">
        <f>MONTH(B399)</f>
        <v>4</v>
      </c>
      <c r="P399" s="15"/>
    </row>
    <row r="400" spans="1:16" ht="12.5" x14ac:dyDescent="0.25">
      <c r="A400" s="21" t="s">
        <v>849</v>
      </c>
      <c r="B400" s="13">
        <v>45792</v>
      </c>
      <c r="C400" s="12" t="s">
        <v>32</v>
      </c>
      <c r="D400" s="12" t="s">
        <v>850</v>
      </c>
      <c r="E400" s="12" t="s">
        <v>34</v>
      </c>
      <c r="F400" s="12" t="s">
        <v>90</v>
      </c>
      <c r="G400" s="12">
        <v>7</v>
      </c>
      <c r="H400" s="27">
        <v>83.27</v>
      </c>
      <c r="I400" s="12">
        <v>0.15</v>
      </c>
      <c r="J400" s="12" t="s">
        <v>41</v>
      </c>
      <c r="K400" s="28">
        <f>(G400*H400)</f>
        <v>582.89</v>
      </c>
      <c r="L400" s="28">
        <f>(K400*I400)</f>
        <v>87.433499999999995</v>
      </c>
      <c r="M400" s="28">
        <f>(K400-L400)</f>
        <v>495.45650000000001</v>
      </c>
      <c r="N400" s="15">
        <f>YEAR(B400)</f>
        <v>2025</v>
      </c>
      <c r="O400" s="15">
        <f>MONTH(B400)</f>
        <v>5</v>
      </c>
      <c r="P400" s="15"/>
    </row>
    <row r="401" spans="1:16" ht="12.5" x14ac:dyDescent="0.25">
      <c r="A401" s="21" t="s">
        <v>851</v>
      </c>
      <c r="B401" s="13">
        <v>45747</v>
      </c>
      <c r="C401" s="12" t="s">
        <v>65</v>
      </c>
      <c r="D401" s="12" t="s">
        <v>852</v>
      </c>
      <c r="E401" s="12" t="s">
        <v>56</v>
      </c>
      <c r="F401" s="12" t="s">
        <v>87</v>
      </c>
      <c r="G401" s="12">
        <v>8</v>
      </c>
      <c r="H401" s="27">
        <v>351.56</v>
      </c>
      <c r="I401" s="12">
        <v>0.15</v>
      </c>
      <c r="J401" s="12" t="s">
        <v>58</v>
      </c>
      <c r="K401" s="28">
        <f>(G401*H401)</f>
        <v>2812.48</v>
      </c>
      <c r="L401" s="28">
        <f>(K401*I401)</f>
        <v>421.87200000000001</v>
      </c>
      <c r="M401" s="28">
        <f>(K401-L401)</f>
        <v>2390.6080000000002</v>
      </c>
      <c r="N401" s="15">
        <f>YEAR(B401)</f>
        <v>2025</v>
      </c>
      <c r="O401" s="15">
        <f>MONTH(B401)</f>
        <v>3</v>
      </c>
      <c r="P401" s="15"/>
    </row>
    <row r="402" spans="1:16" ht="12.5" x14ac:dyDescent="0.25">
      <c r="A402" s="21" t="s">
        <v>853</v>
      </c>
      <c r="B402" s="13">
        <v>45673</v>
      </c>
      <c r="C402" s="12" t="s">
        <v>32</v>
      </c>
      <c r="D402" s="12" t="s">
        <v>854</v>
      </c>
      <c r="E402" s="12" t="s">
        <v>56</v>
      </c>
      <c r="F402" s="12" t="s">
        <v>87</v>
      </c>
      <c r="G402" s="12">
        <v>3</v>
      </c>
      <c r="H402" s="27">
        <v>46.23</v>
      </c>
      <c r="I402" s="12">
        <v>0.05</v>
      </c>
      <c r="J402" s="12" t="s">
        <v>58</v>
      </c>
      <c r="K402" s="28">
        <f>(G402*H402)</f>
        <v>138.69</v>
      </c>
      <c r="L402" s="28">
        <f>(K402*I402)</f>
        <v>6.9344999999999999</v>
      </c>
      <c r="M402" s="28">
        <f>(K402-L402)</f>
        <v>131.75549999999998</v>
      </c>
      <c r="N402" s="15">
        <f>YEAR(B402)</f>
        <v>2025</v>
      </c>
      <c r="O402" s="15">
        <f>MONTH(B402)</f>
        <v>1</v>
      </c>
      <c r="P402" s="15"/>
    </row>
    <row r="403" spans="1:16" ht="12.5" x14ac:dyDescent="0.25">
      <c r="A403" s="21" t="s">
        <v>855</v>
      </c>
      <c r="B403" s="13">
        <v>45613</v>
      </c>
      <c r="C403" s="12" t="s">
        <v>65</v>
      </c>
      <c r="D403" s="12" t="s">
        <v>856</v>
      </c>
      <c r="E403" s="12" t="s">
        <v>39</v>
      </c>
      <c r="F403" s="12" t="s">
        <v>45</v>
      </c>
      <c r="G403" s="12">
        <v>4</v>
      </c>
      <c r="H403" s="27">
        <v>76.040000000000006</v>
      </c>
      <c r="I403" s="12">
        <v>0.15</v>
      </c>
      <c r="J403" s="12" t="s">
        <v>58</v>
      </c>
      <c r="K403" s="28">
        <f>(G403*H403)</f>
        <v>304.16000000000003</v>
      </c>
      <c r="L403" s="28">
        <f>(K403*I403)</f>
        <v>45.624000000000002</v>
      </c>
      <c r="M403" s="28">
        <f>(K403-L403)</f>
        <v>258.536</v>
      </c>
      <c r="N403" s="15">
        <f>YEAR(B403)</f>
        <v>2024</v>
      </c>
      <c r="O403" s="15">
        <f>MONTH(B403)</f>
        <v>11</v>
      </c>
      <c r="P403" s="15"/>
    </row>
    <row r="404" spans="1:16" ht="12.5" x14ac:dyDescent="0.25">
      <c r="A404" s="21" t="s">
        <v>857</v>
      </c>
      <c r="B404" s="13">
        <v>45614</v>
      </c>
      <c r="C404" s="12" t="s">
        <v>43</v>
      </c>
      <c r="D404" s="12" t="s">
        <v>858</v>
      </c>
      <c r="E404" s="12" t="s">
        <v>56</v>
      </c>
      <c r="F404" s="12" t="s">
        <v>78</v>
      </c>
      <c r="G404" s="12">
        <v>3</v>
      </c>
      <c r="H404" s="27">
        <v>352.39</v>
      </c>
      <c r="I404" s="12">
        <v>0.05</v>
      </c>
      <c r="J404" s="12" t="s">
        <v>36</v>
      </c>
      <c r="K404" s="28">
        <f>(G404*H404)</f>
        <v>1057.17</v>
      </c>
      <c r="L404" s="28">
        <f>(K404*I404)</f>
        <v>52.858500000000006</v>
      </c>
      <c r="M404" s="28">
        <f>(K404-L404)</f>
        <v>1004.3115</v>
      </c>
      <c r="N404" s="15">
        <f>YEAR(B404)</f>
        <v>2024</v>
      </c>
      <c r="O404" s="15">
        <f>MONTH(B404)</f>
        <v>11</v>
      </c>
      <c r="P404" s="15"/>
    </row>
    <row r="405" spans="1:16" ht="12.5" x14ac:dyDescent="0.25">
      <c r="A405" s="21" t="s">
        <v>859</v>
      </c>
      <c r="B405" s="13">
        <v>45855</v>
      </c>
      <c r="C405" s="12" t="s">
        <v>47</v>
      </c>
      <c r="D405" s="12" t="s">
        <v>860</v>
      </c>
      <c r="E405" s="12" t="s">
        <v>56</v>
      </c>
      <c r="F405" s="12" t="s">
        <v>78</v>
      </c>
      <c r="G405" s="12">
        <v>1</v>
      </c>
      <c r="H405" s="27">
        <v>235.84</v>
      </c>
      <c r="I405" s="12">
        <v>0</v>
      </c>
      <c r="J405" s="12" t="s">
        <v>58</v>
      </c>
      <c r="K405" s="28">
        <f>(G405*H405)</f>
        <v>235.84</v>
      </c>
      <c r="L405" s="28">
        <f>(K405*I405)</f>
        <v>0</v>
      </c>
      <c r="M405" s="28">
        <f>(K405-L405)</f>
        <v>235.84</v>
      </c>
      <c r="N405" s="15">
        <f>YEAR(B405)</f>
        <v>2025</v>
      </c>
      <c r="O405" s="15">
        <f>MONTH(B405)</f>
        <v>7</v>
      </c>
      <c r="P405" s="15"/>
    </row>
    <row r="406" spans="1:16" ht="12.5" x14ac:dyDescent="0.25">
      <c r="A406" s="21" t="s">
        <v>861</v>
      </c>
      <c r="B406" s="13">
        <v>45533</v>
      </c>
      <c r="C406" s="12" t="s">
        <v>32</v>
      </c>
      <c r="D406" s="12" t="s">
        <v>862</v>
      </c>
      <c r="E406" s="12" t="s">
        <v>56</v>
      </c>
      <c r="F406" s="12" t="s">
        <v>87</v>
      </c>
      <c r="G406" s="12">
        <v>1</v>
      </c>
      <c r="H406" s="27">
        <v>390.22</v>
      </c>
      <c r="I406" s="12">
        <v>0.1</v>
      </c>
      <c r="J406" s="12" t="s">
        <v>58</v>
      </c>
      <c r="K406" s="28">
        <f>(G406*H406)</f>
        <v>390.22</v>
      </c>
      <c r="L406" s="28">
        <f>(K406*I406)</f>
        <v>39.022000000000006</v>
      </c>
      <c r="M406" s="28">
        <f>(K406-L406)</f>
        <v>351.19800000000004</v>
      </c>
      <c r="N406" s="15">
        <f>YEAR(B406)</f>
        <v>2024</v>
      </c>
      <c r="O406" s="15">
        <f>MONTH(B406)</f>
        <v>8</v>
      </c>
      <c r="P406" s="15"/>
    </row>
    <row r="407" spans="1:16" ht="12.5" x14ac:dyDescent="0.25">
      <c r="A407" s="21" t="s">
        <v>863</v>
      </c>
      <c r="B407" s="13">
        <v>45854</v>
      </c>
      <c r="C407" s="12" t="s">
        <v>43</v>
      </c>
      <c r="D407" s="12" t="s">
        <v>864</v>
      </c>
      <c r="E407" s="12" t="s">
        <v>39</v>
      </c>
      <c r="F407" s="12" t="s">
        <v>45</v>
      </c>
      <c r="G407" s="12">
        <v>2</v>
      </c>
      <c r="H407" s="27">
        <v>12.99</v>
      </c>
      <c r="I407" s="12">
        <v>0.05</v>
      </c>
      <c r="J407" s="12" t="s">
        <v>58</v>
      </c>
      <c r="K407" s="28">
        <f>(G407*H407)</f>
        <v>25.98</v>
      </c>
      <c r="L407" s="28">
        <f>(K407*I407)</f>
        <v>1.2990000000000002</v>
      </c>
      <c r="M407" s="28">
        <f>(K407-L407)</f>
        <v>24.681000000000001</v>
      </c>
      <c r="N407" s="15">
        <f>YEAR(B407)</f>
        <v>2025</v>
      </c>
      <c r="O407" s="15">
        <f>MONTH(B407)</f>
        <v>7</v>
      </c>
      <c r="P407" s="15"/>
    </row>
    <row r="408" spans="1:16" ht="12.5" x14ac:dyDescent="0.25">
      <c r="A408" s="21" t="s">
        <v>865</v>
      </c>
      <c r="B408" s="13">
        <v>45609</v>
      </c>
      <c r="C408" s="12" t="s">
        <v>65</v>
      </c>
      <c r="D408" s="12" t="s">
        <v>866</v>
      </c>
      <c r="E408" s="12" t="s">
        <v>39</v>
      </c>
      <c r="F408" s="12" t="s">
        <v>101</v>
      </c>
      <c r="G408" s="12">
        <v>9</v>
      </c>
      <c r="H408" s="27">
        <v>90.02</v>
      </c>
      <c r="I408" s="12">
        <v>0.1</v>
      </c>
      <c r="J408" s="12" t="s">
        <v>58</v>
      </c>
      <c r="K408" s="28">
        <f>(G408*H408)</f>
        <v>810.18</v>
      </c>
      <c r="L408" s="28">
        <f>(K408*I408)</f>
        <v>81.018000000000001</v>
      </c>
      <c r="M408" s="28">
        <f>(K408-L408)</f>
        <v>729.16199999999992</v>
      </c>
      <c r="N408" s="15">
        <f>YEAR(B408)</f>
        <v>2024</v>
      </c>
      <c r="O408" s="15">
        <f>MONTH(B408)</f>
        <v>11</v>
      </c>
      <c r="P408" s="15"/>
    </row>
    <row r="409" spans="1:16" ht="12.5" x14ac:dyDescent="0.25">
      <c r="A409" s="21" t="s">
        <v>867</v>
      </c>
      <c r="B409" s="13">
        <v>45679</v>
      </c>
      <c r="C409" s="12" t="s">
        <v>32</v>
      </c>
      <c r="D409" s="12" t="s">
        <v>868</v>
      </c>
      <c r="E409" s="12" t="s">
        <v>56</v>
      </c>
      <c r="F409" s="12" t="s">
        <v>61</v>
      </c>
      <c r="G409" s="12">
        <v>5</v>
      </c>
      <c r="H409" s="27">
        <v>285</v>
      </c>
      <c r="I409" s="12">
        <v>0</v>
      </c>
      <c r="J409" s="12" t="s">
        <v>58</v>
      </c>
      <c r="K409" s="28">
        <f>(G409*H409)</f>
        <v>1425</v>
      </c>
      <c r="L409" s="28">
        <f>(K409*I409)</f>
        <v>0</v>
      </c>
      <c r="M409" s="28">
        <f>(K409-L409)</f>
        <v>1425</v>
      </c>
      <c r="N409" s="15">
        <f>YEAR(B409)</f>
        <v>2025</v>
      </c>
      <c r="O409" s="15">
        <f>MONTH(B409)</f>
        <v>1</v>
      </c>
      <c r="P409" s="15"/>
    </row>
    <row r="410" spans="1:16" ht="12.5" x14ac:dyDescent="0.25">
      <c r="A410" s="21" t="s">
        <v>869</v>
      </c>
      <c r="B410" s="13">
        <v>45745</v>
      </c>
      <c r="C410" s="12" t="s">
        <v>65</v>
      </c>
      <c r="D410" s="12" t="s">
        <v>870</v>
      </c>
      <c r="E410" s="12" t="s">
        <v>39</v>
      </c>
      <c r="F410" s="12" t="s">
        <v>40</v>
      </c>
      <c r="G410" s="12">
        <v>3</v>
      </c>
      <c r="H410" s="27">
        <v>494.75</v>
      </c>
      <c r="I410" s="12">
        <v>0</v>
      </c>
      <c r="J410" s="12" t="s">
        <v>58</v>
      </c>
      <c r="K410" s="28">
        <f>(G410*H410)</f>
        <v>1484.25</v>
      </c>
      <c r="L410" s="28">
        <f>(K410*I410)</f>
        <v>0</v>
      </c>
      <c r="M410" s="28">
        <f>(K410-L410)</f>
        <v>1484.25</v>
      </c>
      <c r="N410" s="15">
        <f>YEAR(B410)</f>
        <v>2025</v>
      </c>
      <c r="O410" s="15">
        <f>MONTH(B410)</f>
        <v>3</v>
      </c>
      <c r="P410" s="15"/>
    </row>
    <row r="411" spans="1:16" ht="12.5" x14ac:dyDescent="0.25">
      <c r="A411" s="21" t="s">
        <v>871</v>
      </c>
      <c r="B411" s="13">
        <v>45661</v>
      </c>
      <c r="C411" s="12" t="s">
        <v>32</v>
      </c>
      <c r="D411" s="12" t="s">
        <v>872</v>
      </c>
      <c r="E411" s="12" t="s">
        <v>34</v>
      </c>
      <c r="F411" s="12" t="s">
        <v>182</v>
      </c>
      <c r="G411" s="12">
        <v>8</v>
      </c>
      <c r="H411" s="27">
        <v>371.14</v>
      </c>
      <c r="I411" s="12">
        <v>0.15</v>
      </c>
      <c r="J411" s="12" t="s">
        <v>36</v>
      </c>
      <c r="K411" s="28">
        <f>(G411*H411)</f>
        <v>2969.12</v>
      </c>
      <c r="L411" s="28">
        <f>(K411*I411)</f>
        <v>445.36799999999999</v>
      </c>
      <c r="M411" s="28">
        <f>(K411-L411)</f>
        <v>2523.752</v>
      </c>
      <c r="N411" s="15">
        <f>YEAR(B411)</f>
        <v>2025</v>
      </c>
      <c r="O411" s="15">
        <f>MONTH(B411)</f>
        <v>1</v>
      </c>
      <c r="P411" s="15"/>
    </row>
    <row r="412" spans="1:16" ht="12.5" x14ac:dyDescent="0.25">
      <c r="A412" s="21" t="s">
        <v>873</v>
      </c>
      <c r="B412" s="13">
        <v>45771</v>
      </c>
      <c r="C412" s="12" t="s">
        <v>32</v>
      </c>
      <c r="D412" s="12" t="s">
        <v>874</v>
      </c>
      <c r="E412" s="12" t="s">
        <v>39</v>
      </c>
      <c r="F412" s="12" t="s">
        <v>53</v>
      </c>
      <c r="G412" s="12">
        <v>9</v>
      </c>
      <c r="H412" s="27">
        <v>262.87</v>
      </c>
      <c r="I412" s="12">
        <v>0</v>
      </c>
      <c r="J412" s="12" t="s">
        <v>36</v>
      </c>
      <c r="K412" s="28">
        <f>(G412*H412)</f>
        <v>2365.83</v>
      </c>
      <c r="L412" s="28">
        <f>(K412*I412)</f>
        <v>0</v>
      </c>
      <c r="M412" s="28">
        <f>(K412-L412)</f>
        <v>2365.83</v>
      </c>
      <c r="N412" s="15">
        <f>YEAR(B412)</f>
        <v>2025</v>
      </c>
      <c r="O412" s="15">
        <f>MONTH(B412)</f>
        <v>4</v>
      </c>
      <c r="P412" s="15"/>
    </row>
    <row r="413" spans="1:16" ht="12.5" x14ac:dyDescent="0.25">
      <c r="A413" s="21" t="s">
        <v>875</v>
      </c>
      <c r="B413" s="13">
        <v>45571</v>
      </c>
      <c r="C413" s="12" t="s">
        <v>47</v>
      </c>
      <c r="D413" s="12" t="s">
        <v>876</v>
      </c>
      <c r="E413" s="12" t="s">
        <v>34</v>
      </c>
      <c r="F413" s="12" t="s">
        <v>90</v>
      </c>
      <c r="G413" s="12">
        <v>8</v>
      </c>
      <c r="H413" s="27">
        <v>393.91</v>
      </c>
      <c r="I413" s="12">
        <v>0</v>
      </c>
      <c r="J413" s="12" t="s">
        <v>58</v>
      </c>
      <c r="K413" s="28">
        <f>(G413*H413)</f>
        <v>3151.28</v>
      </c>
      <c r="L413" s="28">
        <f>(K413*I413)</f>
        <v>0</v>
      </c>
      <c r="M413" s="28">
        <f>(K413-L413)</f>
        <v>3151.28</v>
      </c>
      <c r="N413" s="15">
        <f>YEAR(B413)</f>
        <v>2024</v>
      </c>
      <c r="O413" s="15">
        <f>MONTH(B413)</f>
        <v>10</v>
      </c>
      <c r="P413" s="15"/>
    </row>
    <row r="414" spans="1:16" ht="12.5" x14ac:dyDescent="0.25">
      <c r="A414" s="21" t="s">
        <v>877</v>
      </c>
      <c r="B414" s="13">
        <v>45792</v>
      </c>
      <c r="C414" s="12" t="s">
        <v>47</v>
      </c>
      <c r="D414" s="12" t="s">
        <v>878</v>
      </c>
      <c r="E414" s="12" t="s">
        <v>56</v>
      </c>
      <c r="F414" s="12" t="s">
        <v>78</v>
      </c>
      <c r="G414" s="12">
        <v>2</v>
      </c>
      <c r="H414" s="27">
        <v>177.16</v>
      </c>
      <c r="I414" s="12">
        <v>0.05</v>
      </c>
      <c r="J414" s="12" t="s">
        <v>58</v>
      </c>
      <c r="K414" s="28">
        <f>(G414*H414)</f>
        <v>354.32</v>
      </c>
      <c r="L414" s="28">
        <f>(K414*I414)</f>
        <v>17.716000000000001</v>
      </c>
      <c r="M414" s="28">
        <f>(K414-L414)</f>
        <v>336.60399999999998</v>
      </c>
      <c r="N414" s="15">
        <f>YEAR(B414)</f>
        <v>2025</v>
      </c>
      <c r="O414" s="15">
        <f>MONTH(B414)</f>
        <v>5</v>
      </c>
      <c r="P414" s="15"/>
    </row>
    <row r="415" spans="1:16" ht="12.5" x14ac:dyDescent="0.25">
      <c r="A415" s="21" t="s">
        <v>879</v>
      </c>
      <c r="B415" s="13">
        <v>45710</v>
      </c>
      <c r="C415" s="12" t="s">
        <v>43</v>
      </c>
      <c r="D415" s="12" t="s">
        <v>880</v>
      </c>
      <c r="E415" s="12" t="s">
        <v>34</v>
      </c>
      <c r="F415" s="12" t="s">
        <v>69</v>
      </c>
      <c r="G415" s="12">
        <v>1</v>
      </c>
      <c r="H415" s="27">
        <v>484.22</v>
      </c>
      <c r="I415" s="12">
        <v>0</v>
      </c>
      <c r="J415" s="12" t="s">
        <v>36</v>
      </c>
      <c r="K415" s="28">
        <f>(G415*H415)</f>
        <v>484.22</v>
      </c>
      <c r="L415" s="28">
        <f>(K415*I415)</f>
        <v>0</v>
      </c>
      <c r="M415" s="28">
        <f>(K415-L415)</f>
        <v>484.22</v>
      </c>
      <c r="N415" s="15">
        <f>YEAR(B415)</f>
        <v>2025</v>
      </c>
      <c r="O415" s="15">
        <f>MONTH(B415)</f>
        <v>2</v>
      </c>
      <c r="P415" s="15"/>
    </row>
    <row r="416" spans="1:16" ht="12.5" x14ac:dyDescent="0.25">
      <c r="A416" s="21" t="s">
        <v>881</v>
      </c>
      <c r="B416" s="13">
        <v>45794</v>
      </c>
      <c r="C416" s="12" t="s">
        <v>43</v>
      </c>
      <c r="D416" s="12" t="s">
        <v>882</v>
      </c>
      <c r="E416" s="12" t="s">
        <v>56</v>
      </c>
      <c r="F416" s="12" t="s">
        <v>78</v>
      </c>
      <c r="G416" s="12">
        <v>1</v>
      </c>
      <c r="H416" s="27">
        <v>185.03</v>
      </c>
      <c r="I416" s="12">
        <v>0.15</v>
      </c>
      <c r="J416" s="12" t="s">
        <v>41</v>
      </c>
      <c r="K416" s="28">
        <f>(G416*H416)</f>
        <v>185.03</v>
      </c>
      <c r="L416" s="28">
        <f>(K416*I416)</f>
        <v>27.7545</v>
      </c>
      <c r="M416" s="28">
        <f>(K416-L416)</f>
        <v>157.27549999999999</v>
      </c>
      <c r="N416" s="15">
        <f>YEAR(B416)</f>
        <v>2025</v>
      </c>
      <c r="O416" s="15">
        <f>MONTH(B416)</f>
        <v>5</v>
      </c>
      <c r="P416" s="15"/>
    </row>
    <row r="417" spans="1:16" ht="12.5" x14ac:dyDescent="0.25">
      <c r="A417" s="21" t="s">
        <v>883</v>
      </c>
      <c r="B417" s="13">
        <v>45840</v>
      </c>
      <c r="C417" s="12" t="s">
        <v>32</v>
      </c>
      <c r="D417" s="12" t="s">
        <v>884</v>
      </c>
      <c r="E417" s="12" t="s">
        <v>39</v>
      </c>
      <c r="F417" s="12" t="s">
        <v>101</v>
      </c>
      <c r="G417" s="12">
        <v>4</v>
      </c>
      <c r="H417" s="27">
        <v>389.77</v>
      </c>
      <c r="I417" s="12">
        <v>0.1</v>
      </c>
      <c r="J417" s="12" t="s">
        <v>41</v>
      </c>
      <c r="K417" s="28">
        <f>(G417*H417)</f>
        <v>1559.08</v>
      </c>
      <c r="L417" s="28">
        <f>(K417*I417)</f>
        <v>155.90800000000002</v>
      </c>
      <c r="M417" s="28">
        <f>(K417-L417)</f>
        <v>1403.172</v>
      </c>
      <c r="N417" s="15">
        <f>YEAR(B417)</f>
        <v>2025</v>
      </c>
      <c r="O417" s="15">
        <f>MONTH(B417)</f>
        <v>7</v>
      </c>
      <c r="P417" s="15"/>
    </row>
    <row r="418" spans="1:16" ht="12.5" x14ac:dyDescent="0.25">
      <c r="A418" s="21" t="s">
        <v>885</v>
      </c>
      <c r="B418" s="13">
        <v>45731</v>
      </c>
      <c r="C418" s="12" t="s">
        <v>43</v>
      </c>
      <c r="D418" s="12" t="s">
        <v>886</v>
      </c>
      <c r="E418" s="12" t="s">
        <v>56</v>
      </c>
      <c r="F418" s="12" t="s">
        <v>57</v>
      </c>
      <c r="G418" s="12">
        <v>6</v>
      </c>
      <c r="H418" s="27">
        <v>386.8</v>
      </c>
      <c r="I418" s="12">
        <v>0.1</v>
      </c>
      <c r="J418" s="12" t="s">
        <v>36</v>
      </c>
      <c r="K418" s="28">
        <f>(G418*H418)</f>
        <v>2320.8000000000002</v>
      </c>
      <c r="L418" s="28">
        <f>(K418*I418)</f>
        <v>232.08000000000004</v>
      </c>
      <c r="M418" s="28">
        <f>(K418-L418)</f>
        <v>2088.7200000000003</v>
      </c>
      <c r="N418" s="15">
        <f>YEAR(B418)</f>
        <v>2025</v>
      </c>
      <c r="O418" s="15">
        <f>MONTH(B418)</f>
        <v>3</v>
      </c>
      <c r="P418" s="15"/>
    </row>
    <row r="419" spans="1:16" ht="12.5" x14ac:dyDescent="0.25">
      <c r="A419" s="21" t="s">
        <v>887</v>
      </c>
      <c r="B419" s="13">
        <v>45554</v>
      </c>
      <c r="C419" s="12" t="s">
        <v>32</v>
      </c>
      <c r="D419" s="12" t="s">
        <v>888</v>
      </c>
      <c r="E419" s="12" t="s">
        <v>56</v>
      </c>
      <c r="F419" s="12" t="s">
        <v>87</v>
      </c>
      <c r="G419" s="12">
        <v>10</v>
      </c>
      <c r="H419" s="27">
        <v>122.57</v>
      </c>
      <c r="I419" s="12">
        <v>0.15</v>
      </c>
      <c r="J419" s="12" t="s">
        <v>36</v>
      </c>
      <c r="K419" s="28">
        <f>(G419*H419)</f>
        <v>1225.6999999999998</v>
      </c>
      <c r="L419" s="28">
        <f>(K419*I419)</f>
        <v>183.85499999999996</v>
      </c>
      <c r="M419" s="28">
        <f>(K419-L419)</f>
        <v>1041.8449999999998</v>
      </c>
      <c r="N419" s="15">
        <f>YEAR(B419)</f>
        <v>2024</v>
      </c>
      <c r="O419" s="15">
        <f>MONTH(B419)</f>
        <v>9</v>
      </c>
      <c r="P419" s="15"/>
    </row>
    <row r="420" spans="1:16" ht="12.5" x14ac:dyDescent="0.25">
      <c r="A420" s="21" t="s">
        <v>889</v>
      </c>
      <c r="B420" s="13">
        <v>45550</v>
      </c>
      <c r="C420" s="12" t="s">
        <v>43</v>
      </c>
      <c r="D420" s="12" t="s">
        <v>890</v>
      </c>
      <c r="E420" s="12" t="s">
        <v>56</v>
      </c>
      <c r="F420" s="12" t="s">
        <v>78</v>
      </c>
      <c r="G420" s="12">
        <v>4</v>
      </c>
      <c r="H420" s="27">
        <v>188.3</v>
      </c>
      <c r="I420" s="12">
        <v>0</v>
      </c>
      <c r="J420" s="12" t="s">
        <v>58</v>
      </c>
      <c r="K420" s="28">
        <f>(G420*H420)</f>
        <v>753.2</v>
      </c>
      <c r="L420" s="28">
        <f>(K420*I420)</f>
        <v>0</v>
      </c>
      <c r="M420" s="28">
        <f>(K420-L420)</f>
        <v>753.2</v>
      </c>
      <c r="N420" s="15">
        <f>YEAR(B420)</f>
        <v>2024</v>
      </c>
      <c r="O420" s="15">
        <f>MONTH(B420)</f>
        <v>9</v>
      </c>
      <c r="P420" s="15"/>
    </row>
    <row r="421" spans="1:16" ht="12.5" x14ac:dyDescent="0.25">
      <c r="A421" s="21" t="s">
        <v>891</v>
      </c>
      <c r="B421" s="13">
        <v>45730</v>
      </c>
      <c r="C421" s="12" t="s">
        <v>65</v>
      </c>
      <c r="D421" s="12" t="s">
        <v>892</v>
      </c>
      <c r="E421" s="12" t="s">
        <v>34</v>
      </c>
      <c r="F421" s="12" t="s">
        <v>69</v>
      </c>
      <c r="G421" s="12">
        <v>5</v>
      </c>
      <c r="H421" s="27">
        <v>196.94</v>
      </c>
      <c r="I421" s="12">
        <v>0.15</v>
      </c>
      <c r="J421" s="12" t="s">
        <v>41</v>
      </c>
      <c r="K421" s="28">
        <f>(G421*H421)</f>
        <v>984.7</v>
      </c>
      <c r="L421" s="28">
        <f>(K421*I421)</f>
        <v>147.70500000000001</v>
      </c>
      <c r="M421" s="28">
        <f>(K421-L421)</f>
        <v>836.995</v>
      </c>
      <c r="N421" s="15">
        <f>YEAR(B421)</f>
        <v>2025</v>
      </c>
      <c r="O421" s="15">
        <f>MONTH(B421)</f>
        <v>3</v>
      </c>
      <c r="P421" s="15"/>
    </row>
    <row r="422" spans="1:16" ht="12.5" x14ac:dyDescent="0.25">
      <c r="A422" s="21" t="s">
        <v>893</v>
      </c>
      <c r="B422" s="13">
        <v>45762</v>
      </c>
      <c r="C422" s="12" t="s">
        <v>32</v>
      </c>
      <c r="D422" s="12" t="s">
        <v>894</v>
      </c>
      <c r="E422" s="12" t="s">
        <v>39</v>
      </c>
      <c r="F422" s="12" t="s">
        <v>101</v>
      </c>
      <c r="G422" s="12">
        <v>1</v>
      </c>
      <c r="H422" s="27">
        <v>19</v>
      </c>
      <c r="I422" s="12">
        <v>0.05</v>
      </c>
      <c r="J422" s="12" t="s">
        <v>58</v>
      </c>
      <c r="K422" s="28">
        <f>(G422*H422)</f>
        <v>19</v>
      </c>
      <c r="L422" s="28">
        <f>(K422*I422)</f>
        <v>0.95000000000000007</v>
      </c>
      <c r="M422" s="28">
        <f>(K422-L422)</f>
        <v>18.05</v>
      </c>
      <c r="N422" s="15">
        <f>YEAR(B422)</f>
        <v>2025</v>
      </c>
      <c r="O422" s="15">
        <f>MONTH(B422)</f>
        <v>4</v>
      </c>
      <c r="P422" s="15"/>
    </row>
    <row r="423" spans="1:16" ht="12.5" x14ac:dyDescent="0.25">
      <c r="A423" s="21" t="s">
        <v>895</v>
      </c>
      <c r="B423" s="13">
        <v>45582</v>
      </c>
      <c r="C423" s="12" t="s">
        <v>65</v>
      </c>
      <c r="D423" s="12" t="s">
        <v>896</v>
      </c>
      <c r="E423" s="12" t="s">
        <v>56</v>
      </c>
      <c r="F423" s="12" t="s">
        <v>57</v>
      </c>
      <c r="G423" s="12">
        <v>2</v>
      </c>
      <c r="H423" s="27">
        <v>436.83</v>
      </c>
      <c r="I423" s="12">
        <v>0.15</v>
      </c>
      <c r="J423" s="12" t="s">
        <v>41</v>
      </c>
      <c r="K423" s="28">
        <f>(G423*H423)</f>
        <v>873.66</v>
      </c>
      <c r="L423" s="28">
        <f>(K423*I423)</f>
        <v>131.04899999999998</v>
      </c>
      <c r="M423" s="28">
        <f>(K423-L423)</f>
        <v>742.61099999999999</v>
      </c>
      <c r="N423" s="15">
        <f>YEAR(B423)</f>
        <v>2024</v>
      </c>
      <c r="O423" s="15">
        <f>MONTH(B423)</f>
        <v>10</v>
      </c>
      <c r="P423" s="15"/>
    </row>
    <row r="424" spans="1:16" ht="12.5" x14ac:dyDescent="0.25">
      <c r="A424" s="21" t="s">
        <v>897</v>
      </c>
      <c r="B424" s="13">
        <v>45595</v>
      </c>
      <c r="C424" s="12" t="s">
        <v>43</v>
      </c>
      <c r="D424" s="12" t="s">
        <v>898</v>
      </c>
      <c r="E424" s="12" t="s">
        <v>39</v>
      </c>
      <c r="F424" s="12" t="s">
        <v>40</v>
      </c>
      <c r="G424" s="12">
        <v>7</v>
      </c>
      <c r="H424" s="27">
        <v>44.56</v>
      </c>
      <c r="I424" s="12">
        <v>0.1</v>
      </c>
      <c r="J424" s="12" t="s">
        <v>41</v>
      </c>
      <c r="K424" s="28">
        <f>(G424*H424)</f>
        <v>311.92</v>
      </c>
      <c r="L424" s="28">
        <f>(K424*I424)</f>
        <v>31.192000000000004</v>
      </c>
      <c r="M424" s="28">
        <f>(K424-L424)</f>
        <v>280.72800000000001</v>
      </c>
      <c r="N424" s="15">
        <f>YEAR(B424)</f>
        <v>2024</v>
      </c>
      <c r="O424" s="15">
        <f>MONTH(B424)</f>
        <v>10</v>
      </c>
      <c r="P424" s="15"/>
    </row>
    <row r="425" spans="1:16" ht="12.5" x14ac:dyDescent="0.25">
      <c r="A425" s="21" t="s">
        <v>899</v>
      </c>
      <c r="B425" s="13">
        <v>45705</v>
      </c>
      <c r="C425" s="12" t="s">
        <v>43</v>
      </c>
      <c r="D425" s="12" t="s">
        <v>900</v>
      </c>
      <c r="E425" s="12" t="s">
        <v>39</v>
      </c>
      <c r="F425" s="12" t="s">
        <v>53</v>
      </c>
      <c r="G425" s="12">
        <v>6</v>
      </c>
      <c r="H425" s="27">
        <v>143.47999999999999</v>
      </c>
      <c r="I425" s="12">
        <v>0.05</v>
      </c>
      <c r="J425" s="12" t="s">
        <v>41</v>
      </c>
      <c r="K425" s="28">
        <f>(G425*H425)</f>
        <v>860.87999999999988</v>
      </c>
      <c r="L425" s="28">
        <f>(K425*I425)</f>
        <v>43.043999999999997</v>
      </c>
      <c r="M425" s="28">
        <f>(K425-L425)</f>
        <v>817.8359999999999</v>
      </c>
      <c r="N425" s="15">
        <f>YEAR(B425)</f>
        <v>2025</v>
      </c>
      <c r="O425" s="15">
        <f>MONTH(B425)</f>
        <v>2</v>
      </c>
      <c r="P425" s="15"/>
    </row>
    <row r="426" spans="1:16" ht="12.5" x14ac:dyDescent="0.25">
      <c r="A426" s="21" t="s">
        <v>901</v>
      </c>
      <c r="B426" s="13">
        <v>45742</v>
      </c>
      <c r="C426" s="12" t="s">
        <v>65</v>
      </c>
      <c r="D426" s="12" t="s">
        <v>902</v>
      </c>
      <c r="E426" s="12" t="s">
        <v>34</v>
      </c>
      <c r="F426" s="12" t="s">
        <v>90</v>
      </c>
      <c r="G426" s="12">
        <v>8</v>
      </c>
      <c r="H426" s="27">
        <v>404.22</v>
      </c>
      <c r="I426" s="12">
        <v>0.1</v>
      </c>
      <c r="J426" s="12" t="s">
        <v>41</v>
      </c>
      <c r="K426" s="28">
        <f>(G426*H426)</f>
        <v>3233.76</v>
      </c>
      <c r="L426" s="28">
        <f>(K426*I426)</f>
        <v>323.37600000000003</v>
      </c>
      <c r="M426" s="28">
        <f>(K426-L426)</f>
        <v>2910.384</v>
      </c>
      <c r="N426" s="15">
        <f>YEAR(B426)</f>
        <v>2025</v>
      </c>
      <c r="O426" s="15">
        <f>MONTH(B426)</f>
        <v>3</v>
      </c>
      <c r="P426" s="15"/>
    </row>
    <row r="427" spans="1:16" ht="12.5" x14ac:dyDescent="0.25">
      <c r="A427" s="21" t="s">
        <v>903</v>
      </c>
      <c r="B427" s="13">
        <v>45818</v>
      </c>
      <c r="C427" s="12" t="s">
        <v>32</v>
      </c>
      <c r="D427" s="12" t="s">
        <v>904</v>
      </c>
      <c r="E427" s="12" t="s">
        <v>34</v>
      </c>
      <c r="F427" s="12" t="s">
        <v>69</v>
      </c>
      <c r="G427" s="12">
        <v>6</v>
      </c>
      <c r="H427" s="27">
        <v>312.97000000000003</v>
      </c>
      <c r="I427" s="12">
        <v>0</v>
      </c>
      <c r="J427" s="12" t="s">
        <v>41</v>
      </c>
      <c r="K427" s="28">
        <f>(G427*H427)</f>
        <v>1877.8200000000002</v>
      </c>
      <c r="L427" s="28">
        <f>(K427*I427)</f>
        <v>0</v>
      </c>
      <c r="M427" s="28">
        <f>(K427-L427)</f>
        <v>1877.8200000000002</v>
      </c>
      <c r="N427" s="15">
        <f>YEAR(B427)</f>
        <v>2025</v>
      </c>
      <c r="O427" s="15">
        <f>MONTH(B427)</f>
        <v>6</v>
      </c>
      <c r="P427" s="15"/>
    </row>
    <row r="428" spans="1:16" ht="12.5" x14ac:dyDescent="0.25">
      <c r="A428" s="21" t="s">
        <v>905</v>
      </c>
      <c r="B428" s="13">
        <v>45553</v>
      </c>
      <c r="C428" s="12" t="s">
        <v>65</v>
      </c>
      <c r="D428" s="12" t="s">
        <v>906</v>
      </c>
      <c r="E428" s="12" t="s">
        <v>34</v>
      </c>
      <c r="F428" s="12" t="s">
        <v>182</v>
      </c>
      <c r="G428" s="12">
        <v>9</v>
      </c>
      <c r="H428" s="27">
        <v>60.03</v>
      </c>
      <c r="I428" s="12">
        <v>0.15</v>
      </c>
      <c r="J428" s="12" t="s">
        <v>36</v>
      </c>
      <c r="K428" s="28">
        <f>(G428*H428)</f>
        <v>540.27</v>
      </c>
      <c r="L428" s="28">
        <f>(K428*I428)</f>
        <v>81.040499999999994</v>
      </c>
      <c r="M428" s="28">
        <f>(K428-L428)</f>
        <v>459.22949999999997</v>
      </c>
      <c r="N428" s="15">
        <f>YEAR(B428)</f>
        <v>2024</v>
      </c>
      <c r="O428" s="15">
        <f>MONTH(B428)</f>
        <v>9</v>
      </c>
      <c r="P428" s="15"/>
    </row>
    <row r="429" spans="1:16" ht="12.5" x14ac:dyDescent="0.25">
      <c r="A429" s="21" t="s">
        <v>907</v>
      </c>
      <c r="B429" s="13">
        <v>45558</v>
      </c>
      <c r="C429" s="12" t="s">
        <v>65</v>
      </c>
      <c r="D429" s="12" t="s">
        <v>908</v>
      </c>
      <c r="E429" s="12" t="s">
        <v>56</v>
      </c>
      <c r="F429" s="12" t="s">
        <v>61</v>
      </c>
      <c r="G429" s="12">
        <v>1</v>
      </c>
      <c r="H429" s="27">
        <v>43.29</v>
      </c>
      <c r="I429" s="12">
        <v>0</v>
      </c>
      <c r="J429" s="12" t="s">
        <v>41</v>
      </c>
      <c r="K429" s="28">
        <f>(G429*H429)</f>
        <v>43.29</v>
      </c>
      <c r="L429" s="28">
        <f>(K429*I429)</f>
        <v>0</v>
      </c>
      <c r="M429" s="28">
        <f>(K429-L429)</f>
        <v>43.29</v>
      </c>
      <c r="N429" s="15">
        <f>YEAR(B429)</f>
        <v>2024</v>
      </c>
      <c r="O429" s="15">
        <f>MONTH(B429)</f>
        <v>9</v>
      </c>
      <c r="P429" s="15"/>
    </row>
    <row r="430" spans="1:16" ht="12.5" x14ac:dyDescent="0.25">
      <c r="A430" s="21" t="s">
        <v>909</v>
      </c>
      <c r="B430" s="13">
        <v>45630</v>
      </c>
      <c r="C430" s="12" t="s">
        <v>43</v>
      </c>
      <c r="D430" s="12" t="s">
        <v>910</v>
      </c>
      <c r="E430" s="12" t="s">
        <v>39</v>
      </c>
      <c r="F430" s="12" t="s">
        <v>40</v>
      </c>
      <c r="G430" s="12">
        <v>8</v>
      </c>
      <c r="H430" s="27">
        <v>436.74</v>
      </c>
      <c r="I430" s="12">
        <v>0.15</v>
      </c>
      <c r="J430" s="12" t="s">
        <v>36</v>
      </c>
      <c r="K430" s="28">
        <f>(G430*H430)</f>
        <v>3493.92</v>
      </c>
      <c r="L430" s="28">
        <f>(K430*I430)</f>
        <v>524.08799999999997</v>
      </c>
      <c r="M430" s="28">
        <f>(K430-L430)</f>
        <v>2969.8320000000003</v>
      </c>
      <c r="N430" s="15">
        <f>YEAR(B430)</f>
        <v>2024</v>
      </c>
      <c r="O430" s="15">
        <f>MONTH(B430)</f>
        <v>12</v>
      </c>
      <c r="P430" s="15"/>
    </row>
    <row r="431" spans="1:16" ht="12.5" x14ac:dyDescent="0.25">
      <c r="A431" s="21" t="s">
        <v>911</v>
      </c>
      <c r="B431" s="13">
        <v>45820</v>
      </c>
      <c r="C431" s="12" t="s">
        <v>32</v>
      </c>
      <c r="D431" s="12" t="s">
        <v>912</v>
      </c>
      <c r="E431" s="12" t="s">
        <v>39</v>
      </c>
      <c r="F431" s="12" t="s">
        <v>40</v>
      </c>
      <c r="G431" s="12">
        <v>1</v>
      </c>
      <c r="H431" s="27">
        <v>164.32</v>
      </c>
      <c r="I431" s="12">
        <v>0.1</v>
      </c>
      <c r="J431" s="12" t="s">
        <v>41</v>
      </c>
      <c r="K431" s="28">
        <f>(G431*H431)</f>
        <v>164.32</v>
      </c>
      <c r="L431" s="28">
        <f>(K431*I431)</f>
        <v>16.431999999999999</v>
      </c>
      <c r="M431" s="28">
        <f>(K431-L431)</f>
        <v>147.88800000000001</v>
      </c>
      <c r="N431" s="15">
        <f>YEAR(B431)</f>
        <v>2025</v>
      </c>
      <c r="O431" s="15">
        <f>MONTH(B431)</f>
        <v>6</v>
      </c>
      <c r="P431" s="15"/>
    </row>
    <row r="432" spans="1:16" ht="12.5" x14ac:dyDescent="0.25">
      <c r="A432" s="21" t="s">
        <v>913</v>
      </c>
      <c r="B432" s="13">
        <v>45722</v>
      </c>
      <c r="C432" s="12" t="s">
        <v>43</v>
      </c>
      <c r="D432" s="12" t="s">
        <v>914</v>
      </c>
      <c r="E432" s="12" t="s">
        <v>56</v>
      </c>
      <c r="F432" s="12" t="s">
        <v>61</v>
      </c>
      <c r="G432" s="12">
        <v>9</v>
      </c>
      <c r="H432" s="27">
        <v>92.29</v>
      </c>
      <c r="I432" s="12">
        <v>0.05</v>
      </c>
      <c r="J432" s="12" t="s">
        <v>36</v>
      </c>
      <c r="K432" s="28">
        <f>(G432*H432)</f>
        <v>830.61</v>
      </c>
      <c r="L432" s="28">
        <f>(K432*I432)</f>
        <v>41.530500000000004</v>
      </c>
      <c r="M432" s="28">
        <f>(K432-L432)</f>
        <v>789.07950000000005</v>
      </c>
      <c r="N432" s="15">
        <f>YEAR(B432)</f>
        <v>2025</v>
      </c>
      <c r="O432" s="15">
        <f>MONTH(B432)</f>
        <v>3</v>
      </c>
      <c r="P432" s="15"/>
    </row>
    <row r="433" spans="1:16" ht="12.5" x14ac:dyDescent="0.25">
      <c r="A433" s="21" t="s">
        <v>915</v>
      </c>
      <c r="B433" s="13">
        <v>45536</v>
      </c>
      <c r="C433" s="12" t="s">
        <v>47</v>
      </c>
      <c r="D433" s="12" t="s">
        <v>916</v>
      </c>
      <c r="E433" s="12" t="s">
        <v>39</v>
      </c>
      <c r="F433" s="12" t="s">
        <v>45</v>
      </c>
      <c r="G433" s="12">
        <v>2</v>
      </c>
      <c r="H433" s="27">
        <v>327.92</v>
      </c>
      <c r="I433" s="12">
        <v>0.05</v>
      </c>
      <c r="J433" s="12" t="s">
        <v>58</v>
      </c>
      <c r="K433" s="28">
        <f>(G433*H433)</f>
        <v>655.84</v>
      </c>
      <c r="L433" s="28">
        <f>(K433*I433)</f>
        <v>32.792000000000002</v>
      </c>
      <c r="M433" s="28">
        <f>(K433-L433)</f>
        <v>623.048</v>
      </c>
      <c r="N433" s="15">
        <f>YEAR(B433)</f>
        <v>2024</v>
      </c>
      <c r="O433" s="15">
        <f>MONTH(B433)</f>
        <v>9</v>
      </c>
      <c r="P433" s="15"/>
    </row>
    <row r="434" spans="1:16" ht="12.5" x14ac:dyDescent="0.25">
      <c r="A434" s="21" t="s">
        <v>917</v>
      </c>
      <c r="B434" s="13">
        <v>45586</v>
      </c>
      <c r="C434" s="12" t="s">
        <v>65</v>
      </c>
      <c r="D434" s="12" t="s">
        <v>918</v>
      </c>
      <c r="E434" s="12" t="s">
        <v>39</v>
      </c>
      <c r="F434" s="12" t="s">
        <v>40</v>
      </c>
      <c r="G434" s="12">
        <v>1</v>
      </c>
      <c r="H434" s="27">
        <v>112.48</v>
      </c>
      <c r="I434" s="12">
        <v>0</v>
      </c>
      <c r="J434" s="12" t="s">
        <v>41</v>
      </c>
      <c r="K434" s="28">
        <f>(G434*H434)</f>
        <v>112.48</v>
      </c>
      <c r="L434" s="28">
        <f>(K434*I434)</f>
        <v>0</v>
      </c>
      <c r="M434" s="28">
        <f>(K434-L434)</f>
        <v>112.48</v>
      </c>
      <c r="N434" s="15">
        <f>YEAR(B434)</f>
        <v>2024</v>
      </c>
      <c r="O434" s="15">
        <f>MONTH(B434)</f>
        <v>10</v>
      </c>
      <c r="P434" s="15"/>
    </row>
    <row r="435" spans="1:16" ht="12.5" x14ac:dyDescent="0.25">
      <c r="A435" s="21" t="s">
        <v>919</v>
      </c>
      <c r="B435" s="13">
        <v>45561</v>
      </c>
      <c r="C435" s="12" t="s">
        <v>47</v>
      </c>
      <c r="D435" s="12" t="s">
        <v>920</v>
      </c>
      <c r="E435" s="12" t="s">
        <v>34</v>
      </c>
      <c r="F435" s="12" t="s">
        <v>69</v>
      </c>
      <c r="G435" s="12">
        <v>4</v>
      </c>
      <c r="H435" s="27">
        <v>64.73</v>
      </c>
      <c r="I435" s="12">
        <v>0</v>
      </c>
      <c r="J435" s="12" t="s">
        <v>58</v>
      </c>
      <c r="K435" s="28">
        <f>(G435*H435)</f>
        <v>258.92</v>
      </c>
      <c r="L435" s="28">
        <f>(K435*I435)</f>
        <v>0</v>
      </c>
      <c r="M435" s="28">
        <f>(K435-L435)</f>
        <v>258.92</v>
      </c>
      <c r="N435" s="15">
        <f>YEAR(B435)</f>
        <v>2024</v>
      </c>
      <c r="O435" s="15">
        <f>MONTH(B435)</f>
        <v>9</v>
      </c>
      <c r="P435" s="15"/>
    </row>
    <row r="436" spans="1:16" ht="12.5" x14ac:dyDescent="0.25">
      <c r="A436" s="21" t="s">
        <v>921</v>
      </c>
      <c r="B436" s="13">
        <v>45724</v>
      </c>
      <c r="C436" s="12" t="s">
        <v>43</v>
      </c>
      <c r="D436" s="12" t="s">
        <v>922</v>
      </c>
      <c r="E436" s="12" t="s">
        <v>56</v>
      </c>
      <c r="F436" s="12" t="s">
        <v>87</v>
      </c>
      <c r="G436" s="12">
        <v>7</v>
      </c>
      <c r="H436" s="27">
        <v>103.95</v>
      </c>
      <c r="I436" s="12">
        <v>0.05</v>
      </c>
      <c r="J436" s="12" t="s">
        <v>41</v>
      </c>
      <c r="K436" s="28">
        <f>(G436*H436)</f>
        <v>727.65</v>
      </c>
      <c r="L436" s="28">
        <f>(K436*I436)</f>
        <v>36.3825</v>
      </c>
      <c r="M436" s="28">
        <f>(K436-L436)</f>
        <v>691.26749999999993</v>
      </c>
      <c r="N436" s="15">
        <f>YEAR(B436)</f>
        <v>2025</v>
      </c>
      <c r="O436" s="15">
        <f>MONTH(B436)</f>
        <v>3</v>
      </c>
      <c r="P436" s="15"/>
    </row>
    <row r="437" spans="1:16" ht="12.5" x14ac:dyDescent="0.25">
      <c r="A437" s="21" t="s">
        <v>923</v>
      </c>
      <c r="B437" s="13">
        <v>45668</v>
      </c>
      <c r="C437" s="12" t="s">
        <v>47</v>
      </c>
      <c r="D437" s="12" t="s">
        <v>924</v>
      </c>
      <c r="E437" s="12" t="s">
        <v>39</v>
      </c>
      <c r="F437" s="12" t="s">
        <v>101</v>
      </c>
      <c r="G437" s="12">
        <v>3</v>
      </c>
      <c r="H437" s="27">
        <v>259.58999999999997</v>
      </c>
      <c r="I437" s="12">
        <v>0.1</v>
      </c>
      <c r="J437" s="12" t="s">
        <v>41</v>
      </c>
      <c r="K437" s="28">
        <f>(G437*H437)</f>
        <v>778.77</v>
      </c>
      <c r="L437" s="28">
        <f>(K437*I437)</f>
        <v>77.87700000000001</v>
      </c>
      <c r="M437" s="28">
        <f>(K437-L437)</f>
        <v>700.89300000000003</v>
      </c>
      <c r="N437" s="15">
        <f>YEAR(B437)</f>
        <v>2025</v>
      </c>
      <c r="O437" s="15">
        <f>MONTH(B437)</f>
        <v>1</v>
      </c>
      <c r="P437" s="15"/>
    </row>
    <row r="438" spans="1:16" ht="12.5" x14ac:dyDescent="0.25">
      <c r="A438" s="21" t="s">
        <v>925</v>
      </c>
      <c r="B438" s="13">
        <v>45565</v>
      </c>
      <c r="C438" s="12" t="s">
        <v>47</v>
      </c>
      <c r="D438" s="12" t="s">
        <v>926</v>
      </c>
      <c r="E438" s="12" t="s">
        <v>34</v>
      </c>
      <c r="F438" s="12" t="s">
        <v>90</v>
      </c>
      <c r="G438" s="12">
        <v>9</v>
      </c>
      <c r="H438" s="27">
        <v>163.27000000000001</v>
      </c>
      <c r="I438" s="12">
        <v>0.1</v>
      </c>
      <c r="J438" s="12" t="s">
        <v>58</v>
      </c>
      <c r="K438" s="28">
        <f>(G438*H438)</f>
        <v>1469.43</v>
      </c>
      <c r="L438" s="28">
        <f>(K438*I438)</f>
        <v>146.94300000000001</v>
      </c>
      <c r="M438" s="28">
        <f>(K438-L438)</f>
        <v>1322.4870000000001</v>
      </c>
      <c r="N438" s="15">
        <f>YEAR(B438)</f>
        <v>2024</v>
      </c>
      <c r="O438" s="15">
        <f>MONTH(B438)</f>
        <v>9</v>
      </c>
      <c r="P438" s="15"/>
    </row>
    <row r="439" spans="1:16" ht="12.5" x14ac:dyDescent="0.25">
      <c r="A439" s="21" t="s">
        <v>927</v>
      </c>
      <c r="B439" s="13">
        <v>45671</v>
      </c>
      <c r="C439" s="12" t="s">
        <v>43</v>
      </c>
      <c r="D439" s="12" t="s">
        <v>928</v>
      </c>
      <c r="E439" s="12" t="s">
        <v>34</v>
      </c>
      <c r="F439" s="12" t="s">
        <v>182</v>
      </c>
      <c r="G439" s="12">
        <v>5</v>
      </c>
      <c r="H439" s="27">
        <v>264.43</v>
      </c>
      <c r="I439" s="12">
        <v>0.15</v>
      </c>
      <c r="J439" s="12" t="s">
        <v>36</v>
      </c>
      <c r="K439" s="28">
        <f>(G439*H439)</f>
        <v>1322.15</v>
      </c>
      <c r="L439" s="28">
        <f>(K439*I439)</f>
        <v>198.32250000000002</v>
      </c>
      <c r="M439" s="28">
        <f>(K439-L439)</f>
        <v>1123.8275000000001</v>
      </c>
      <c r="N439" s="15">
        <f>YEAR(B439)</f>
        <v>2025</v>
      </c>
      <c r="O439" s="15">
        <f>MONTH(B439)</f>
        <v>1</v>
      </c>
      <c r="P439" s="15"/>
    </row>
    <row r="440" spans="1:16" ht="12.5" x14ac:dyDescent="0.25">
      <c r="A440" s="21" t="s">
        <v>929</v>
      </c>
      <c r="B440" s="13">
        <v>45769</v>
      </c>
      <c r="C440" s="12" t="s">
        <v>43</v>
      </c>
      <c r="D440" s="12" t="s">
        <v>930</v>
      </c>
      <c r="E440" s="12" t="s">
        <v>34</v>
      </c>
      <c r="F440" s="12" t="s">
        <v>35</v>
      </c>
      <c r="G440" s="12">
        <v>10</v>
      </c>
      <c r="H440" s="27">
        <v>495.81</v>
      </c>
      <c r="I440" s="12">
        <v>0.15</v>
      </c>
      <c r="J440" s="12" t="s">
        <v>36</v>
      </c>
      <c r="K440" s="28">
        <f>(G440*H440)</f>
        <v>4958.1000000000004</v>
      </c>
      <c r="L440" s="28">
        <f>(K440*I440)</f>
        <v>743.71500000000003</v>
      </c>
      <c r="M440" s="28">
        <f>(K440-L440)</f>
        <v>4214.3850000000002</v>
      </c>
      <c r="N440" s="15">
        <f>YEAR(B440)</f>
        <v>2025</v>
      </c>
      <c r="O440" s="15">
        <f>MONTH(B440)</f>
        <v>4</v>
      </c>
      <c r="P440" s="15"/>
    </row>
    <row r="441" spans="1:16" ht="12.5" x14ac:dyDescent="0.25">
      <c r="A441" s="21" t="s">
        <v>931</v>
      </c>
      <c r="B441" s="13">
        <v>45608</v>
      </c>
      <c r="C441" s="12" t="s">
        <v>43</v>
      </c>
      <c r="D441" s="12" t="s">
        <v>932</v>
      </c>
      <c r="E441" s="12" t="s">
        <v>34</v>
      </c>
      <c r="F441" s="12" t="s">
        <v>90</v>
      </c>
      <c r="G441" s="12">
        <v>4</v>
      </c>
      <c r="H441" s="27">
        <v>424.71</v>
      </c>
      <c r="I441" s="12">
        <v>0.15</v>
      </c>
      <c r="J441" s="12" t="s">
        <v>41</v>
      </c>
      <c r="K441" s="28">
        <f>(G441*H441)</f>
        <v>1698.84</v>
      </c>
      <c r="L441" s="28">
        <f>(K441*I441)</f>
        <v>254.82599999999996</v>
      </c>
      <c r="M441" s="28">
        <f>(K441-L441)</f>
        <v>1444.0139999999999</v>
      </c>
      <c r="N441" s="15">
        <f>YEAR(B441)</f>
        <v>2024</v>
      </c>
      <c r="O441" s="15">
        <f>MONTH(B441)</f>
        <v>11</v>
      </c>
      <c r="P441" s="15"/>
    </row>
    <row r="442" spans="1:16" ht="12.5" x14ac:dyDescent="0.25">
      <c r="A442" s="21" t="s">
        <v>933</v>
      </c>
      <c r="B442" s="13">
        <v>45780</v>
      </c>
      <c r="C442" s="12" t="s">
        <v>47</v>
      </c>
      <c r="D442" s="12" t="s">
        <v>934</v>
      </c>
      <c r="E442" s="12" t="s">
        <v>34</v>
      </c>
      <c r="F442" s="12" t="s">
        <v>35</v>
      </c>
      <c r="G442" s="12">
        <v>4</v>
      </c>
      <c r="H442" s="27">
        <v>115.77</v>
      </c>
      <c r="I442" s="12">
        <v>0</v>
      </c>
      <c r="J442" s="12" t="s">
        <v>58</v>
      </c>
      <c r="K442" s="28">
        <f>(G442*H442)</f>
        <v>463.08</v>
      </c>
      <c r="L442" s="28">
        <f>(K442*I442)</f>
        <v>0</v>
      </c>
      <c r="M442" s="28">
        <f>(K442-L442)</f>
        <v>463.08</v>
      </c>
      <c r="N442" s="15">
        <f>YEAR(B442)</f>
        <v>2025</v>
      </c>
      <c r="O442" s="15">
        <f>MONTH(B442)</f>
        <v>5</v>
      </c>
      <c r="P442" s="15"/>
    </row>
    <row r="443" spans="1:16" ht="12.5" x14ac:dyDescent="0.25">
      <c r="A443" s="21" t="s">
        <v>935</v>
      </c>
      <c r="B443" s="13">
        <v>45725</v>
      </c>
      <c r="C443" s="12" t="s">
        <v>32</v>
      </c>
      <c r="D443" s="12" t="s">
        <v>936</v>
      </c>
      <c r="E443" s="12" t="s">
        <v>56</v>
      </c>
      <c r="F443" s="12" t="s">
        <v>78</v>
      </c>
      <c r="G443" s="12">
        <v>1</v>
      </c>
      <c r="H443" s="27">
        <v>259.68</v>
      </c>
      <c r="I443" s="12">
        <v>0</v>
      </c>
      <c r="J443" s="12" t="s">
        <v>36</v>
      </c>
      <c r="K443" s="28">
        <f>(G443*H443)</f>
        <v>259.68</v>
      </c>
      <c r="L443" s="28">
        <f>(K443*I443)</f>
        <v>0</v>
      </c>
      <c r="M443" s="28">
        <f>(K443-L443)</f>
        <v>259.68</v>
      </c>
      <c r="N443" s="15">
        <f>YEAR(B443)</f>
        <v>2025</v>
      </c>
      <c r="O443" s="15">
        <f>MONTH(B443)</f>
        <v>3</v>
      </c>
      <c r="P443" s="15"/>
    </row>
    <row r="444" spans="1:16" ht="12.5" x14ac:dyDescent="0.25">
      <c r="A444" s="21" t="s">
        <v>937</v>
      </c>
      <c r="B444" s="13">
        <v>45606</v>
      </c>
      <c r="C444" s="12" t="s">
        <v>47</v>
      </c>
      <c r="D444" s="12" t="s">
        <v>938</v>
      </c>
      <c r="E444" s="12" t="s">
        <v>34</v>
      </c>
      <c r="F444" s="12" t="s">
        <v>90</v>
      </c>
      <c r="G444" s="12">
        <v>7</v>
      </c>
      <c r="H444" s="27">
        <v>482.15</v>
      </c>
      <c r="I444" s="12">
        <v>0.05</v>
      </c>
      <c r="J444" s="12" t="s">
        <v>36</v>
      </c>
      <c r="K444" s="28">
        <f>(G444*H444)</f>
        <v>3375.0499999999997</v>
      </c>
      <c r="L444" s="28">
        <f>(K444*I444)</f>
        <v>168.7525</v>
      </c>
      <c r="M444" s="28">
        <f>(K444-L444)</f>
        <v>3206.2974999999997</v>
      </c>
      <c r="N444" s="15">
        <f>YEAR(B444)</f>
        <v>2024</v>
      </c>
      <c r="O444" s="15">
        <f>MONTH(B444)</f>
        <v>11</v>
      </c>
      <c r="P444" s="15"/>
    </row>
    <row r="445" spans="1:16" ht="12.5" x14ac:dyDescent="0.25">
      <c r="A445" s="21" t="s">
        <v>939</v>
      </c>
      <c r="B445" s="13">
        <v>45681</v>
      </c>
      <c r="C445" s="12" t="s">
        <v>47</v>
      </c>
      <c r="D445" s="12" t="s">
        <v>940</v>
      </c>
      <c r="E445" s="12" t="s">
        <v>56</v>
      </c>
      <c r="F445" s="12" t="s">
        <v>87</v>
      </c>
      <c r="G445" s="12">
        <v>3</v>
      </c>
      <c r="H445" s="27">
        <v>307.76</v>
      </c>
      <c r="I445" s="12">
        <v>0</v>
      </c>
      <c r="J445" s="12" t="s">
        <v>36</v>
      </c>
      <c r="K445" s="28">
        <f>(G445*H445)</f>
        <v>923.28</v>
      </c>
      <c r="L445" s="28">
        <f>(K445*I445)</f>
        <v>0</v>
      </c>
      <c r="M445" s="28">
        <f>(K445-L445)</f>
        <v>923.28</v>
      </c>
      <c r="N445" s="15">
        <f>YEAR(B445)</f>
        <v>2025</v>
      </c>
      <c r="O445" s="15">
        <f>MONTH(B445)</f>
        <v>1</v>
      </c>
      <c r="P445" s="15"/>
    </row>
    <row r="446" spans="1:16" ht="12.5" x14ac:dyDescent="0.25">
      <c r="A446" s="21" t="s">
        <v>941</v>
      </c>
      <c r="B446" s="13">
        <v>45746</v>
      </c>
      <c r="C446" s="12" t="s">
        <v>65</v>
      </c>
      <c r="D446" s="12" t="s">
        <v>942</v>
      </c>
      <c r="E446" s="12" t="s">
        <v>56</v>
      </c>
      <c r="F446" s="12" t="s">
        <v>78</v>
      </c>
      <c r="G446" s="12">
        <v>8</v>
      </c>
      <c r="H446" s="27">
        <v>451.07</v>
      </c>
      <c r="I446" s="12">
        <v>0.05</v>
      </c>
      <c r="J446" s="12" t="s">
        <v>58</v>
      </c>
      <c r="K446" s="28">
        <f>(G446*H446)</f>
        <v>3608.56</v>
      </c>
      <c r="L446" s="28">
        <f>(K446*I446)</f>
        <v>180.428</v>
      </c>
      <c r="M446" s="28">
        <f>(K446-L446)</f>
        <v>3428.1320000000001</v>
      </c>
      <c r="N446" s="15">
        <f>YEAR(B446)</f>
        <v>2025</v>
      </c>
      <c r="O446" s="15">
        <f>MONTH(B446)</f>
        <v>3</v>
      </c>
      <c r="P446" s="15"/>
    </row>
    <row r="447" spans="1:16" ht="12.5" x14ac:dyDescent="0.25">
      <c r="A447" s="21" t="s">
        <v>943</v>
      </c>
      <c r="B447" s="13">
        <v>45518</v>
      </c>
      <c r="C447" s="12" t="s">
        <v>43</v>
      </c>
      <c r="D447" s="12" t="s">
        <v>944</v>
      </c>
      <c r="E447" s="12" t="s">
        <v>56</v>
      </c>
      <c r="F447" s="12" t="s">
        <v>61</v>
      </c>
      <c r="G447" s="12">
        <v>4</v>
      </c>
      <c r="H447" s="27">
        <v>183.74</v>
      </c>
      <c r="I447" s="12">
        <v>0</v>
      </c>
      <c r="J447" s="12" t="s">
        <v>41</v>
      </c>
      <c r="K447" s="28">
        <f>(G447*H447)</f>
        <v>734.96</v>
      </c>
      <c r="L447" s="28">
        <f>(K447*I447)</f>
        <v>0</v>
      </c>
      <c r="M447" s="28">
        <f>(K447-L447)</f>
        <v>734.96</v>
      </c>
      <c r="N447" s="15">
        <f>YEAR(B447)</f>
        <v>2024</v>
      </c>
      <c r="O447" s="15">
        <f>MONTH(B447)</f>
        <v>8</v>
      </c>
      <c r="P447" s="15"/>
    </row>
    <row r="448" spans="1:16" ht="12.5" x14ac:dyDescent="0.25">
      <c r="A448" s="21" t="s">
        <v>945</v>
      </c>
      <c r="B448" s="13">
        <v>45718</v>
      </c>
      <c r="C448" s="12" t="s">
        <v>47</v>
      </c>
      <c r="D448" s="12" t="s">
        <v>946</v>
      </c>
      <c r="E448" s="12" t="s">
        <v>34</v>
      </c>
      <c r="F448" s="12" t="s">
        <v>69</v>
      </c>
      <c r="G448" s="12">
        <v>6</v>
      </c>
      <c r="H448" s="27">
        <v>19.649999999999999</v>
      </c>
      <c r="I448" s="12">
        <v>0.15</v>
      </c>
      <c r="J448" s="12" t="s">
        <v>41</v>
      </c>
      <c r="K448" s="28">
        <f>(G448*H448)</f>
        <v>117.89999999999999</v>
      </c>
      <c r="L448" s="28">
        <f>(K448*I448)</f>
        <v>17.684999999999999</v>
      </c>
      <c r="M448" s="28">
        <f>(K448-L448)</f>
        <v>100.21499999999999</v>
      </c>
      <c r="N448" s="15">
        <f>YEAR(B448)</f>
        <v>2025</v>
      </c>
      <c r="O448" s="15">
        <f>MONTH(B448)</f>
        <v>3</v>
      </c>
      <c r="P448" s="15"/>
    </row>
    <row r="449" spans="1:16" ht="12.5" x14ac:dyDescent="0.25">
      <c r="A449" s="21" t="s">
        <v>947</v>
      </c>
      <c r="B449" s="13">
        <v>45841</v>
      </c>
      <c r="C449" s="12" t="s">
        <v>43</v>
      </c>
      <c r="D449" s="12" t="s">
        <v>948</v>
      </c>
      <c r="E449" s="12" t="s">
        <v>56</v>
      </c>
      <c r="F449" s="12" t="s">
        <v>61</v>
      </c>
      <c r="G449" s="12">
        <v>8</v>
      </c>
      <c r="H449" s="27">
        <v>290.16000000000003</v>
      </c>
      <c r="I449" s="12">
        <v>0</v>
      </c>
      <c r="J449" s="12" t="s">
        <v>41</v>
      </c>
      <c r="K449" s="28">
        <f>(G449*H449)</f>
        <v>2321.2800000000002</v>
      </c>
      <c r="L449" s="28">
        <f>(K449*I449)</f>
        <v>0</v>
      </c>
      <c r="M449" s="28">
        <f>(K449-L449)</f>
        <v>2321.2800000000002</v>
      </c>
      <c r="N449" s="15">
        <f>YEAR(B449)</f>
        <v>2025</v>
      </c>
      <c r="O449" s="15">
        <f>MONTH(B449)</f>
        <v>7</v>
      </c>
      <c r="P449" s="15"/>
    </row>
    <row r="450" spans="1:16" ht="12.5" x14ac:dyDescent="0.25">
      <c r="A450" s="21" t="s">
        <v>949</v>
      </c>
      <c r="B450" s="13">
        <v>45566</v>
      </c>
      <c r="C450" s="12" t="s">
        <v>65</v>
      </c>
      <c r="D450" s="12" t="s">
        <v>950</v>
      </c>
      <c r="E450" s="12" t="s">
        <v>56</v>
      </c>
      <c r="F450" s="12" t="s">
        <v>61</v>
      </c>
      <c r="G450" s="12">
        <v>9</v>
      </c>
      <c r="H450" s="27">
        <v>82.6</v>
      </c>
      <c r="I450" s="12">
        <v>0.15</v>
      </c>
      <c r="J450" s="12" t="s">
        <v>36</v>
      </c>
      <c r="K450" s="28">
        <f>(G450*H450)</f>
        <v>743.4</v>
      </c>
      <c r="L450" s="28">
        <f>(K450*I450)</f>
        <v>111.50999999999999</v>
      </c>
      <c r="M450" s="28">
        <f>(K450-L450)</f>
        <v>631.89</v>
      </c>
      <c r="N450" s="15">
        <f>YEAR(B450)</f>
        <v>2024</v>
      </c>
      <c r="O450" s="15">
        <f>MONTH(B450)</f>
        <v>10</v>
      </c>
      <c r="P450" s="15"/>
    </row>
    <row r="451" spans="1:16" ht="12.5" x14ac:dyDescent="0.25">
      <c r="A451" s="21" t="s">
        <v>951</v>
      </c>
      <c r="B451" s="13">
        <v>45582</v>
      </c>
      <c r="C451" s="12" t="s">
        <v>43</v>
      </c>
      <c r="D451" s="12" t="s">
        <v>952</v>
      </c>
      <c r="E451" s="12" t="s">
        <v>56</v>
      </c>
      <c r="F451" s="12" t="s">
        <v>78</v>
      </c>
      <c r="G451" s="12">
        <v>1</v>
      </c>
      <c r="H451" s="27">
        <v>16.170000000000002</v>
      </c>
      <c r="I451" s="12">
        <v>0.05</v>
      </c>
      <c r="J451" s="12" t="s">
        <v>36</v>
      </c>
      <c r="K451" s="28">
        <f>(G451*H451)</f>
        <v>16.170000000000002</v>
      </c>
      <c r="L451" s="28">
        <f>(K451*I451)</f>
        <v>0.80850000000000011</v>
      </c>
      <c r="M451" s="28">
        <f>(K451-L451)</f>
        <v>15.361500000000001</v>
      </c>
      <c r="N451" s="15">
        <f>YEAR(B451)</f>
        <v>2024</v>
      </c>
      <c r="O451" s="15">
        <f>MONTH(B451)</f>
        <v>10</v>
      </c>
      <c r="P451" s="15"/>
    </row>
    <row r="452" spans="1:16" ht="12.5" x14ac:dyDescent="0.25">
      <c r="A452" s="21" t="s">
        <v>953</v>
      </c>
      <c r="B452" s="13">
        <v>45636</v>
      </c>
      <c r="C452" s="12" t="s">
        <v>65</v>
      </c>
      <c r="D452" s="12" t="s">
        <v>954</v>
      </c>
      <c r="E452" s="12" t="s">
        <v>56</v>
      </c>
      <c r="F452" s="12" t="s">
        <v>61</v>
      </c>
      <c r="G452" s="12">
        <v>9</v>
      </c>
      <c r="H452" s="27">
        <v>355.35</v>
      </c>
      <c r="I452" s="12">
        <v>0</v>
      </c>
      <c r="J452" s="12" t="s">
        <v>36</v>
      </c>
      <c r="K452" s="28">
        <f>(G452*H452)</f>
        <v>3198.15</v>
      </c>
      <c r="L452" s="28">
        <f>(K452*I452)</f>
        <v>0</v>
      </c>
      <c r="M452" s="28">
        <f>(K452-L452)</f>
        <v>3198.15</v>
      </c>
      <c r="N452" s="15">
        <f>YEAR(B452)</f>
        <v>2024</v>
      </c>
      <c r="O452" s="15">
        <f>MONTH(B452)</f>
        <v>12</v>
      </c>
      <c r="P452" s="15"/>
    </row>
    <row r="453" spans="1:16" ht="12.5" x14ac:dyDescent="0.25">
      <c r="A453" s="21" t="s">
        <v>955</v>
      </c>
      <c r="B453" s="13">
        <v>45582</v>
      </c>
      <c r="C453" s="12" t="s">
        <v>65</v>
      </c>
      <c r="D453" s="12" t="s">
        <v>956</v>
      </c>
      <c r="E453" s="12" t="s">
        <v>39</v>
      </c>
      <c r="F453" s="12" t="s">
        <v>45</v>
      </c>
      <c r="G453" s="12">
        <v>2</v>
      </c>
      <c r="H453" s="27">
        <v>255.02</v>
      </c>
      <c r="I453" s="12">
        <v>0.15</v>
      </c>
      <c r="J453" s="12" t="s">
        <v>41</v>
      </c>
      <c r="K453" s="28">
        <f>(G453*H453)</f>
        <v>510.04</v>
      </c>
      <c r="L453" s="28">
        <f>(K453*I453)</f>
        <v>76.506</v>
      </c>
      <c r="M453" s="28">
        <f>(K453-L453)</f>
        <v>433.53399999999999</v>
      </c>
      <c r="N453" s="15">
        <f>YEAR(B453)</f>
        <v>2024</v>
      </c>
      <c r="O453" s="15">
        <f>MONTH(B453)</f>
        <v>10</v>
      </c>
      <c r="P453" s="15"/>
    </row>
    <row r="454" spans="1:16" ht="12.5" x14ac:dyDescent="0.25">
      <c r="A454" s="21" t="s">
        <v>957</v>
      </c>
      <c r="B454" s="13">
        <v>45840</v>
      </c>
      <c r="C454" s="12" t="s">
        <v>32</v>
      </c>
      <c r="D454" s="12" t="s">
        <v>958</v>
      </c>
      <c r="E454" s="12" t="s">
        <v>56</v>
      </c>
      <c r="F454" s="12" t="s">
        <v>87</v>
      </c>
      <c r="G454" s="12">
        <v>5</v>
      </c>
      <c r="H454" s="27">
        <v>400.27</v>
      </c>
      <c r="I454" s="12">
        <v>0.05</v>
      </c>
      <c r="J454" s="12" t="s">
        <v>36</v>
      </c>
      <c r="K454" s="28">
        <f>(G454*H454)</f>
        <v>2001.35</v>
      </c>
      <c r="L454" s="28">
        <f>(K454*I454)</f>
        <v>100.0675</v>
      </c>
      <c r="M454" s="28">
        <f>(K454-L454)</f>
        <v>1901.2824999999998</v>
      </c>
      <c r="N454" s="15">
        <f>YEAR(B454)</f>
        <v>2025</v>
      </c>
      <c r="O454" s="15">
        <f>MONTH(B454)</f>
        <v>7</v>
      </c>
      <c r="P454" s="15"/>
    </row>
    <row r="455" spans="1:16" ht="12.5" x14ac:dyDescent="0.25">
      <c r="A455" s="21" t="s">
        <v>959</v>
      </c>
      <c r="B455" s="13">
        <v>45678</v>
      </c>
      <c r="C455" s="12" t="s">
        <v>65</v>
      </c>
      <c r="D455" s="12" t="s">
        <v>960</v>
      </c>
      <c r="E455" s="12" t="s">
        <v>34</v>
      </c>
      <c r="F455" s="12" t="s">
        <v>69</v>
      </c>
      <c r="G455" s="12">
        <v>1</v>
      </c>
      <c r="H455" s="27">
        <v>63.76</v>
      </c>
      <c r="I455" s="12">
        <v>0.1</v>
      </c>
      <c r="J455" s="12" t="s">
        <v>58</v>
      </c>
      <c r="K455" s="28">
        <f>(G455*H455)</f>
        <v>63.76</v>
      </c>
      <c r="L455" s="28">
        <f>(K455*I455)</f>
        <v>6.3760000000000003</v>
      </c>
      <c r="M455" s="28">
        <f>(K455-L455)</f>
        <v>57.384</v>
      </c>
      <c r="N455" s="15">
        <f>YEAR(B455)</f>
        <v>2025</v>
      </c>
      <c r="O455" s="15">
        <f>MONTH(B455)</f>
        <v>1</v>
      </c>
      <c r="P455" s="15"/>
    </row>
    <row r="456" spans="1:16" ht="12.5" x14ac:dyDescent="0.25">
      <c r="A456" s="21" t="s">
        <v>961</v>
      </c>
      <c r="B456" s="13">
        <v>45658</v>
      </c>
      <c r="C456" s="12" t="s">
        <v>47</v>
      </c>
      <c r="D456" s="12" t="s">
        <v>962</v>
      </c>
      <c r="E456" s="12" t="s">
        <v>39</v>
      </c>
      <c r="F456" s="12" t="s">
        <v>101</v>
      </c>
      <c r="G456" s="12">
        <v>3</v>
      </c>
      <c r="H456" s="27">
        <v>304.44</v>
      </c>
      <c r="I456" s="12">
        <v>0.05</v>
      </c>
      <c r="J456" s="12" t="s">
        <v>58</v>
      </c>
      <c r="K456" s="28">
        <f>(G456*H456)</f>
        <v>913.31999999999994</v>
      </c>
      <c r="L456" s="28">
        <f>(K456*I456)</f>
        <v>45.665999999999997</v>
      </c>
      <c r="M456" s="28">
        <f>(K456-L456)</f>
        <v>867.654</v>
      </c>
      <c r="N456" s="15">
        <f>YEAR(B456)</f>
        <v>2025</v>
      </c>
      <c r="O456" s="15">
        <f>MONTH(B456)</f>
        <v>1</v>
      </c>
      <c r="P456" s="15"/>
    </row>
    <row r="457" spans="1:16" ht="12.5" x14ac:dyDescent="0.25">
      <c r="A457" s="21" t="s">
        <v>963</v>
      </c>
      <c r="B457" s="13">
        <v>45840</v>
      </c>
      <c r="C457" s="12" t="s">
        <v>32</v>
      </c>
      <c r="D457" s="12" t="s">
        <v>964</v>
      </c>
      <c r="E457" s="12" t="s">
        <v>56</v>
      </c>
      <c r="F457" s="12" t="s">
        <v>78</v>
      </c>
      <c r="G457" s="12">
        <v>7</v>
      </c>
      <c r="H457" s="27">
        <v>412.81</v>
      </c>
      <c r="I457" s="12">
        <v>0.15</v>
      </c>
      <c r="J457" s="12" t="s">
        <v>58</v>
      </c>
      <c r="K457" s="28">
        <f>(G457*H457)</f>
        <v>2889.67</v>
      </c>
      <c r="L457" s="28">
        <f>(K457*I457)</f>
        <v>433.45049999999998</v>
      </c>
      <c r="M457" s="28">
        <f>(K457-L457)</f>
        <v>2456.2195000000002</v>
      </c>
      <c r="N457" s="15">
        <f>YEAR(B457)</f>
        <v>2025</v>
      </c>
      <c r="O457" s="15">
        <f>MONTH(B457)</f>
        <v>7</v>
      </c>
      <c r="P457" s="15"/>
    </row>
    <row r="458" spans="1:16" ht="12.5" x14ac:dyDescent="0.25">
      <c r="A458" s="21" t="s">
        <v>965</v>
      </c>
      <c r="B458" s="13">
        <v>45858</v>
      </c>
      <c r="C458" s="12" t="s">
        <v>43</v>
      </c>
      <c r="D458" s="12" t="s">
        <v>966</v>
      </c>
      <c r="E458" s="12" t="s">
        <v>34</v>
      </c>
      <c r="F458" s="12" t="s">
        <v>35</v>
      </c>
      <c r="G458" s="12">
        <v>3</v>
      </c>
      <c r="H458" s="27">
        <v>370.5</v>
      </c>
      <c r="I458" s="12">
        <v>0</v>
      </c>
      <c r="J458" s="12" t="s">
        <v>36</v>
      </c>
      <c r="K458" s="28">
        <f>(G458*H458)</f>
        <v>1111.5</v>
      </c>
      <c r="L458" s="28">
        <f>(K458*I458)</f>
        <v>0</v>
      </c>
      <c r="M458" s="28">
        <f>(K458-L458)</f>
        <v>1111.5</v>
      </c>
      <c r="N458" s="15">
        <f>YEAR(B458)</f>
        <v>2025</v>
      </c>
      <c r="O458" s="15">
        <f>MONTH(B458)</f>
        <v>7</v>
      </c>
      <c r="P458" s="15"/>
    </row>
    <row r="459" spans="1:16" ht="12.5" x14ac:dyDescent="0.25">
      <c r="A459" s="21" t="s">
        <v>967</v>
      </c>
      <c r="B459" s="13">
        <v>45531</v>
      </c>
      <c r="C459" s="12" t="s">
        <v>32</v>
      </c>
      <c r="D459" s="12" t="s">
        <v>968</v>
      </c>
      <c r="E459" s="12" t="s">
        <v>56</v>
      </c>
      <c r="F459" s="12" t="s">
        <v>61</v>
      </c>
      <c r="G459" s="12">
        <v>2</v>
      </c>
      <c r="H459" s="27">
        <v>260.79000000000002</v>
      </c>
      <c r="I459" s="12">
        <v>0.05</v>
      </c>
      <c r="J459" s="12" t="s">
        <v>36</v>
      </c>
      <c r="K459" s="28">
        <f>(G459*H459)</f>
        <v>521.58000000000004</v>
      </c>
      <c r="L459" s="28">
        <f>(K459*I459)</f>
        <v>26.079000000000004</v>
      </c>
      <c r="M459" s="28">
        <f>(K459-L459)</f>
        <v>495.50100000000003</v>
      </c>
      <c r="N459" s="15">
        <f>YEAR(B459)</f>
        <v>2024</v>
      </c>
      <c r="O459" s="15">
        <f>MONTH(B459)</f>
        <v>8</v>
      </c>
      <c r="P459" s="15"/>
    </row>
    <row r="460" spans="1:16" ht="12.5" x14ac:dyDescent="0.25">
      <c r="A460" s="21" t="s">
        <v>969</v>
      </c>
      <c r="B460" s="13">
        <v>45599</v>
      </c>
      <c r="C460" s="12" t="s">
        <v>43</v>
      </c>
      <c r="D460" s="12" t="s">
        <v>970</v>
      </c>
      <c r="E460" s="12" t="s">
        <v>56</v>
      </c>
      <c r="F460" s="12" t="s">
        <v>61</v>
      </c>
      <c r="G460" s="12">
        <v>3</v>
      </c>
      <c r="H460" s="27">
        <v>268.61</v>
      </c>
      <c r="I460" s="12">
        <v>0.1</v>
      </c>
      <c r="J460" s="12" t="s">
        <v>36</v>
      </c>
      <c r="K460" s="28">
        <f>(G460*H460)</f>
        <v>805.83</v>
      </c>
      <c r="L460" s="28">
        <f>(K460*I460)</f>
        <v>80.583000000000013</v>
      </c>
      <c r="M460" s="28">
        <f>(K460-L460)</f>
        <v>725.24700000000007</v>
      </c>
      <c r="N460" s="15">
        <f>YEAR(B460)</f>
        <v>2024</v>
      </c>
      <c r="O460" s="15">
        <f>MONTH(B460)</f>
        <v>11</v>
      </c>
      <c r="P460" s="15"/>
    </row>
    <row r="461" spans="1:16" ht="12.5" x14ac:dyDescent="0.25">
      <c r="A461" s="21" t="s">
        <v>971</v>
      </c>
      <c r="B461" s="13">
        <v>45572</v>
      </c>
      <c r="C461" s="12" t="s">
        <v>65</v>
      </c>
      <c r="D461" s="12" t="s">
        <v>972</v>
      </c>
      <c r="E461" s="12" t="s">
        <v>56</v>
      </c>
      <c r="F461" s="12" t="s">
        <v>57</v>
      </c>
      <c r="G461" s="12">
        <v>9</v>
      </c>
      <c r="H461" s="27">
        <v>52.95</v>
      </c>
      <c r="I461" s="12">
        <v>0.1</v>
      </c>
      <c r="J461" s="12" t="s">
        <v>41</v>
      </c>
      <c r="K461" s="28">
        <f>(G461*H461)</f>
        <v>476.55</v>
      </c>
      <c r="L461" s="28">
        <f>(K461*I461)</f>
        <v>47.655000000000001</v>
      </c>
      <c r="M461" s="28">
        <f>(K461-L461)</f>
        <v>428.89499999999998</v>
      </c>
      <c r="N461" s="15">
        <f>YEAR(B461)</f>
        <v>2024</v>
      </c>
      <c r="O461" s="15">
        <f>MONTH(B461)</f>
        <v>10</v>
      </c>
      <c r="P461" s="15"/>
    </row>
    <row r="462" spans="1:16" ht="12.5" x14ac:dyDescent="0.25">
      <c r="A462" s="21" t="s">
        <v>973</v>
      </c>
      <c r="B462" s="13">
        <v>45542</v>
      </c>
      <c r="C462" s="12" t="s">
        <v>65</v>
      </c>
      <c r="D462" s="12" t="s">
        <v>974</v>
      </c>
      <c r="E462" s="12" t="s">
        <v>56</v>
      </c>
      <c r="F462" s="12" t="s">
        <v>87</v>
      </c>
      <c r="G462" s="12">
        <v>3</v>
      </c>
      <c r="H462" s="27">
        <v>26.89</v>
      </c>
      <c r="I462" s="12">
        <v>0</v>
      </c>
      <c r="J462" s="12" t="s">
        <v>41</v>
      </c>
      <c r="K462" s="28">
        <f>(G462*H462)</f>
        <v>80.67</v>
      </c>
      <c r="L462" s="28">
        <f>(K462*I462)</f>
        <v>0</v>
      </c>
      <c r="M462" s="28">
        <f>(K462-L462)</f>
        <v>80.67</v>
      </c>
      <c r="N462" s="15">
        <f>YEAR(B462)</f>
        <v>2024</v>
      </c>
      <c r="O462" s="15">
        <f>MONTH(B462)</f>
        <v>9</v>
      </c>
      <c r="P462" s="15"/>
    </row>
    <row r="463" spans="1:16" ht="12.5" x14ac:dyDescent="0.25">
      <c r="A463" s="21" t="s">
        <v>975</v>
      </c>
      <c r="B463" s="13">
        <v>45569</v>
      </c>
      <c r="C463" s="12" t="s">
        <v>65</v>
      </c>
      <c r="D463" s="12" t="s">
        <v>976</v>
      </c>
      <c r="E463" s="12" t="s">
        <v>34</v>
      </c>
      <c r="F463" s="12" t="s">
        <v>90</v>
      </c>
      <c r="G463" s="12">
        <v>7</v>
      </c>
      <c r="H463" s="27">
        <v>288.43</v>
      </c>
      <c r="I463" s="12">
        <v>0</v>
      </c>
      <c r="J463" s="12" t="s">
        <v>41</v>
      </c>
      <c r="K463" s="28">
        <f>(G463*H463)</f>
        <v>2019.01</v>
      </c>
      <c r="L463" s="28">
        <f>(K463*I463)</f>
        <v>0</v>
      </c>
      <c r="M463" s="28">
        <f>(K463-L463)</f>
        <v>2019.01</v>
      </c>
      <c r="N463" s="15">
        <f>YEAR(B463)</f>
        <v>2024</v>
      </c>
      <c r="O463" s="15">
        <f>MONTH(B463)</f>
        <v>10</v>
      </c>
      <c r="P463" s="15"/>
    </row>
    <row r="464" spans="1:16" ht="12.5" x14ac:dyDescent="0.25">
      <c r="A464" s="21" t="s">
        <v>977</v>
      </c>
      <c r="B464" s="13">
        <v>45783</v>
      </c>
      <c r="C464" s="12" t="s">
        <v>43</v>
      </c>
      <c r="D464" s="12" t="s">
        <v>978</v>
      </c>
      <c r="E464" s="12" t="s">
        <v>34</v>
      </c>
      <c r="F464" s="12" t="s">
        <v>182</v>
      </c>
      <c r="G464" s="12">
        <v>1</v>
      </c>
      <c r="H464" s="27">
        <v>393.64</v>
      </c>
      <c r="I464" s="12">
        <v>0.05</v>
      </c>
      <c r="J464" s="12" t="s">
        <v>41</v>
      </c>
      <c r="K464" s="28">
        <f>(G464*H464)</f>
        <v>393.64</v>
      </c>
      <c r="L464" s="28">
        <f>(K464*I464)</f>
        <v>19.682000000000002</v>
      </c>
      <c r="M464" s="28">
        <f>(K464-L464)</f>
        <v>373.95799999999997</v>
      </c>
      <c r="N464" s="15">
        <f>YEAR(B464)</f>
        <v>2025</v>
      </c>
      <c r="O464" s="15">
        <f>MONTH(B464)</f>
        <v>5</v>
      </c>
      <c r="P464" s="15"/>
    </row>
    <row r="465" spans="1:16" ht="12.5" x14ac:dyDescent="0.25">
      <c r="A465" s="21" t="s">
        <v>979</v>
      </c>
      <c r="B465" s="13">
        <v>45748</v>
      </c>
      <c r="C465" s="12" t="s">
        <v>47</v>
      </c>
      <c r="D465" s="12" t="s">
        <v>980</v>
      </c>
      <c r="E465" s="12" t="s">
        <v>34</v>
      </c>
      <c r="F465" s="12" t="s">
        <v>90</v>
      </c>
      <c r="G465" s="12">
        <v>1</v>
      </c>
      <c r="H465" s="27">
        <v>110.31</v>
      </c>
      <c r="I465" s="12">
        <v>0.1</v>
      </c>
      <c r="J465" s="12" t="s">
        <v>41</v>
      </c>
      <c r="K465" s="28">
        <f>(G465*H465)</f>
        <v>110.31</v>
      </c>
      <c r="L465" s="28">
        <f>(K465*I465)</f>
        <v>11.031000000000001</v>
      </c>
      <c r="M465" s="28">
        <f>(K465-L465)</f>
        <v>99.278999999999996</v>
      </c>
      <c r="N465" s="15">
        <f>YEAR(B465)</f>
        <v>2025</v>
      </c>
      <c r="O465" s="15">
        <f>MONTH(B465)</f>
        <v>4</v>
      </c>
      <c r="P465" s="15"/>
    </row>
    <row r="466" spans="1:16" ht="12.5" x14ac:dyDescent="0.25">
      <c r="A466" s="21" t="s">
        <v>981</v>
      </c>
      <c r="B466" s="13">
        <v>45581</v>
      </c>
      <c r="C466" s="12" t="s">
        <v>65</v>
      </c>
      <c r="D466" s="12" t="s">
        <v>982</v>
      </c>
      <c r="E466" s="12" t="s">
        <v>39</v>
      </c>
      <c r="F466" s="12" t="s">
        <v>53</v>
      </c>
      <c r="G466" s="12">
        <v>2</v>
      </c>
      <c r="H466" s="27">
        <v>273.88</v>
      </c>
      <c r="I466" s="12">
        <v>0</v>
      </c>
      <c r="J466" s="12" t="s">
        <v>41</v>
      </c>
      <c r="K466" s="28">
        <f>(G466*H466)</f>
        <v>547.76</v>
      </c>
      <c r="L466" s="28">
        <f>(K466*I466)</f>
        <v>0</v>
      </c>
      <c r="M466" s="28">
        <f>(K466-L466)</f>
        <v>547.76</v>
      </c>
      <c r="N466" s="15">
        <f>YEAR(B466)</f>
        <v>2024</v>
      </c>
      <c r="O466" s="15">
        <f>MONTH(B466)</f>
        <v>10</v>
      </c>
      <c r="P466" s="15"/>
    </row>
    <row r="467" spans="1:16" ht="12.5" x14ac:dyDescent="0.25">
      <c r="A467" s="21" t="s">
        <v>983</v>
      </c>
      <c r="B467" s="13">
        <v>45760</v>
      </c>
      <c r="C467" s="12" t="s">
        <v>65</v>
      </c>
      <c r="D467" s="12" t="s">
        <v>984</v>
      </c>
      <c r="E467" s="12" t="s">
        <v>39</v>
      </c>
      <c r="F467" s="12" t="s">
        <v>45</v>
      </c>
      <c r="G467" s="12">
        <v>4</v>
      </c>
      <c r="H467" s="27">
        <v>352.19</v>
      </c>
      <c r="I467" s="12">
        <v>0</v>
      </c>
      <c r="J467" s="12" t="s">
        <v>58</v>
      </c>
      <c r="K467" s="28">
        <f>(G467*H467)</f>
        <v>1408.76</v>
      </c>
      <c r="L467" s="28">
        <f>(K467*I467)</f>
        <v>0</v>
      </c>
      <c r="M467" s="28">
        <f>(K467-L467)</f>
        <v>1408.76</v>
      </c>
      <c r="N467" s="15">
        <f>YEAR(B467)</f>
        <v>2025</v>
      </c>
      <c r="O467" s="15">
        <f>MONTH(B467)</f>
        <v>4</v>
      </c>
      <c r="P467" s="15"/>
    </row>
    <row r="468" spans="1:16" ht="12.5" x14ac:dyDescent="0.25">
      <c r="A468" s="21" t="s">
        <v>985</v>
      </c>
      <c r="B468" s="13">
        <v>45607</v>
      </c>
      <c r="C468" s="12" t="s">
        <v>32</v>
      </c>
      <c r="D468" s="12" t="s">
        <v>986</v>
      </c>
      <c r="E468" s="12" t="s">
        <v>39</v>
      </c>
      <c r="F468" s="12" t="s">
        <v>40</v>
      </c>
      <c r="G468" s="12">
        <v>7</v>
      </c>
      <c r="H468" s="27">
        <v>314.72000000000003</v>
      </c>
      <c r="I468" s="12">
        <v>0</v>
      </c>
      <c r="J468" s="12" t="s">
        <v>36</v>
      </c>
      <c r="K468" s="28">
        <f>(G468*H468)</f>
        <v>2203.04</v>
      </c>
      <c r="L468" s="28">
        <f>(K468*I468)</f>
        <v>0</v>
      </c>
      <c r="M468" s="28">
        <f>(K468-L468)</f>
        <v>2203.04</v>
      </c>
      <c r="N468" s="15">
        <f>YEAR(B468)</f>
        <v>2024</v>
      </c>
      <c r="O468" s="15">
        <f>MONTH(B468)</f>
        <v>11</v>
      </c>
      <c r="P468" s="15"/>
    </row>
    <row r="469" spans="1:16" ht="12.5" x14ac:dyDescent="0.25">
      <c r="A469" s="21" t="s">
        <v>987</v>
      </c>
      <c r="B469" s="13">
        <v>45750</v>
      </c>
      <c r="C469" s="12" t="s">
        <v>43</v>
      </c>
      <c r="D469" s="12" t="s">
        <v>988</v>
      </c>
      <c r="E469" s="12" t="s">
        <v>56</v>
      </c>
      <c r="F469" s="12" t="s">
        <v>57</v>
      </c>
      <c r="G469" s="12">
        <v>4</v>
      </c>
      <c r="H469" s="27">
        <v>93.13</v>
      </c>
      <c r="I469" s="12">
        <v>0</v>
      </c>
      <c r="J469" s="12" t="s">
        <v>58</v>
      </c>
      <c r="K469" s="28">
        <f>(G469*H469)</f>
        <v>372.52</v>
      </c>
      <c r="L469" s="28">
        <f>(K469*I469)</f>
        <v>0</v>
      </c>
      <c r="M469" s="28">
        <f>(K469-L469)</f>
        <v>372.52</v>
      </c>
      <c r="N469" s="15">
        <f>YEAR(B469)</f>
        <v>2025</v>
      </c>
      <c r="O469" s="15">
        <f>MONTH(B469)</f>
        <v>4</v>
      </c>
      <c r="P469" s="15"/>
    </row>
    <row r="470" spans="1:16" ht="12.5" x14ac:dyDescent="0.25">
      <c r="A470" s="21" t="s">
        <v>989</v>
      </c>
      <c r="B470" s="13">
        <v>45688</v>
      </c>
      <c r="C470" s="12" t="s">
        <v>32</v>
      </c>
      <c r="D470" s="12" t="s">
        <v>990</v>
      </c>
      <c r="E470" s="12" t="s">
        <v>39</v>
      </c>
      <c r="F470" s="12" t="s">
        <v>53</v>
      </c>
      <c r="G470" s="12">
        <v>5</v>
      </c>
      <c r="H470" s="27">
        <v>278.39999999999998</v>
      </c>
      <c r="I470" s="12">
        <v>0.05</v>
      </c>
      <c r="J470" s="12" t="s">
        <v>41</v>
      </c>
      <c r="K470" s="28">
        <f>(G470*H470)</f>
        <v>1392</v>
      </c>
      <c r="L470" s="28">
        <f>(K470*I470)</f>
        <v>69.600000000000009</v>
      </c>
      <c r="M470" s="28">
        <f>(K470-L470)</f>
        <v>1322.4</v>
      </c>
      <c r="N470" s="15">
        <f>YEAR(B470)</f>
        <v>2025</v>
      </c>
      <c r="O470" s="15">
        <f>MONTH(B470)</f>
        <v>1</v>
      </c>
      <c r="P470" s="15"/>
    </row>
    <row r="471" spans="1:16" ht="12.5" x14ac:dyDescent="0.25">
      <c r="A471" s="21" t="s">
        <v>991</v>
      </c>
      <c r="B471" s="13">
        <v>45659</v>
      </c>
      <c r="C471" s="12" t="s">
        <v>47</v>
      </c>
      <c r="D471" s="12" t="s">
        <v>992</v>
      </c>
      <c r="E471" s="12" t="s">
        <v>56</v>
      </c>
      <c r="F471" s="12" t="s">
        <v>57</v>
      </c>
      <c r="G471" s="12">
        <v>3</v>
      </c>
      <c r="H471" s="27">
        <v>305.13</v>
      </c>
      <c r="I471" s="12">
        <v>0</v>
      </c>
      <c r="J471" s="12" t="s">
        <v>58</v>
      </c>
      <c r="K471" s="28">
        <f>(G471*H471)</f>
        <v>915.39</v>
      </c>
      <c r="L471" s="28">
        <f>(K471*I471)</f>
        <v>0</v>
      </c>
      <c r="M471" s="28">
        <f>(K471-L471)</f>
        <v>915.39</v>
      </c>
      <c r="N471" s="15">
        <f>YEAR(B471)</f>
        <v>2025</v>
      </c>
      <c r="O471" s="15">
        <f>MONTH(B471)</f>
        <v>1</v>
      </c>
      <c r="P471" s="15"/>
    </row>
    <row r="472" spans="1:16" ht="12.5" x14ac:dyDescent="0.25">
      <c r="A472" s="21" t="s">
        <v>993</v>
      </c>
      <c r="B472" s="13">
        <v>45680</v>
      </c>
      <c r="C472" s="12" t="s">
        <v>47</v>
      </c>
      <c r="D472" s="12" t="s">
        <v>994</v>
      </c>
      <c r="E472" s="12" t="s">
        <v>34</v>
      </c>
      <c r="F472" s="12" t="s">
        <v>35</v>
      </c>
      <c r="G472" s="12">
        <v>9</v>
      </c>
      <c r="H472" s="27">
        <v>9.3699999999999992</v>
      </c>
      <c r="I472" s="12">
        <v>0.1</v>
      </c>
      <c r="J472" s="12" t="s">
        <v>58</v>
      </c>
      <c r="K472" s="28">
        <f>(G472*H472)</f>
        <v>84.33</v>
      </c>
      <c r="L472" s="28">
        <f>(K472*I472)</f>
        <v>8.4329999999999998</v>
      </c>
      <c r="M472" s="28">
        <f>(K472-L472)</f>
        <v>75.896999999999991</v>
      </c>
      <c r="N472" s="15">
        <f>YEAR(B472)</f>
        <v>2025</v>
      </c>
      <c r="O472" s="15">
        <f>MONTH(B472)</f>
        <v>1</v>
      </c>
      <c r="P472" s="15"/>
    </row>
    <row r="473" spans="1:16" ht="12.5" x14ac:dyDescent="0.25">
      <c r="A473" s="21" t="s">
        <v>995</v>
      </c>
      <c r="B473" s="13">
        <v>45597</v>
      </c>
      <c r="C473" s="12" t="s">
        <v>65</v>
      </c>
      <c r="D473" s="12" t="s">
        <v>996</v>
      </c>
      <c r="E473" s="12" t="s">
        <v>39</v>
      </c>
      <c r="F473" s="12" t="s">
        <v>101</v>
      </c>
      <c r="G473" s="12">
        <v>6</v>
      </c>
      <c r="H473" s="27">
        <v>467.04</v>
      </c>
      <c r="I473" s="12">
        <v>0.1</v>
      </c>
      <c r="J473" s="12" t="s">
        <v>36</v>
      </c>
      <c r="K473" s="28">
        <f>(G473*H473)</f>
        <v>2802.2400000000002</v>
      </c>
      <c r="L473" s="28">
        <f>(K473*I473)</f>
        <v>280.22400000000005</v>
      </c>
      <c r="M473" s="28">
        <f>(K473-L473)</f>
        <v>2522.0160000000001</v>
      </c>
      <c r="N473" s="15">
        <f>YEAR(B473)</f>
        <v>2024</v>
      </c>
      <c r="O473" s="15">
        <f>MONTH(B473)</f>
        <v>11</v>
      </c>
      <c r="P473" s="15"/>
    </row>
    <row r="474" spans="1:16" ht="12.5" x14ac:dyDescent="0.25">
      <c r="A474" s="21" t="s">
        <v>997</v>
      </c>
      <c r="B474" s="13">
        <v>45646</v>
      </c>
      <c r="C474" s="12" t="s">
        <v>32</v>
      </c>
      <c r="D474" s="12" t="s">
        <v>998</v>
      </c>
      <c r="E474" s="12" t="s">
        <v>39</v>
      </c>
      <c r="F474" s="12" t="s">
        <v>53</v>
      </c>
      <c r="G474" s="12">
        <v>6</v>
      </c>
      <c r="H474" s="27">
        <v>348.9</v>
      </c>
      <c r="I474" s="12">
        <v>0.1</v>
      </c>
      <c r="J474" s="12" t="s">
        <v>41</v>
      </c>
      <c r="K474" s="28">
        <f>(G474*H474)</f>
        <v>2093.3999999999996</v>
      </c>
      <c r="L474" s="28">
        <f>(K474*I474)</f>
        <v>209.33999999999997</v>
      </c>
      <c r="M474" s="28">
        <f>(K474-L474)</f>
        <v>1884.0599999999997</v>
      </c>
      <c r="N474" s="15">
        <f>YEAR(B474)</f>
        <v>2024</v>
      </c>
      <c r="O474" s="15">
        <f>MONTH(B474)</f>
        <v>12</v>
      </c>
      <c r="P474" s="15"/>
    </row>
    <row r="475" spans="1:16" ht="12.5" x14ac:dyDescent="0.25">
      <c r="A475" s="21" t="s">
        <v>999</v>
      </c>
      <c r="B475" s="13">
        <v>45523</v>
      </c>
      <c r="C475" s="12" t="s">
        <v>32</v>
      </c>
      <c r="D475" s="12" t="s">
        <v>1000</v>
      </c>
      <c r="E475" s="12" t="s">
        <v>56</v>
      </c>
      <c r="F475" s="12" t="s">
        <v>78</v>
      </c>
      <c r="G475" s="12">
        <v>4</v>
      </c>
      <c r="H475" s="27">
        <v>275.38</v>
      </c>
      <c r="I475" s="12">
        <v>0.15</v>
      </c>
      <c r="J475" s="12" t="s">
        <v>36</v>
      </c>
      <c r="K475" s="28">
        <f>(G475*H475)</f>
        <v>1101.52</v>
      </c>
      <c r="L475" s="28">
        <f>(K475*I475)</f>
        <v>165.22799999999998</v>
      </c>
      <c r="M475" s="28">
        <f>(K475-L475)</f>
        <v>936.29200000000003</v>
      </c>
      <c r="N475" s="15">
        <f>YEAR(B475)</f>
        <v>2024</v>
      </c>
      <c r="O475" s="15">
        <f>MONTH(B475)</f>
        <v>8</v>
      </c>
      <c r="P475" s="15"/>
    </row>
    <row r="476" spans="1:16" ht="12.5" x14ac:dyDescent="0.25">
      <c r="A476" s="21" t="s">
        <v>1001</v>
      </c>
      <c r="B476" s="13">
        <v>45511</v>
      </c>
      <c r="C476" s="12" t="s">
        <v>43</v>
      </c>
      <c r="D476" s="12" t="s">
        <v>1002</v>
      </c>
      <c r="E476" s="12" t="s">
        <v>56</v>
      </c>
      <c r="F476" s="12" t="s">
        <v>87</v>
      </c>
      <c r="G476" s="12">
        <v>5</v>
      </c>
      <c r="H476" s="27">
        <v>333.24</v>
      </c>
      <c r="I476" s="12">
        <v>0.15</v>
      </c>
      <c r="J476" s="12" t="s">
        <v>36</v>
      </c>
      <c r="K476" s="28">
        <f>(G476*H476)</f>
        <v>1666.2</v>
      </c>
      <c r="L476" s="28">
        <f>(K476*I476)</f>
        <v>249.93</v>
      </c>
      <c r="M476" s="28">
        <f>(K476-L476)</f>
        <v>1416.27</v>
      </c>
      <c r="N476" s="15">
        <f>YEAR(B476)</f>
        <v>2024</v>
      </c>
      <c r="O476" s="15">
        <f>MONTH(B476)</f>
        <v>8</v>
      </c>
      <c r="P476" s="15"/>
    </row>
    <row r="477" spans="1:16" ht="12.5" x14ac:dyDescent="0.25">
      <c r="A477" s="21" t="s">
        <v>1003</v>
      </c>
      <c r="B477" s="13">
        <v>45852</v>
      </c>
      <c r="C477" s="12" t="s">
        <v>65</v>
      </c>
      <c r="D477" s="12" t="s">
        <v>1004</v>
      </c>
      <c r="E477" s="12" t="s">
        <v>39</v>
      </c>
      <c r="F477" s="12" t="s">
        <v>40</v>
      </c>
      <c r="G477" s="12">
        <v>8</v>
      </c>
      <c r="H477" s="27">
        <v>39.42</v>
      </c>
      <c r="I477" s="12">
        <v>0.15</v>
      </c>
      <c r="J477" s="12" t="s">
        <v>36</v>
      </c>
      <c r="K477" s="28">
        <f>(G477*H477)</f>
        <v>315.36</v>
      </c>
      <c r="L477" s="28">
        <f>(K477*I477)</f>
        <v>47.304000000000002</v>
      </c>
      <c r="M477" s="28">
        <f>(K477-L477)</f>
        <v>268.05600000000004</v>
      </c>
      <c r="N477" s="15">
        <f>YEAR(B477)</f>
        <v>2025</v>
      </c>
      <c r="O477" s="15">
        <f>MONTH(B477)</f>
        <v>7</v>
      </c>
      <c r="P477" s="15"/>
    </row>
    <row r="478" spans="1:16" ht="12.5" x14ac:dyDescent="0.25">
      <c r="A478" s="21" t="s">
        <v>1005</v>
      </c>
      <c r="B478" s="13">
        <v>45574</v>
      </c>
      <c r="C478" s="12" t="s">
        <v>32</v>
      </c>
      <c r="D478" s="12" t="s">
        <v>1006</v>
      </c>
      <c r="E478" s="12" t="s">
        <v>56</v>
      </c>
      <c r="F478" s="12" t="s">
        <v>87</v>
      </c>
      <c r="G478" s="12">
        <v>4</v>
      </c>
      <c r="H478" s="27">
        <v>295.92</v>
      </c>
      <c r="I478" s="12">
        <v>0.1</v>
      </c>
      <c r="J478" s="12" t="s">
        <v>58</v>
      </c>
      <c r="K478" s="28">
        <f>(G478*H478)</f>
        <v>1183.68</v>
      </c>
      <c r="L478" s="28">
        <f>(K478*I478)</f>
        <v>118.36800000000001</v>
      </c>
      <c r="M478" s="28">
        <f>(K478-L478)</f>
        <v>1065.3120000000001</v>
      </c>
      <c r="N478" s="15">
        <f>YEAR(B478)</f>
        <v>2024</v>
      </c>
      <c r="O478" s="15">
        <f>MONTH(B478)</f>
        <v>10</v>
      </c>
      <c r="P478" s="15"/>
    </row>
    <row r="479" spans="1:16" ht="12.5" x14ac:dyDescent="0.25">
      <c r="A479" s="21" t="s">
        <v>1007</v>
      </c>
      <c r="B479" s="13">
        <v>45585</v>
      </c>
      <c r="C479" s="12" t="s">
        <v>65</v>
      </c>
      <c r="D479" s="12" t="s">
        <v>1008</v>
      </c>
      <c r="E479" s="12" t="s">
        <v>34</v>
      </c>
      <c r="F479" s="12" t="s">
        <v>182</v>
      </c>
      <c r="G479" s="12">
        <v>7</v>
      </c>
      <c r="H479" s="27">
        <v>156.66</v>
      </c>
      <c r="I479" s="12">
        <v>0.15</v>
      </c>
      <c r="J479" s="12" t="s">
        <v>58</v>
      </c>
      <c r="K479" s="28">
        <f>(G479*H479)</f>
        <v>1096.6199999999999</v>
      </c>
      <c r="L479" s="28">
        <f>(K479*I479)</f>
        <v>164.49299999999997</v>
      </c>
      <c r="M479" s="28">
        <f>(K479-L479)</f>
        <v>932.12699999999995</v>
      </c>
      <c r="N479" s="15">
        <f>YEAR(B479)</f>
        <v>2024</v>
      </c>
      <c r="O479" s="15">
        <f>MONTH(B479)</f>
        <v>10</v>
      </c>
      <c r="P479" s="15"/>
    </row>
    <row r="480" spans="1:16" ht="12.5" x14ac:dyDescent="0.25">
      <c r="A480" s="21" t="s">
        <v>1009</v>
      </c>
      <c r="B480" s="13">
        <v>45613</v>
      </c>
      <c r="C480" s="12" t="s">
        <v>43</v>
      </c>
      <c r="D480" s="12" t="s">
        <v>1010</v>
      </c>
      <c r="E480" s="12" t="s">
        <v>34</v>
      </c>
      <c r="F480" s="12" t="s">
        <v>90</v>
      </c>
      <c r="G480" s="12">
        <v>2</v>
      </c>
      <c r="H480" s="27">
        <v>78.5</v>
      </c>
      <c r="I480" s="12">
        <v>0.05</v>
      </c>
      <c r="J480" s="12" t="s">
        <v>58</v>
      </c>
      <c r="K480" s="28">
        <f>(G480*H480)</f>
        <v>157</v>
      </c>
      <c r="L480" s="28">
        <f>(K480*I480)</f>
        <v>7.8500000000000005</v>
      </c>
      <c r="M480" s="28">
        <f>(K480-L480)</f>
        <v>149.15</v>
      </c>
      <c r="N480" s="15">
        <f>YEAR(B480)</f>
        <v>2024</v>
      </c>
      <c r="O480" s="15">
        <f>MONTH(B480)</f>
        <v>11</v>
      </c>
      <c r="P480" s="15"/>
    </row>
    <row r="481" spans="1:16" ht="12.5" x14ac:dyDescent="0.25">
      <c r="A481" s="21" t="s">
        <v>1011</v>
      </c>
      <c r="B481" s="13">
        <v>45640</v>
      </c>
      <c r="C481" s="12" t="s">
        <v>32</v>
      </c>
      <c r="D481" s="12" t="s">
        <v>1012</v>
      </c>
      <c r="E481" s="12" t="s">
        <v>56</v>
      </c>
      <c r="F481" s="12" t="s">
        <v>57</v>
      </c>
      <c r="G481" s="12">
        <v>7</v>
      </c>
      <c r="H481" s="27">
        <v>33.08</v>
      </c>
      <c r="I481" s="12">
        <v>0</v>
      </c>
      <c r="J481" s="12" t="s">
        <v>58</v>
      </c>
      <c r="K481" s="28">
        <f>(G481*H481)</f>
        <v>231.56</v>
      </c>
      <c r="L481" s="28">
        <f>(K481*I481)</f>
        <v>0</v>
      </c>
      <c r="M481" s="28">
        <f>(K481-L481)</f>
        <v>231.56</v>
      </c>
      <c r="N481" s="15">
        <f>YEAR(B481)</f>
        <v>2024</v>
      </c>
      <c r="O481" s="15">
        <f>MONTH(B481)</f>
        <v>12</v>
      </c>
      <c r="P481" s="15"/>
    </row>
    <row r="482" spans="1:16" ht="12.5" x14ac:dyDescent="0.25">
      <c r="A482" s="21" t="s">
        <v>1013</v>
      </c>
      <c r="B482" s="13">
        <v>45544</v>
      </c>
      <c r="C482" s="12" t="s">
        <v>43</v>
      </c>
      <c r="D482" s="12" t="s">
        <v>1014</v>
      </c>
      <c r="E482" s="12" t="s">
        <v>34</v>
      </c>
      <c r="F482" s="12" t="s">
        <v>35</v>
      </c>
      <c r="G482" s="12">
        <v>4</v>
      </c>
      <c r="H482" s="27">
        <v>239.93</v>
      </c>
      <c r="I482" s="12">
        <v>0.05</v>
      </c>
      <c r="J482" s="12" t="s">
        <v>36</v>
      </c>
      <c r="K482" s="28">
        <f>(G482*H482)</f>
        <v>959.72</v>
      </c>
      <c r="L482" s="28">
        <f>(K482*I482)</f>
        <v>47.986000000000004</v>
      </c>
      <c r="M482" s="28">
        <f>(K482-L482)</f>
        <v>911.73400000000004</v>
      </c>
      <c r="N482" s="15">
        <f>YEAR(B482)</f>
        <v>2024</v>
      </c>
      <c r="O482" s="15">
        <f>MONTH(B482)</f>
        <v>9</v>
      </c>
      <c r="P482" s="15"/>
    </row>
    <row r="483" spans="1:16" ht="12.5" x14ac:dyDescent="0.25">
      <c r="A483" s="21" t="s">
        <v>1015</v>
      </c>
      <c r="B483" s="13">
        <v>45576</v>
      </c>
      <c r="C483" s="12" t="s">
        <v>65</v>
      </c>
      <c r="D483" s="12" t="s">
        <v>1016</v>
      </c>
      <c r="E483" s="12" t="s">
        <v>39</v>
      </c>
      <c r="F483" s="12" t="s">
        <v>40</v>
      </c>
      <c r="G483" s="12">
        <v>9</v>
      </c>
      <c r="H483" s="27">
        <v>19.78</v>
      </c>
      <c r="I483" s="12">
        <v>0.1</v>
      </c>
      <c r="J483" s="12" t="s">
        <v>41</v>
      </c>
      <c r="K483" s="28">
        <f>(G483*H483)</f>
        <v>178.02</v>
      </c>
      <c r="L483" s="28">
        <f>(K483*I483)</f>
        <v>17.802000000000003</v>
      </c>
      <c r="M483" s="28">
        <f>(K483-L483)</f>
        <v>160.21800000000002</v>
      </c>
      <c r="N483" s="15">
        <f>YEAR(B483)</f>
        <v>2024</v>
      </c>
      <c r="O483" s="15">
        <f>MONTH(B483)</f>
        <v>10</v>
      </c>
      <c r="P483" s="15"/>
    </row>
    <row r="484" spans="1:16" ht="12.5" x14ac:dyDescent="0.25">
      <c r="A484" s="21" t="s">
        <v>1017</v>
      </c>
      <c r="B484" s="13">
        <v>45516</v>
      </c>
      <c r="C484" s="12" t="s">
        <v>47</v>
      </c>
      <c r="D484" s="12" t="s">
        <v>1018</v>
      </c>
      <c r="E484" s="12" t="s">
        <v>34</v>
      </c>
      <c r="F484" s="12" t="s">
        <v>35</v>
      </c>
      <c r="G484" s="12">
        <v>1</v>
      </c>
      <c r="H484" s="27">
        <v>295.22000000000003</v>
      </c>
      <c r="I484" s="12">
        <v>0</v>
      </c>
      <c r="J484" s="12" t="s">
        <v>36</v>
      </c>
      <c r="K484" s="28">
        <f>(G484*H484)</f>
        <v>295.22000000000003</v>
      </c>
      <c r="L484" s="28">
        <f>(K484*I484)</f>
        <v>0</v>
      </c>
      <c r="M484" s="28">
        <f>(K484-L484)</f>
        <v>295.22000000000003</v>
      </c>
      <c r="N484" s="15">
        <f>YEAR(B484)</f>
        <v>2024</v>
      </c>
      <c r="O484" s="15">
        <f>MONTH(B484)</f>
        <v>8</v>
      </c>
      <c r="P484" s="15"/>
    </row>
    <row r="485" spans="1:16" ht="12.5" x14ac:dyDescent="0.25">
      <c r="A485" s="21" t="s">
        <v>1019</v>
      </c>
      <c r="B485" s="13">
        <v>45557</v>
      </c>
      <c r="C485" s="12" t="s">
        <v>43</v>
      </c>
      <c r="D485" s="12" t="s">
        <v>1020</v>
      </c>
      <c r="E485" s="12" t="s">
        <v>34</v>
      </c>
      <c r="F485" s="12" t="s">
        <v>90</v>
      </c>
      <c r="G485" s="12">
        <v>2</v>
      </c>
      <c r="H485" s="27">
        <v>126.93</v>
      </c>
      <c r="I485" s="12">
        <v>0.05</v>
      </c>
      <c r="J485" s="12" t="s">
        <v>41</v>
      </c>
      <c r="K485" s="28">
        <f>(G485*H485)</f>
        <v>253.86</v>
      </c>
      <c r="L485" s="28">
        <f>(K485*I485)</f>
        <v>12.693000000000001</v>
      </c>
      <c r="M485" s="28">
        <f>(K485-L485)</f>
        <v>241.167</v>
      </c>
      <c r="N485" s="15">
        <f>YEAR(B485)</f>
        <v>2024</v>
      </c>
      <c r="O485" s="15">
        <f>MONTH(B485)</f>
        <v>9</v>
      </c>
      <c r="P485" s="15"/>
    </row>
    <row r="486" spans="1:16" ht="12.5" x14ac:dyDescent="0.25">
      <c r="A486" s="21" t="s">
        <v>1021</v>
      </c>
      <c r="B486" s="13">
        <v>45853</v>
      </c>
      <c r="C486" s="12" t="s">
        <v>65</v>
      </c>
      <c r="D486" s="12" t="s">
        <v>1022</v>
      </c>
      <c r="E486" s="12" t="s">
        <v>34</v>
      </c>
      <c r="F486" s="12" t="s">
        <v>182</v>
      </c>
      <c r="G486" s="12">
        <v>7</v>
      </c>
      <c r="H486" s="27">
        <v>470.18</v>
      </c>
      <c r="I486" s="12">
        <v>0.15</v>
      </c>
      <c r="J486" s="12" t="s">
        <v>41</v>
      </c>
      <c r="K486" s="28">
        <f>(G486*H486)</f>
        <v>3291.26</v>
      </c>
      <c r="L486" s="28">
        <f>(K486*I486)</f>
        <v>493.68900000000002</v>
      </c>
      <c r="M486" s="28">
        <f>(K486-L486)</f>
        <v>2797.5710000000004</v>
      </c>
      <c r="N486" s="15">
        <f>YEAR(B486)</f>
        <v>2025</v>
      </c>
      <c r="O486" s="15">
        <f>MONTH(B486)</f>
        <v>7</v>
      </c>
      <c r="P486" s="15"/>
    </row>
    <row r="487" spans="1:16" ht="12.5" x14ac:dyDescent="0.25">
      <c r="A487" s="21" t="s">
        <v>1023</v>
      </c>
      <c r="B487" s="13">
        <v>45866</v>
      </c>
      <c r="C487" s="12" t="s">
        <v>65</v>
      </c>
      <c r="D487" s="12" t="s">
        <v>1024</v>
      </c>
      <c r="E487" s="12" t="s">
        <v>56</v>
      </c>
      <c r="F487" s="12" t="s">
        <v>61</v>
      </c>
      <c r="G487" s="12">
        <v>3</v>
      </c>
      <c r="H487" s="27">
        <v>315.67</v>
      </c>
      <c r="I487" s="12">
        <v>0.05</v>
      </c>
      <c r="J487" s="12" t="s">
        <v>41</v>
      </c>
      <c r="K487" s="28">
        <f>(G487*H487)</f>
        <v>947.01</v>
      </c>
      <c r="L487" s="28">
        <f>(K487*I487)</f>
        <v>47.350500000000004</v>
      </c>
      <c r="M487" s="28">
        <f>(K487-L487)</f>
        <v>899.65949999999998</v>
      </c>
      <c r="N487" s="15">
        <f>YEAR(B487)</f>
        <v>2025</v>
      </c>
      <c r="O487" s="15">
        <f>MONTH(B487)</f>
        <v>7</v>
      </c>
      <c r="P487" s="15"/>
    </row>
    <row r="488" spans="1:16" ht="12.5" x14ac:dyDescent="0.25">
      <c r="A488" s="21" t="s">
        <v>1025</v>
      </c>
      <c r="B488" s="13">
        <v>45724</v>
      </c>
      <c r="C488" s="12" t="s">
        <v>47</v>
      </c>
      <c r="D488" s="12" t="s">
        <v>1026</v>
      </c>
      <c r="E488" s="12" t="s">
        <v>34</v>
      </c>
      <c r="F488" s="12" t="s">
        <v>90</v>
      </c>
      <c r="G488" s="12">
        <v>8</v>
      </c>
      <c r="H488" s="27">
        <v>377.96</v>
      </c>
      <c r="I488" s="12">
        <v>0.05</v>
      </c>
      <c r="J488" s="12" t="s">
        <v>58</v>
      </c>
      <c r="K488" s="28">
        <f>(G488*H488)</f>
        <v>3023.68</v>
      </c>
      <c r="L488" s="28">
        <f>(K488*I488)</f>
        <v>151.184</v>
      </c>
      <c r="M488" s="28">
        <f>(K488-L488)</f>
        <v>2872.4959999999996</v>
      </c>
      <c r="N488" s="15">
        <f>YEAR(B488)</f>
        <v>2025</v>
      </c>
      <c r="O488" s="15">
        <f>MONTH(B488)</f>
        <v>3</v>
      </c>
      <c r="P488" s="15"/>
    </row>
    <row r="489" spans="1:16" ht="12.5" x14ac:dyDescent="0.25">
      <c r="A489" s="21" t="s">
        <v>1027</v>
      </c>
      <c r="B489" s="13">
        <v>45777</v>
      </c>
      <c r="C489" s="12" t="s">
        <v>47</v>
      </c>
      <c r="D489" s="12" t="s">
        <v>1028</v>
      </c>
      <c r="E489" s="12" t="s">
        <v>39</v>
      </c>
      <c r="F489" s="12" t="s">
        <v>101</v>
      </c>
      <c r="G489" s="12">
        <v>4</v>
      </c>
      <c r="H489" s="27">
        <v>14.96</v>
      </c>
      <c r="I489" s="12">
        <v>0.1</v>
      </c>
      <c r="J489" s="12" t="s">
        <v>36</v>
      </c>
      <c r="K489" s="28">
        <f>(G489*H489)</f>
        <v>59.84</v>
      </c>
      <c r="L489" s="28">
        <f>(K489*I489)</f>
        <v>5.9840000000000009</v>
      </c>
      <c r="M489" s="28">
        <f>(K489-L489)</f>
        <v>53.856000000000002</v>
      </c>
      <c r="N489" s="15">
        <f>YEAR(B489)</f>
        <v>2025</v>
      </c>
      <c r="O489" s="15">
        <f>MONTH(B489)</f>
        <v>4</v>
      </c>
      <c r="P489" s="15"/>
    </row>
    <row r="490" spans="1:16" ht="12.5" x14ac:dyDescent="0.25">
      <c r="A490" s="21" t="s">
        <v>1029</v>
      </c>
      <c r="B490" s="13">
        <v>45529</v>
      </c>
      <c r="C490" s="12" t="s">
        <v>47</v>
      </c>
      <c r="D490" s="12" t="s">
        <v>1030</v>
      </c>
      <c r="E490" s="12" t="s">
        <v>56</v>
      </c>
      <c r="F490" s="12" t="s">
        <v>57</v>
      </c>
      <c r="G490" s="12">
        <v>9</v>
      </c>
      <c r="H490" s="27">
        <v>300.98</v>
      </c>
      <c r="I490" s="12">
        <v>0.15</v>
      </c>
      <c r="J490" s="12" t="s">
        <v>36</v>
      </c>
      <c r="K490" s="28">
        <f>(G490*H490)</f>
        <v>2708.82</v>
      </c>
      <c r="L490" s="28">
        <f>(K490*I490)</f>
        <v>406.32300000000004</v>
      </c>
      <c r="M490" s="28">
        <f>(K490-L490)</f>
        <v>2302.4970000000003</v>
      </c>
      <c r="N490" s="15">
        <f>YEAR(B490)</f>
        <v>2024</v>
      </c>
      <c r="O490" s="15">
        <f>MONTH(B490)</f>
        <v>8</v>
      </c>
      <c r="P490" s="15"/>
    </row>
    <row r="491" spans="1:16" ht="12.5" x14ac:dyDescent="0.25">
      <c r="A491" s="21" t="s">
        <v>1031</v>
      </c>
      <c r="B491" s="13">
        <v>45523</v>
      </c>
      <c r="C491" s="12" t="s">
        <v>47</v>
      </c>
      <c r="D491" s="12" t="s">
        <v>1032</v>
      </c>
      <c r="E491" s="12" t="s">
        <v>39</v>
      </c>
      <c r="F491" s="12" t="s">
        <v>101</v>
      </c>
      <c r="G491" s="12">
        <v>2</v>
      </c>
      <c r="H491" s="27">
        <v>203.59</v>
      </c>
      <c r="I491" s="12">
        <v>0.15</v>
      </c>
      <c r="J491" s="12" t="s">
        <v>58</v>
      </c>
      <c r="K491" s="28">
        <f>(G491*H491)</f>
        <v>407.18</v>
      </c>
      <c r="L491" s="28">
        <f>(K491*I491)</f>
        <v>61.076999999999998</v>
      </c>
      <c r="M491" s="28">
        <f>(K491-L491)</f>
        <v>346.10300000000001</v>
      </c>
      <c r="N491" s="15">
        <f>YEAR(B491)</f>
        <v>2024</v>
      </c>
      <c r="O491" s="15">
        <f>MONTH(B491)</f>
        <v>8</v>
      </c>
      <c r="P491" s="15"/>
    </row>
    <row r="492" spans="1:16" ht="12.5" x14ac:dyDescent="0.25">
      <c r="A492" s="21" t="s">
        <v>1033</v>
      </c>
      <c r="B492" s="13">
        <v>45781</v>
      </c>
      <c r="C492" s="12" t="s">
        <v>43</v>
      </c>
      <c r="D492" s="12" t="s">
        <v>1034</v>
      </c>
      <c r="E492" s="12" t="s">
        <v>39</v>
      </c>
      <c r="F492" s="12" t="s">
        <v>53</v>
      </c>
      <c r="G492" s="12">
        <v>10</v>
      </c>
      <c r="H492" s="27">
        <v>433.36</v>
      </c>
      <c r="I492" s="12">
        <v>0.15</v>
      </c>
      <c r="J492" s="12" t="s">
        <v>36</v>
      </c>
      <c r="K492" s="28">
        <f>(G492*H492)</f>
        <v>4333.6000000000004</v>
      </c>
      <c r="L492" s="28">
        <f>(K492*I492)</f>
        <v>650.04000000000008</v>
      </c>
      <c r="M492" s="28">
        <f>(K492-L492)</f>
        <v>3683.5600000000004</v>
      </c>
      <c r="N492" s="15">
        <f>YEAR(B492)</f>
        <v>2025</v>
      </c>
      <c r="O492" s="15">
        <f>MONTH(B492)</f>
        <v>5</v>
      </c>
      <c r="P492" s="15"/>
    </row>
    <row r="493" spans="1:16" ht="12.5" x14ac:dyDescent="0.25">
      <c r="A493" s="21" t="s">
        <v>1035</v>
      </c>
      <c r="B493" s="13">
        <v>45649</v>
      </c>
      <c r="C493" s="12" t="s">
        <v>65</v>
      </c>
      <c r="D493" s="12" t="s">
        <v>1036</v>
      </c>
      <c r="E493" s="12" t="s">
        <v>39</v>
      </c>
      <c r="F493" s="12" t="s">
        <v>101</v>
      </c>
      <c r="G493" s="12">
        <v>6</v>
      </c>
      <c r="H493" s="27">
        <v>216.91</v>
      </c>
      <c r="I493" s="12">
        <v>0.1</v>
      </c>
      <c r="J493" s="12" t="s">
        <v>58</v>
      </c>
      <c r="K493" s="28">
        <f>(G493*H493)</f>
        <v>1301.46</v>
      </c>
      <c r="L493" s="28">
        <f>(K493*I493)</f>
        <v>130.14600000000002</v>
      </c>
      <c r="M493" s="28">
        <f>(K493-L493)</f>
        <v>1171.3140000000001</v>
      </c>
      <c r="N493" s="15">
        <f>YEAR(B493)</f>
        <v>2024</v>
      </c>
      <c r="O493" s="15">
        <f>MONTH(B493)</f>
        <v>12</v>
      </c>
      <c r="P493" s="15"/>
    </row>
    <row r="494" spans="1:16" ht="12.5" x14ac:dyDescent="0.25">
      <c r="A494" s="21" t="s">
        <v>1037</v>
      </c>
      <c r="B494" s="13">
        <v>45747</v>
      </c>
      <c r="C494" s="12" t="s">
        <v>47</v>
      </c>
      <c r="D494" s="12" t="s">
        <v>1038</v>
      </c>
      <c r="E494" s="12" t="s">
        <v>39</v>
      </c>
      <c r="F494" s="12" t="s">
        <v>101</v>
      </c>
      <c r="G494" s="12">
        <v>6</v>
      </c>
      <c r="H494" s="27">
        <v>401.69</v>
      </c>
      <c r="I494" s="12">
        <v>0</v>
      </c>
      <c r="J494" s="12" t="s">
        <v>58</v>
      </c>
      <c r="K494" s="28">
        <f>(G494*H494)</f>
        <v>2410.14</v>
      </c>
      <c r="L494" s="28">
        <f>(K494*I494)</f>
        <v>0</v>
      </c>
      <c r="M494" s="28">
        <f>(K494-L494)</f>
        <v>2410.14</v>
      </c>
      <c r="N494" s="15">
        <f>YEAR(B494)</f>
        <v>2025</v>
      </c>
      <c r="O494" s="15">
        <f>MONTH(B494)</f>
        <v>3</v>
      </c>
      <c r="P494" s="15"/>
    </row>
    <row r="495" spans="1:16" ht="12.5" x14ac:dyDescent="0.25">
      <c r="A495" s="21" t="s">
        <v>1039</v>
      </c>
      <c r="B495" s="13">
        <v>45698</v>
      </c>
      <c r="C495" s="12" t="s">
        <v>43</v>
      </c>
      <c r="D495" s="12" t="s">
        <v>1040</v>
      </c>
      <c r="E495" s="12" t="s">
        <v>34</v>
      </c>
      <c r="F495" s="12" t="s">
        <v>69</v>
      </c>
      <c r="G495" s="12">
        <v>5</v>
      </c>
      <c r="H495" s="27">
        <v>434.24</v>
      </c>
      <c r="I495" s="12">
        <v>0.05</v>
      </c>
      <c r="J495" s="12" t="s">
        <v>41</v>
      </c>
      <c r="K495" s="28">
        <f>(G495*H495)</f>
        <v>2171.1999999999998</v>
      </c>
      <c r="L495" s="28">
        <f>(K495*I495)</f>
        <v>108.56</v>
      </c>
      <c r="M495" s="28">
        <f>(K495-L495)</f>
        <v>2062.64</v>
      </c>
      <c r="N495" s="15">
        <f>YEAR(B495)</f>
        <v>2025</v>
      </c>
      <c r="O495" s="15">
        <f>MONTH(B495)</f>
        <v>2</v>
      </c>
      <c r="P495" s="15"/>
    </row>
    <row r="496" spans="1:16" ht="12.5" x14ac:dyDescent="0.25">
      <c r="A496" s="21" t="s">
        <v>1041</v>
      </c>
      <c r="B496" s="13">
        <v>45641</v>
      </c>
      <c r="C496" s="12" t="s">
        <v>65</v>
      </c>
      <c r="D496" s="12" t="s">
        <v>1042</v>
      </c>
      <c r="E496" s="12" t="s">
        <v>34</v>
      </c>
      <c r="F496" s="12" t="s">
        <v>90</v>
      </c>
      <c r="G496" s="12">
        <v>2</v>
      </c>
      <c r="H496" s="27">
        <v>493.35</v>
      </c>
      <c r="I496" s="12">
        <v>0.15</v>
      </c>
      <c r="J496" s="12" t="s">
        <v>36</v>
      </c>
      <c r="K496" s="28">
        <f>(G496*H496)</f>
        <v>986.7</v>
      </c>
      <c r="L496" s="28">
        <f>(K496*I496)</f>
        <v>148.005</v>
      </c>
      <c r="M496" s="28">
        <f>(K496-L496)</f>
        <v>838.69500000000005</v>
      </c>
      <c r="N496" s="15">
        <f>YEAR(B496)</f>
        <v>2024</v>
      </c>
      <c r="O496" s="15">
        <f>MONTH(B496)</f>
        <v>12</v>
      </c>
      <c r="P496" s="15"/>
    </row>
    <row r="497" spans="1:16" ht="12.5" x14ac:dyDescent="0.25">
      <c r="A497" s="21" t="s">
        <v>1043</v>
      </c>
      <c r="B497" s="13">
        <v>45800</v>
      </c>
      <c r="C497" s="12" t="s">
        <v>47</v>
      </c>
      <c r="D497" s="12" t="s">
        <v>1044</v>
      </c>
      <c r="E497" s="12" t="s">
        <v>56</v>
      </c>
      <c r="F497" s="12" t="s">
        <v>61</v>
      </c>
      <c r="G497" s="12">
        <v>10</v>
      </c>
      <c r="H497" s="27">
        <v>58.4</v>
      </c>
      <c r="I497" s="12">
        <v>0.1</v>
      </c>
      <c r="J497" s="12" t="s">
        <v>36</v>
      </c>
      <c r="K497" s="28">
        <f>(G497*H497)</f>
        <v>584</v>
      </c>
      <c r="L497" s="28">
        <f>(K497*I497)</f>
        <v>58.400000000000006</v>
      </c>
      <c r="M497" s="28">
        <f>(K497-L497)</f>
        <v>525.6</v>
      </c>
      <c r="N497" s="15">
        <f>YEAR(B497)</f>
        <v>2025</v>
      </c>
      <c r="O497" s="15">
        <f>MONTH(B497)</f>
        <v>5</v>
      </c>
      <c r="P497" s="15"/>
    </row>
    <row r="498" spans="1:16" ht="12.5" x14ac:dyDescent="0.25">
      <c r="A498" s="21" t="s">
        <v>1045</v>
      </c>
      <c r="B498" s="13">
        <v>45538</v>
      </c>
      <c r="C498" s="12" t="s">
        <v>65</v>
      </c>
      <c r="D498" s="12" t="s">
        <v>1046</v>
      </c>
      <c r="E498" s="12" t="s">
        <v>56</v>
      </c>
      <c r="F498" s="12" t="s">
        <v>87</v>
      </c>
      <c r="G498" s="12">
        <v>9</v>
      </c>
      <c r="H498" s="27">
        <v>51.26</v>
      </c>
      <c r="I498" s="12">
        <v>0.15</v>
      </c>
      <c r="J498" s="12" t="s">
        <v>58</v>
      </c>
      <c r="K498" s="28">
        <f>(G498*H498)</f>
        <v>461.34</v>
      </c>
      <c r="L498" s="28">
        <f>(K498*I498)</f>
        <v>69.200999999999993</v>
      </c>
      <c r="M498" s="28">
        <f>(K498-L498)</f>
        <v>392.13900000000001</v>
      </c>
      <c r="N498" s="15">
        <f>YEAR(B498)</f>
        <v>2024</v>
      </c>
      <c r="O498" s="15">
        <f>MONTH(B498)</f>
        <v>9</v>
      </c>
      <c r="P498" s="15"/>
    </row>
    <row r="499" spans="1:16" ht="12.5" x14ac:dyDescent="0.25">
      <c r="A499" s="21" t="s">
        <v>1047</v>
      </c>
      <c r="B499" s="13">
        <v>45645</v>
      </c>
      <c r="C499" s="12" t="s">
        <v>32</v>
      </c>
      <c r="D499" s="12" t="s">
        <v>1048</v>
      </c>
      <c r="E499" s="12" t="s">
        <v>34</v>
      </c>
      <c r="F499" s="12" t="s">
        <v>90</v>
      </c>
      <c r="G499" s="12">
        <v>6</v>
      </c>
      <c r="H499" s="27">
        <v>446.83</v>
      </c>
      <c r="I499" s="12">
        <v>0.05</v>
      </c>
      <c r="J499" s="12" t="s">
        <v>58</v>
      </c>
      <c r="K499" s="28">
        <f>(G499*H499)</f>
        <v>2680.98</v>
      </c>
      <c r="L499" s="28">
        <f>(K499*I499)</f>
        <v>134.04900000000001</v>
      </c>
      <c r="M499" s="28">
        <f>(K499-L499)</f>
        <v>2546.931</v>
      </c>
      <c r="N499" s="15">
        <f>YEAR(B499)</f>
        <v>2024</v>
      </c>
      <c r="O499" s="15">
        <f>MONTH(B499)</f>
        <v>12</v>
      </c>
      <c r="P499" s="15"/>
    </row>
    <row r="500" spans="1:16" ht="12.5" x14ac:dyDescent="0.25">
      <c r="A500" s="21" t="s">
        <v>1049</v>
      </c>
      <c r="B500" s="13">
        <v>45744</v>
      </c>
      <c r="C500" s="12" t="s">
        <v>43</v>
      </c>
      <c r="D500" s="12" t="s">
        <v>1050</v>
      </c>
      <c r="E500" s="12" t="s">
        <v>56</v>
      </c>
      <c r="F500" s="12" t="s">
        <v>57</v>
      </c>
      <c r="G500" s="12">
        <v>4</v>
      </c>
      <c r="H500" s="27">
        <v>233.8</v>
      </c>
      <c r="I500" s="12">
        <v>0.1</v>
      </c>
      <c r="J500" s="12" t="s">
        <v>36</v>
      </c>
      <c r="K500" s="28">
        <f>(G500*H500)</f>
        <v>935.2</v>
      </c>
      <c r="L500" s="28">
        <f>(K500*I500)</f>
        <v>93.52000000000001</v>
      </c>
      <c r="M500" s="28">
        <f>(K500-L500)</f>
        <v>841.68000000000006</v>
      </c>
      <c r="N500" s="15">
        <f>YEAR(B500)</f>
        <v>2025</v>
      </c>
      <c r="O500" s="15">
        <f>MONTH(B500)</f>
        <v>3</v>
      </c>
      <c r="P500" s="15"/>
    </row>
    <row r="501" spans="1:16" ht="12.5" x14ac:dyDescent="0.25">
      <c r="A501" s="21" t="s">
        <v>1051</v>
      </c>
      <c r="B501" s="13">
        <v>45526</v>
      </c>
      <c r="C501" s="12" t="s">
        <v>47</v>
      </c>
      <c r="D501" s="12" t="s">
        <v>1052</v>
      </c>
      <c r="E501" s="12" t="s">
        <v>34</v>
      </c>
      <c r="F501" s="12" t="s">
        <v>35</v>
      </c>
      <c r="G501" s="12">
        <v>6</v>
      </c>
      <c r="H501" s="27">
        <v>318.5</v>
      </c>
      <c r="I501" s="12">
        <v>0.05</v>
      </c>
      <c r="J501" s="12" t="s">
        <v>58</v>
      </c>
      <c r="K501" s="28">
        <f>(G501*H501)</f>
        <v>1911</v>
      </c>
      <c r="L501" s="28">
        <f>(K501*I501)</f>
        <v>95.550000000000011</v>
      </c>
      <c r="M501" s="28">
        <f>(K501-L501)</f>
        <v>1815.45</v>
      </c>
      <c r="N501" s="15">
        <f>YEAR(B501)</f>
        <v>2024</v>
      </c>
      <c r="O501" s="15">
        <f>MONTH(B501)</f>
        <v>8</v>
      </c>
      <c r="P501" s="15"/>
    </row>
    <row r="502" spans="1:16" ht="12.5" x14ac:dyDescent="0.25">
      <c r="A502" s="21" t="s">
        <v>1053</v>
      </c>
      <c r="B502" s="13">
        <v>45563</v>
      </c>
      <c r="C502" s="12" t="s">
        <v>43</v>
      </c>
      <c r="D502" s="12" t="s">
        <v>1054</v>
      </c>
      <c r="E502" s="12" t="s">
        <v>56</v>
      </c>
      <c r="F502" s="12" t="s">
        <v>78</v>
      </c>
      <c r="G502" s="12">
        <v>10</v>
      </c>
      <c r="H502" s="27">
        <v>62.62</v>
      </c>
      <c r="I502" s="12">
        <v>0</v>
      </c>
      <c r="J502" s="12" t="s">
        <v>36</v>
      </c>
      <c r="K502" s="28">
        <f>(G502*H502)</f>
        <v>626.19999999999993</v>
      </c>
      <c r="L502" s="28">
        <f>(K502*I502)</f>
        <v>0</v>
      </c>
      <c r="M502" s="28">
        <f>(K502-L502)</f>
        <v>626.19999999999993</v>
      </c>
      <c r="N502" s="15">
        <f>YEAR(B502)</f>
        <v>2024</v>
      </c>
      <c r="O502" s="15">
        <f>MONTH(B502)</f>
        <v>9</v>
      </c>
      <c r="P502" s="15"/>
    </row>
    <row r="503" spans="1:16" ht="12.5" x14ac:dyDescent="0.25">
      <c r="A503" s="21" t="s">
        <v>1055</v>
      </c>
      <c r="B503" s="13">
        <v>45796</v>
      </c>
      <c r="C503" s="12" t="s">
        <v>43</v>
      </c>
      <c r="D503" s="12" t="s">
        <v>1056</v>
      </c>
      <c r="E503" s="12" t="s">
        <v>39</v>
      </c>
      <c r="F503" s="12" t="s">
        <v>45</v>
      </c>
      <c r="G503" s="12">
        <v>3</v>
      </c>
      <c r="H503" s="27">
        <v>80.680000000000007</v>
      </c>
      <c r="I503" s="12">
        <v>0</v>
      </c>
      <c r="J503" s="12" t="s">
        <v>58</v>
      </c>
      <c r="K503" s="28">
        <f>(G503*H503)</f>
        <v>242.04000000000002</v>
      </c>
      <c r="L503" s="28">
        <f>(K503*I503)</f>
        <v>0</v>
      </c>
      <c r="M503" s="28">
        <f>(K503-L503)</f>
        <v>242.04000000000002</v>
      </c>
      <c r="N503" s="15">
        <f>YEAR(B503)</f>
        <v>2025</v>
      </c>
      <c r="O503" s="15">
        <f>MONTH(B503)</f>
        <v>5</v>
      </c>
      <c r="P503" s="15"/>
    </row>
    <row r="504" spans="1:16" ht="12.5" x14ac:dyDescent="0.25">
      <c r="A504" s="21" t="s">
        <v>1057</v>
      </c>
      <c r="B504" s="13">
        <v>45753</v>
      </c>
      <c r="C504" s="12" t="s">
        <v>47</v>
      </c>
      <c r="D504" s="12" t="s">
        <v>1058</v>
      </c>
      <c r="E504" s="12" t="s">
        <v>34</v>
      </c>
      <c r="F504" s="12" t="s">
        <v>182</v>
      </c>
      <c r="G504" s="12">
        <v>9</v>
      </c>
      <c r="H504" s="27">
        <v>337.03</v>
      </c>
      <c r="I504" s="12">
        <v>0.15</v>
      </c>
      <c r="J504" s="12" t="s">
        <v>36</v>
      </c>
      <c r="K504" s="28">
        <f>(G504*H504)</f>
        <v>3033.2699999999995</v>
      </c>
      <c r="L504" s="28">
        <f>(K504*I504)</f>
        <v>454.99049999999994</v>
      </c>
      <c r="M504" s="28">
        <f>(K504-L504)</f>
        <v>2578.2794999999996</v>
      </c>
      <c r="N504" s="15">
        <f>YEAR(B504)</f>
        <v>2025</v>
      </c>
      <c r="O504" s="15">
        <f>MONTH(B504)</f>
        <v>4</v>
      </c>
      <c r="P504" s="15"/>
    </row>
    <row r="505" spans="1:16" ht="12.5" x14ac:dyDescent="0.25">
      <c r="A505" s="21" t="s">
        <v>1059</v>
      </c>
      <c r="B505" s="13">
        <v>45510</v>
      </c>
      <c r="C505" s="12" t="s">
        <v>65</v>
      </c>
      <c r="D505" s="12" t="s">
        <v>1060</v>
      </c>
      <c r="E505" s="12" t="s">
        <v>34</v>
      </c>
      <c r="F505" s="12" t="s">
        <v>90</v>
      </c>
      <c r="G505" s="12">
        <v>1</v>
      </c>
      <c r="H505" s="27">
        <v>82.13</v>
      </c>
      <c r="I505" s="12">
        <v>0</v>
      </c>
      <c r="J505" s="12" t="s">
        <v>58</v>
      </c>
      <c r="K505" s="28">
        <f>(G505*H505)</f>
        <v>82.13</v>
      </c>
      <c r="L505" s="28">
        <f>(K505*I505)</f>
        <v>0</v>
      </c>
      <c r="M505" s="28">
        <f>(K505-L505)</f>
        <v>82.13</v>
      </c>
      <c r="N505" s="15">
        <f>YEAR(B505)</f>
        <v>2024</v>
      </c>
      <c r="O505" s="15">
        <f>MONTH(B505)</f>
        <v>8</v>
      </c>
      <c r="P505" s="15"/>
    </row>
    <row r="506" spans="1:16" ht="12.5" x14ac:dyDescent="0.25">
      <c r="A506" s="21" t="s">
        <v>1061</v>
      </c>
      <c r="B506" s="13">
        <v>45532</v>
      </c>
      <c r="C506" s="12" t="s">
        <v>65</v>
      </c>
      <c r="D506" s="12" t="s">
        <v>1062</v>
      </c>
      <c r="E506" s="12" t="s">
        <v>39</v>
      </c>
      <c r="F506" s="12" t="s">
        <v>53</v>
      </c>
      <c r="G506" s="12">
        <v>1</v>
      </c>
      <c r="H506" s="27">
        <v>143.94999999999999</v>
      </c>
      <c r="I506" s="12">
        <v>0.05</v>
      </c>
      <c r="J506" s="12" t="s">
        <v>58</v>
      </c>
      <c r="K506" s="28">
        <f>(G506*H506)</f>
        <v>143.94999999999999</v>
      </c>
      <c r="L506" s="28">
        <f>(K506*I506)</f>
        <v>7.1974999999999998</v>
      </c>
      <c r="M506" s="28">
        <f>(K506-L506)</f>
        <v>136.7525</v>
      </c>
      <c r="N506" s="15">
        <f>YEAR(B506)</f>
        <v>2024</v>
      </c>
      <c r="O506" s="15">
        <f>MONTH(B506)</f>
        <v>8</v>
      </c>
      <c r="P506" s="15"/>
    </row>
    <row r="507" spans="1:16" ht="12.5" x14ac:dyDescent="0.25">
      <c r="A507" s="21" t="s">
        <v>1063</v>
      </c>
      <c r="B507" s="13">
        <v>45730</v>
      </c>
      <c r="C507" s="12" t="s">
        <v>43</v>
      </c>
      <c r="D507" s="12" t="s">
        <v>1064</v>
      </c>
      <c r="E507" s="12" t="s">
        <v>39</v>
      </c>
      <c r="F507" s="12" t="s">
        <v>101</v>
      </c>
      <c r="G507" s="12">
        <v>5</v>
      </c>
      <c r="H507" s="27">
        <v>434.97</v>
      </c>
      <c r="I507" s="12">
        <v>0</v>
      </c>
      <c r="J507" s="12" t="s">
        <v>41</v>
      </c>
      <c r="K507" s="28">
        <f>(G507*H507)</f>
        <v>2174.8500000000004</v>
      </c>
      <c r="L507" s="28">
        <f>(K507*I507)</f>
        <v>0</v>
      </c>
      <c r="M507" s="28">
        <f>(K507-L507)</f>
        <v>2174.8500000000004</v>
      </c>
      <c r="N507" s="15">
        <f>YEAR(B507)</f>
        <v>2025</v>
      </c>
      <c r="O507" s="15">
        <f>MONTH(B507)</f>
        <v>3</v>
      </c>
      <c r="P507" s="15"/>
    </row>
    <row r="508" spans="1:16" ht="12.5" x14ac:dyDescent="0.25">
      <c r="A508" s="21" t="s">
        <v>1065</v>
      </c>
      <c r="B508" s="13">
        <v>45666</v>
      </c>
      <c r="C508" s="12" t="s">
        <v>65</v>
      </c>
      <c r="D508" s="12" t="s">
        <v>1066</v>
      </c>
      <c r="E508" s="12" t="s">
        <v>39</v>
      </c>
      <c r="F508" s="12" t="s">
        <v>101</v>
      </c>
      <c r="G508" s="12">
        <v>5</v>
      </c>
      <c r="H508" s="27">
        <v>80.58</v>
      </c>
      <c r="I508" s="12">
        <v>0.1</v>
      </c>
      <c r="J508" s="12" t="s">
        <v>41</v>
      </c>
      <c r="K508" s="28">
        <f>(G508*H508)</f>
        <v>402.9</v>
      </c>
      <c r="L508" s="28">
        <f>(K508*I508)</f>
        <v>40.29</v>
      </c>
      <c r="M508" s="28">
        <f>(K508-L508)</f>
        <v>362.60999999999996</v>
      </c>
      <c r="N508" s="15">
        <f>YEAR(B508)</f>
        <v>2025</v>
      </c>
      <c r="O508" s="15">
        <f>MONTH(B508)</f>
        <v>1</v>
      </c>
      <c r="P508" s="15"/>
    </row>
    <row r="509" spans="1:16" ht="12.5" x14ac:dyDescent="0.25">
      <c r="A509" s="21" t="s">
        <v>1067</v>
      </c>
      <c r="B509" s="13">
        <v>45683</v>
      </c>
      <c r="C509" s="12" t="s">
        <v>65</v>
      </c>
      <c r="D509" s="12" t="s">
        <v>1068</v>
      </c>
      <c r="E509" s="12" t="s">
        <v>56</v>
      </c>
      <c r="F509" s="12" t="s">
        <v>87</v>
      </c>
      <c r="G509" s="12">
        <v>8</v>
      </c>
      <c r="H509" s="27">
        <v>230.18</v>
      </c>
      <c r="I509" s="12">
        <v>0.15</v>
      </c>
      <c r="J509" s="12" t="s">
        <v>58</v>
      </c>
      <c r="K509" s="28">
        <f>(G509*H509)</f>
        <v>1841.44</v>
      </c>
      <c r="L509" s="28">
        <f>(K509*I509)</f>
        <v>276.21600000000001</v>
      </c>
      <c r="M509" s="28">
        <f>(K509-L509)</f>
        <v>1565.2240000000002</v>
      </c>
      <c r="N509" s="15">
        <f>YEAR(B509)</f>
        <v>2025</v>
      </c>
      <c r="O509" s="15">
        <f>MONTH(B509)</f>
        <v>1</v>
      </c>
      <c r="P509" s="15"/>
    </row>
    <row r="510" spans="1:16" ht="12.5" x14ac:dyDescent="0.25">
      <c r="A510" s="21" t="s">
        <v>1069</v>
      </c>
      <c r="B510" s="13">
        <v>45801</v>
      </c>
      <c r="C510" s="12" t="s">
        <v>65</v>
      </c>
      <c r="D510" s="12" t="s">
        <v>1070</v>
      </c>
      <c r="E510" s="12" t="s">
        <v>56</v>
      </c>
      <c r="F510" s="12" t="s">
        <v>57</v>
      </c>
      <c r="G510" s="12">
        <v>3</v>
      </c>
      <c r="H510" s="27">
        <v>280.70999999999998</v>
      </c>
      <c r="I510" s="12">
        <v>0.05</v>
      </c>
      <c r="J510" s="12" t="s">
        <v>58</v>
      </c>
      <c r="K510" s="28">
        <f>(G510*H510)</f>
        <v>842.12999999999988</v>
      </c>
      <c r="L510" s="28">
        <f>(K510*I510)</f>
        <v>42.106499999999997</v>
      </c>
      <c r="M510" s="28">
        <f>(K510-L510)</f>
        <v>800.0234999999999</v>
      </c>
      <c r="N510" s="15">
        <f>YEAR(B510)</f>
        <v>2025</v>
      </c>
      <c r="O510" s="15">
        <f>MONTH(B510)</f>
        <v>5</v>
      </c>
      <c r="P510" s="15"/>
    </row>
    <row r="511" spans="1:16" ht="12.5" x14ac:dyDescent="0.25">
      <c r="A511" s="21" t="s">
        <v>1071</v>
      </c>
      <c r="B511" s="13">
        <v>45635</v>
      </c>
      <c r="C511" s="12" t="s">
        <v>32</v>
      </c>
      <c r="D511" s="12" t="s">
        <v>1072</v>
      </c>
      <c r="E511" s="12" t="s">
        <v>34</v>
      </c>
      <c r="F511" s="12" t="s">
        <v>35</v>
      </c>
      <c r="G511" s="12">
        <v>3</v>
      </c>
      <c r="H511" s="27">
        <v>349.43</v>
      </c>
      <c r="I511" s="12">
        <v>0.1</v>
      </c>
      <c r="J511" s="12" t="s">
        <v>36</v>
      </c>
      <c r="K511" s="28">
        <f>(G511*H511)</f>
        <v>1048.29</v>
      </c>
      <c r="L511" s="28">
        <f>(K511*I511)</f>
        <v>104.82900000000001</v>
      </c>
      <c r="M511" s="28">
        <f>(K511-L511)</f>
        <v>943.46100000000001</v>
      </c>
      <c r="N511" s="15">
        <f>YEAR(B511)</f>
        <v>2024</v>
      </c>
      <c r="O511" s="15">
        <f>MONTH(B511)</f>
        <v>12</v>
      </c>
      <c r="P511" s="15"/>
    </row>
    <row r="512" spans="1:16" ht="12.5" x14ac:dyDescent="0.25">
      <c r="A512" s="21" t="s">
        <v>1073</v>
      </c>
      <c r="B512" s="13">
        <v>45729</v>
      </c>
      <c r="C512" s="12" t="s">
        <v>32</v>
      </c>
      <c r="D512" s="12" t="s">
        <v>1074</v>
      </c>
      <c r="E512" s="12" t="s">
        <v>56</v>
      </c>
      <c r="F512" s="12" t="s">
        <v>78</v>
      </c>
      <c r="G512" s="12">
        <v>10</v>
      </c>
      <c r="H512" s="27">
        <v>348.36</v>
      </c>
      <c r="I512" s="12">
        <v>0.15</v>
      </c>
      <c r="J512" s="12" t="s">
        <v>41</v>
      </c>
      <c r="K512" s="28">
        <f>(G512*H512)</f>
        <v>3483.6000000000004</v>
      </c>
      <c r="L512" s="28">
        <f>(K512*I512)</f>
        <v>522.54000000000008</v>
      </c>
      <c r="M512" s="28">
        <f>(K512-L512)</f>
        <v>2961.0600000000004</v>
      </c>
      <c r="N512" s="15">
        <f>YEAR(B512)</f>
        <v>2025</v>
      </c>
      <c r="O512" s="15">
        <f>MONTH(B512)</f>
        <v>3</v>
      </c>
      <c r="P512" s="15"/>
    </row>
    <row r="513" spans="1:16" ht="12.5" x14ac:dyDescent="0.25">
      <c r="A513" s="21" t="s">
        <v>1075</v>
      </c>
      <c r="B513" s="13">
        <v>45857</v>
      </c>
      <c r="C513" s="12" t="s">
        <v>43</v>
      </c>
      <c r="D513" s="12" t="s">
        <v>1076</v>
      </c>
      <c r="E513" s="12" t="s">
        <v>34</v>
      </c>
      <c r="F513" s="12" t="s">
        <v>182</v>
      </c>
      <c r="G513" s="12">
        <v>6</v>
      </c>
      <c r="H513" s="27">
        <v>293.70999999999998</v>
      </c>
      <c r="I513" s="12">
        <v>0.05</v>
      </c>
      <c r="J513" s="12" t="s">
        <v>58</v>
      </c>
      <c r="K513" s="28">
        <f>(G513*H513)</f>
        <v>1762.2599999999998</v>
      </c>
      <c r="L513" s="28">
        <f>(K513*I513)</f>
        <v>88.113</v>
      </c>
      <c r="M513" s="28">
        <f>(K513-L513)</f>
        <v>1674.1469999999997</v>
      </c>
      <c r="N513" s="15">
        <f>YEAR(B513)</f>
        <v>2025</v>
      </c>
      <c r="O513" s="15">
        <f>MONTH(B513)</f>
        <v>7</v>
      </c>
      <c r="P513" s="15"/>
    </row>
    <row r="514" spans="1:16" ht="12.5" x14ac:dyDescent="0.25">
      <c r="A514" s="21" t="s">
        <v>1077</v>
      </c>
      <c r="B514" s="13">
        <v>45676</v>
      </c>
      <c r="C514" s="12" t="s">
        <v>32</v>
      </c>
      <c r="D514" s="12" t="s">
        <v>1078</v>
      </c>
      <c r="E514" s="12" t="s">
        <v>34</v>
      </c>
      <c r="F514" s="12" t="s">
        <v>69</v>
      </c>
      <c r="G514" s="12">
        <v>8</v>
      </c>
      <c r="H514" s="27">
        <v>352.52</v>
      </c>
      <c r="I514" s="12">
        <v>0.15</v>
      </c>
      <c r="J514" s="12" t="s">
        <v>58</v>
      </c>
      <c r="K514" s="28">
        <f>(G514*H514)</f>
        <v>2820.16</v>
      </c>
      <c r="L514" s="28">
        <f>(K514*I514)</f>
        <v>423.02399999999994</v>
      </c>
      <c r="M514" s="28">
        <f>(K514-L514)</f>
        <v>2397.136</v>
      </c>
      <c r="N514" s="15">
        <f>YEAR(B514)</f>
        <v>2025</v>
      </c>
      <c r="O514" s="15">
        <f>MONTH(B514)</f>
        <v>1</v>
      </c>
      <c r="P514" s="15"/>
    </row>
    <row r="515" spans="1:16" ht="12.5" x14ac:dyDescent="0.25">
      <c r="A515" s="21" t="s">
        <v>1079</v>
      </c>
      <c r="B515" s="13">
        <v>45783</v>
      </c>
      <c r="C515" s="12" t="s">
        <v>65</v>
      </c>
      <c r="D515" s="12" t="s">
        <v>1080</v>
      </c>
      <c r="E515" s="12" t="s">
        <v>39</v>
      </c>
      <c r="F515" s="12" t="s">
        <v>45</v>
      </c>
      <c r="G515" s="12">
        <v>5</v>
      </c>
      <c r="H515" s="27">
        <v>427.75</v>
      </c>
      <c r="I515" s="12">
        <v>0</v>
      </c>
      <c r="J515" s="12" t="s">
        <v>36</v>
      </c>
      <c r="K515" s="28">
        <f>(G515*H515)</f>
        <v>2138.75</v>
      </c>
      <c r="L515" s="28">
        <f>(K515*I515)</f>
        <v>0</v>
      </c>
      <c r="M515" s="28">
        <f>(K515-L515)</f>
        <v>2138.75</v>
      </c>
      <c r="N515" s="15">
        <f>YEAR(B515)</f>
        <v>2025</v>
      </c>
      <c r="O515" s="15">
        <f>MONTH(B515)</f>
        <v>5</v>
      </c>
      <c r="P515" s="15"/>
    </row>
    <row r="516" spans="1:16" ht="12.5" x14ac:dyDescent="0.25">
      <c r="A516" s="21" t="s">
        <v>1081</v>
      </c>
      <c r="B516" s="13">
        <v>45781</v>
      </c>
      <c r="C516" s="12" t="s">
        <v>65</v>
      </c>
      <c r="D516" s="12" t="s">
        <v>1082</v>
      </c>
      <c r="E516" s="12" t="s">
        <v>56</v>
      </c>
      <c r="F516" s="12" t="s">
        <v>87</v>
      </c>
      <c r="G516" s="12">
        <v>4</v>
      </c>
      <c r="H516" s="27">
        <v>335.63</v>
      </c>
      <c r="I516" s="12">
        <v>0.1</v>
      </c>
      <c r="J516" s="12" t="s">
        <v>41</v>
      </c>
      <c r="K516" s="28">
        <f>(G516*H516)</f>
        <v>1342.52</v>
      </c>
      <c r="L516" s="28">
        <f>(K516*I516)</f>
        <v>134.25200000000001</v>
      </c>
      <c r="M516" s="28">
        <f>(K516-L516)</f>
        <v>1208.268</v>
      </c>
      <c r="N516" s="15">
        <f>YEAR(B516)</f>
        <v>2025</v>
      </c>
      <c r="O516" s="15">
        <f>MONTH(B516)</f>
        <v>5</v>
      </c>
      <c r="P516" s="15"/>
    </row>
    <row r="517" spans="1:16" ht="12.5" x14ac:dyDescent="0.25">
      <c r="A517" s="21" t="s">
        <v>1083</v>
      </c>
      <c r="B517" s="13">
        <v>45718</v>
      </c>
      <c r="C517" s="12" t="s">
        <v>32</v>
      </c>
      <c r="D517" s="12" t="s">
        <v>1084</v>
      </c>
      <c r="E517" s="12" t="s">
        <v>39</v>
      </c>
      <c r="F517" s="12" t="s">
        <v>101</v>
      </c>
      <c r="G517" s="12">
        <v>5</v>
      </c>
      <c r="H517" s="27">
        <v>326.72000000000003</v>
      </c>
      <c r="I517" s="12">
        <v>0</v>
      </c>
      <c r="J517" s="12" t="s">
        <v>41</v>
      </c>
      <c r="K517" s="28">
        <f>(G517*H517)</f>
        <v>1633.6000000000001</v>
      </c>
      <c r="L517" s="28">
        <f>(K517*I517)</f>
        <v>0</v>
      </c>
      <c r="M517" s="28">
        <f>(K517-L517)</f>
        <v>1633.6000000000001</v>
      </c>
      <c r="N517" s="15">
        <f>YEAR(B517)</f>
        <v>2025</v>
      </c>
      <c r="O517" s="15">
        <f>MONTH(B517)</f>
        <v>3</v>
      </c>
      <c r="P517" s="15"/>
    </row>
    <row r="518" spans="1:16" ht="12.5" x14ac:dyDescent="0.25">
      <c r="A518" s="21" t="s">
        <v>1085</v>
      </c>
      <c r="B518" s="13">
        <v>45670</v>
      </c>
      <c r="C518" s="12" t="s">
        <v>65</v>
      </c>
      <c r="D518" s="12" t="s">
        <v>1086</v>
      </c>
      <c r="E518" s="12" t="s">
        <v>39</v>
      </c>
      <c r="F518" s="12" t="s">
        <v>45</v>
      </c>
      <c r="G518" s="12">
        <v>1</v>
      </c>
      <c r="H518" s="27">
        <v>264.24</v>
      </c>
      <c r="I518" s="12">
        <v>0.1</v>
      </c>
      <c r="J518" s="12" t="s">
        <v>58</v>
      </c>
      <c r="K518" s="28">
        <f>(G518*H518)</f>
        <v>264.24</v>
      </c>
      <c r="L518" s="28">
        <f>(K518*I518)</f>
        <v>26.424000000000003</v>
      </c>
      <c r="M518" s="28">
        <f>(K518-L518)</f>
        <v>237.816</v>
      </c>
      <c r="N518" s="15">
        <f>YEAR(B518)</f>
        <v>2025</v>
      </c>
      <c r="O518" s="15">
        <f>MONTH(B518)</f>
        <v>1</v>
      </c>
      <c r="P518" s="15"/>
    </row>
    <row r="519" spans="1:16" ht="12.5" x14ac:dyDescent="0.25">
      <c r="A519" s="21" t="s">
        <v>1087</v>
      </c>
      <c r="B519" s="13">
        <v>45675</v>
      </c>
      <c r="C519" s="12" t="s">
        <v>32</v>
      </c>
      <c r="D519" s="12" t="s">
        <v>1088</v>
      </c>
      <c r="E519" s="12" t="s">
        <v>56</v>
      </c>
      <c r="F519" s="12" t="s">
        <v>57</v>
      </c>
      <c r="G519" s="12">
        <v>8</v>
      </c>
      <c r="H519" s="27">
        <v>429.52</v>
      </c>
      <c r="I519" s="12">
        <v>0</v>
      </c>
      <c r="J519" s="12" t="s">
        <v>58</v>
      </c>
      <c r="K519" s="28">
        <f>(G519*H519)</f>
        <v>3436.16</v>
      </c>
      <c r="L519" s="28">
        <f>(K519*I519)</f>
        <v>0</v>
      </c>
      <c r="M519" s="28">
        <f>(K519-L519)</f>
        <v>3436.16</v>
      </c>
      <c r="N519" s="15">
        <f>YEAR(B519)</f>
        <v>2025</v>
      </c>
      <c r="O519" s="15">
        <f>MONTH(B519)</f>
        <v>1</v>
      </c>
      <c r="P519" s="15"/>
    </row>
    <row r="520" spans="1:16" ht="12.5" x14ac:dyDescent="0.25">
      <c r="A520" s="21" t="s">
        <v>1089</v>
      </c>
      <c r="B520" s="13">
        <v>45781</v>
      </c>
      <c r="C520" s="12" t="s">
        <v>47</v>
      </c>
      <c r="D520" s="12" t="s">
        <v>1090</v>
      </c>
      <c r="E520" s="12" t="s">
        <v>34</v>
      </c>
      <c r="F520" s="12" t="s">
        <v>69</v>
      </c>
      <c r="G520" s="12">
        <v>5</v>
      </c>
      <c r="H520" s="27">
        <v>471.3</v>
      </c>
      <c r="I520" s="12">
        <v>0.15</v>
      </c>
      <c r="J520" s="12" t="s">
        <v>36</v>
      </c>
      <c r="K520" s="28">
        <f>(G520*H520)</f>
        <v>2356.5</v>
      </c>
      <c r="L520" s="28">
        <f>(K520*I520)</f>
        <v>353.47499999999997</v>
      </c>
      <c r="M520" s="28">
        <f>(K520-L520)</f>
        <v>2003.0250000000001</v>
      </c>
      <c r="N520" s="15">
        <f>YEAR(B520)</f>
        <v>2025</v>
      </c>
      <c r="O520" s="15">
        <f>MONTH(B520)</f>
        <v>5</v>
      </c>
      <c r="P520" s="15"/>
    </row>
    <row r="521" spans="1:16" ht="12.5" x14ac:dyDescent="0.25">
      <c r="A521" s="21" t="s">
        <v>1091</v>
      </c>
      <c r="B521" s="13">
        <v>45776</v>
      </c>
      <c r="C521" s="12" t="s">
        <v>65</v>
      </c>
      <c r="D521" s="12" t="s">
        <v>1092</v>
      </c>
      <c r="E521" s="12" t="s">
        <v>56</v>
      </c>
      <c r="F521" s="12" t="s">
        <v>57</v>
      </c>
      <c r="G521" s="12">
        <v>5</v>
      </c>
      <c r="H521" s="27">
        <v>50.74</v>
      </c>
      <c r="I521" s="12">
        <v>0.15</v>
      </c>
      <c r="J521" s="12" t="s">
        <v>58</v>
      </c>
      <c r="K521" s="28">
        <f>(G521*H521)</f>
        <v>253.70000000000002</v>
      </c>
      <c r="L521" s="28">
        <f>(K521*I521)</f>
        <v>38.055</v>
      </c>
      <c r="M521" s="28">
        <f>(K521-L521)</f>
        <v>215.64500000000001</v>
      </c>
      <c r="N521" s="15">
        <f>YEAR(B521)</f>
        <v>2025</v>
      </c>
      <c r="O521" s="15">
        <f>MONTH(B521)</f>
        <v>4</v>
      </c>
      <c r="P521" s="15"/>
    </row>
    <row r="522" spans="1:16" ht="12.5" x14ac:dyDescent="0.25">
      <c r="A522" s="21" t="s">
        <v>1093</v>
      </c>
      <c r="B522" s="13">
        <v>45783</v>
      </c>
      <c r="C522" s="12" t="s">
        <v>32</v>
      </c>
      <c r="D522" s="12" t="s">
        <v>1094</v>
      </c>
      <c r="E522" s="12" t="s">
        <v>39</v>
      </c>
      <c r="F522" s="12" t="s">
        <v>53</v>
      </c>
      <c r="G522" s="12">
        <v>2</v>
      </c>
      <c r="H522" s="27">
        <v>494.42</v>
      </c>
      <c r="I522" s="12">
        <v>0.1</v>
      </c>
      <c r="J522" s="12" t="s">
        <v>41</v>
      </c>
      <c r="K522" s="28">
        <f>(G522*H522)</f>
        <v>988.84</v>
      </c>
      <c r="L522" s="28">
        <f>(K522*I522)</f>
        <v>98.884000000000015</v>
      </c>
      <c r="M522" s="28">
        <f>(K522-L522)</f>
        <v>889.95600000000002</v>
      </c>
      <c r="N522" s="15">
        <f>YEAR(B522)</f>
        <v>2025</v>
      </c>
      <c r="O522" s="15">
        <f>MONTH(B522)</f>
        <v>5</v>
      </c>
      <c r="P522" s="15"/>
    </row>
    <row r="523" spans="1:16" ht="12.5" x14ac:dyDescent="0.25">
      <c r="A523" s="21" t="s">
        <v>1095</v>
      </c>
      <c r="B523" s="13">
        <v>45726</v>
      </c>
      <c r="C523" s="12" t="s">
        <v>32</v>
      </c>
      <c r="D523" s="12" t="s">
        <v>1096</v>
      </c>
      <c r="E523" s="12" t="s">
        <v>56</v>
      </c>
      <c r="F523" s="12" t="s">
        <v>78</v>
      </c>
      <c r="G523" s="12">
        <v>9</v>
      </c>
      <c r="H523" s="27">
        <v>205.88</v>
      </c>
      <c r="I523" s="12">
        <v>0.1</v>
      </c>
      <c r="J523" s="12" t="s">
        <v>36</v>
      </c>
      <c r="K523" s="28">
        <f>(G523*H523)</f>
        <v>1852.92</v>
      </c>
      <c r="L523" s="28">
        <f>(K523*I523)</f>
        <v>185.29200000000003</v>
      </c>
      <c r="M523" s="28">
        <f>(K523-L523)</f>
        <v>1667.6280000000002</v>
      </c>
      <c r="N523" s="15">
        <f>YEAR(B523)</f>
        <v>2025</v>
      </c>
      <c r="O523" s="15">
        <f>MONTH(B523)</f>
        <v>3</v>
      </c>
      <c r="P523" s="15"/>
    </row>
    <row r="524" spans="1:16" ht="12.5" x14ac:dyDescent="0.25">
      <c r="A524" s="21" t="s">
        <v>1097</v>
      </c>
      <c r="B524" s="13">
        <v>45709</v>
      </c>
      <c r="C524" s="12" t="s">
        <v>65</v>
      </c>
      <c r="D524" s="12" t="s">
        <v>1098</v>
      </c>
      <c r="E524" s="12" t="s">
        <v>56</v>
      </c>
      <c r="F524" s="12" t="s">
        <v>87</v>
      </c>
      <c r="G524" s="12">
        <v>2</v>
      </c>
      <c r="H524" s="27">
        <v>212.46</v>
      </c>
      <c r="I524" s="12">
        <v>0.1</v>
      </c>
      <c r="J524" s="12" t="s">
        <v>41</v>
      </c>
      <c r="K524" s="28">
        <f>(G524*H524)</f>
        <v>424.92</v>
      </c>
      <c r="L524" s="28">
        <f>(K524*I524)</f>
        <v>42.492000000000004</v>
      </c>
      <c r="M524" s="28">
        <f>(K524-L524)</f>
        <v>382.428</v>
      </c>
      <c r="N524" s="15">
        <f>YEAR(B524)</f>
        <v>2025</v>
      </c>
      <c r="O524" s="15">
        <f>MONTH(B524)</f>
        <v>2</v>
      </c>
      <c r="P524" s="15"/>
    </row>
    <row r="525" spans="1:16" ht="12.5" x14ac:dyDescent="0.25">
      <c r="A525" s="21" t="s">
        <v>1099</v>
      </c>
      <c r="B525" s="13">
        <v>45587</v>
      </c>
      <c r="C525" s="12" t="s">
        <v>65</v>
      </c>
      <c r="D525" s="12" t="s">
        <v>1100</v>
      </c>
      <c r="E525" s="12" t="s">
        <v>39</v>
      </c>
      <c r="F525" s="12" t="s">
        <v>40</v>
      </c>
      <c r="G525" s="12">
        <v>10</v>
      </c>
      <c r="H525" s="27">
        <v>449.11</v>
      </c>
      <c r="I525" s="12">
        <v>0.1</v>
      </c>
      <c r="J525" s="12" t="s">
        <v>58</v>
      </c>
      <c r="K525" s="28">
        <f>(G525*H525)</f>
        <v>4491.1000000000004</v>
      </c>
      <c r="L525" s="28">
        <f>(K525*I525)</f>
        <v>449.11000000000007</v>
      </c>
      <c r="M525" s="28">
        <f>(K525-L525)</f>
        <v>4041.9900000000002</v>
      </c>
      <c r="N525" s="15">
        <f>YEAR(B525)</f>
        <v>2024</v>
      </c>
      <c r="O525" s="15">
        <f>MONTH(B525)</f>
        <v>10</v>
      </c>
      <c r="P525" s="15"/>
    </row>
    <row r="526" spans="1:16" ht="12.5" x14ac:dyDescent="0.25">
      <c r="A526" s="21" t="s">
        <v>1101</v>
      </c>
      <c r="B526" s="13">
        <v>45812</v>
      </c>
      <c r="C526" s="12" t="s">
        <v>47</v>
      </c>
      <c r="D526" s="12" t="s">
        <v>1102</v>
      </c>
      <c r="E526" s="12" t="s">
        <v>56</v>
      </c>
      <c r="F526" s="12" t="s">
        <v>57</v>
      </c>
      <c r="G526" s="12">
        <v>2</v>
      </c>
      <c r="H526" s="27">
        <v>65.09</v>
      </c>
      <c r="I526" s="12">
        <v>0</v>
      </c>
      <c r="J526" s="12" t="s">
        <v>36</v>
      </c>
      <c r="K526" s="28">
        <f>(G526*H526)</f>
        <v>130.18</v>
      </c>
      <c r="L526" s="28">
        <f>(K526*I526)</f>
        <v>0</v>
      </c>
      <c r="M526" s="28">
        <f>(K526-L526)</f>
        <v>130.18</v>
      </c>
      <c r="N526" s="15">
        <f>YEAR(B526)</f>
        <v>2025</v>
      </c>
      <c r="O526" s="15">
        <f>MONTH(B526)</f>
        <v>6</v>
      </c>
      <c r="P526" s="15"/>
    </row>
    <row r="527" spans="1:16" ht="12.5" x14ac:dyDescent="0.25">
      <c r="A527" s="21" t="s">
        <v>1103</v>
      </c>
      <c r="B527" s="13">
        <v>45582</v>
      </c>
      <c r="C527" s="12" t="s">
        <v>65</v>
      </c>
      <c r="D527" s="12" t="s">
        <v>968</v>
      </c>
      <c r="E527" s="12" t="s">
        <v>56</v>
      </c>
      <c r="F527" s="12" t="s">
        <v>57</v>
      </c>
      <c r="G527" s="12">
        <v>2</v>
      </c>
      <c r="H527" s="27">
        <v>385.63</v>
      </c>
      <c r="I527" s="12">
        <v>0.05</v>
      </c>
      <c r="J527" s="12" t="s">
        <v>36</v>
      </c>
      <c r="K527" s="28">
        <f>(G527*H527)</f>
        <v>771.26</v>
      </c>
      <c r="L527" s="28">
        <f>(K527*I527)</f>
        <v>38.563000000000002</v>
      </c>
      <c r="M527" s="28">
        <f>(K527-L527)</f>
        <v>732.697</v>
      </c>
      <c r="N527" s="15">
        <f>YEAR(B527)</f>
        <v>2024</v>
      </c>
      <c r="O527" s="15">
        <f>MONTH(B527)</f>
        <v>10</v>
      </c>
      <c r="P527" s="15"/>
    </row>
    <row r="528" spans="1:16" ht="12.5" x14ac:dyDescent="0.25">
      <c r="A528" s="21" t="s">
        <v>1104</v>
      </c>
      <c r="B528" s="13">
        <v>45547</v>
      </c>
      <c r="C528" s="12" t="s">
        <v>43</v>
      </c>
      <c r="D528" s="12" t="s">
        <v>1105</v>
      </c>
      <c r="E528" s="12" t="s">
        <v>56</v>
      </c>
      <c r="F528" s="12" t="s">
        <v>61</v>
      </c>
      <c r="G528" s="12">
        <v>7</v>
      </c>
      <c r="H528" s="27">
        <v>11.49</v>
      </c>
      <c r="I528" s="12">
        <v>0.1</v>
      </c>
      <c r="J528" s="12" t="s">
        <v>41</v>
      </c>
      <c r="K528" s="28">
        <f>(G528*H528)</f>
        <v>80.430000000000007</v>
      </c>
      <c r="L528" s="28">
        <f>(K528*I528)</f>
        <v>8.043000000000001</v>
      </c>
      <c r="M528" s="28">
        <f>(K528-L528)</f>
        <v>72.387</v>
      </c>
      <c r="N528" s="15">
        <f>YEAR(B528)</f>
        <v>2024</v>
      </c>
      <c r="O528" s="15">
        <f>MONTH(B528)</f>
        <v>9</v>
      </c>
      <c r="P528" s="15"/>
    </row>
    <row r="529" spans="1:16" ht="12.5" x14ac:dyDescent="0.25">
      <c r="A529" s="21" t="s">
        <v>1106</v>
      </c>
      <c r="B529" s="13">
        <v>45582</v>
      </c>
      <c r="C529" s="12" t="s">
        <v>65</v>
      </c>
      <c r="D529" s="12" t="s">
        <v>1107</v>
      </c>
      <c r="E529" s="12" t="s">
        <v>34</v>
      </c>
      <c r="F529" s="12" t="s">
        <v>90</v>
      </c>
      <c r="G529" s="12">
        <v>3</v>
      </c>
      <c r="H529" s="27">
        <v>482.64</v>
      </c>
      <c r="I529" s="12">
        <v>0.05</v>
      </c>
      <c r="J529" s="12" t="s">
        <v>41</v>
      </c>
      <c r="K529" s="28">
        <f>(G529*H529)</f>
        <v>1447.92</v>
      </c>
      <c r="L529" s="28">
        <f>(K529*I529)</f>
        <v>72.396000000000001</v>
      </c>
      <c r="M529" s="28">
        <f>(K529-L529)</f>
        <v>1375.5240000000001</v>
      </c>
      <c r="N529" s="15">
        <f>YEAR(B529)</f>
        <v>2024</v>
      </c>
      <c r="O529" s="15">
        <f>MONTH(B529)</f>
        <v>10</v>
      </c>
      <c r="P529" s="15"/>
    </row>
    <row r="530" spans="1:16" ht="12.5" x14ac:dyDescent="0.25">
      <c r="A530" s="21" t="s">
        <v>1108</v>
      </c>
      <c r="B530" s="13">
        <v>45830</v>
      </c>
      <c r="C530" s="12" t="s">
        <v>47</v>
      </c>
      <c r="D530" s="12" t="s">
        <v>1109</v>
      </c>
      <c r="E530" s="12" t="s">
        <v>56</v>
      </c>
      <c r="F530" s="12" t="s">
        <v>78</v>
      </c>
      <c r="G530" s="12">
        <v>9</v>
      </c>
      <c r="H530" s="27">
        <v>440.85</v>
      </c>
      <c r="I530" s="12">
        <v>0</v>
      </c>
      <c r="J530" s="12" t="s">
        <v>36</v>
      </c>
      <c r="K530" s="28">
        <f>(G530*H530)</f>
        <v>3967.65</v>
      </c>
      <c r="L530" s="28">
        <f>(K530*I530)</f>
        <v>0</v>
      </c>
      <c r="M530" s="28">
        <f>(K530-L530)</f>
        <v>3967.65</v>
      </c>
      <c r="N530" s="15">
        <f>YEAR(B530)</f>
        <v>2025</v>
      </c>
      <c r="O530" s="15">
        <f>MONTH(B530)</f>
        <v>6</v>
      </c>
      <c r="P530" s="15"/>
    </row>
    <row r="531" spans="1:16" ht="12.5" x14ac:dyDescent="0.25">
      <c r="A531" s="21" t="s">
        <v>1110</v>
      </c>
      <c r="B531" s="13">
        <v>45651</v>
      </c>
      <c r="C531" s="12" t="s">
        <v>47</v>
      </c>
      <c r="D531" s="12" t="s">
        <v>1111</v>
      </c>
      <c r="E531" s="12" t="s">
        <v>34</v>
      </c>
      <c r="F531" s="12" t="s">
        <v>69</v>
      </c>
      <c r="G531" s="12">
        <v>9</v>
      </c>
      <c r="H531" s="27">
        <v>169.15</v>
      </c>
      <c r="I531" s="12">
        <v>0.05</v>
      </c>
      <c r="J531" s="12" t="s">
        <v>58</v>
      </c>
      <c r="K531" s="28">
        <f>(G531*H531)</f>
        <v>1522.3500000000001</v>
      </c>
      <c r="L531" s="28">
        <f>(K531*I531)</f>
        <v>76.117500000000007</v>
      </c>
      <c r="M531" s="28">
        <f>(K531-L531)</f>
        <v>1446.2325000000001</v>
      </c>
      <c r="N531" s="15">
        <f>YEAR(B531)</f>
        <v>2024</v>
      </c>
      <c r="O531" s="15">
        <f>MONTH(B531)</f>
        <v>12</v>
      </c>
      <c r="P531" s="15"/>
    </row>
    <row r="532" spans="1:16" ht="12.5" x14ac:dyDescent="0.25">
      <c r="A532" s="21" t="s">
        <v>1112</v>
      </c>
      <c r="B532" s="13">
        <v>45762</v>
      </c>
      <c r="C532" s="12" t="s">
        <v>65</v>
      </c>
      <c r="D532" s="12" t="s">
        <v>1113</v>
      </c>
      <c r="E532" s="12" t="s">
        <v>56</v>
      </c>
      <c r="F532" s="12" t="s">
        <v>61</v>
      </c>
      <c r="G532" s="12">
        <v>3</v>
      </c>
      <c r="H532" s="27">
        <v>225.22</v>
      </c>
      <c r="I532" s="12">
        <v>0.1</v>
      </c>
      <c r="J532" s="12" t="s">
        <v>58</v>
      </c>
      <c r="K532" s="28">
        <f>(G532*H532)</f>
        <v>675.66</v>
      </c>
      <c r="L532" s="28">
        <f>(K532*I532)</f>
        <v>67.566000000000003</v>
      </c>
      <c r="M532" s="28">
        <f>(K532-L532)</f>
        <v>608.09399999999994</v>
      </c>
      <c r="N532" s="15">
        <f>YEAR(B532)</f>
        <v>2025</v>
      </c>
      <c r="O532" s="15">
        <f>MONTH(B532)</f>
        <v>4</v>
      </c>
      <c r="P532" s="15"/>
    </row>
    <row r="533" spans="1:16" ht="12.5" x14ac:dyDescent="0.25">
      <c r="A533" s="21" t="s">
        <v>1114</v>
      </c>
      <c r="B533" s="13">
        <v>45679</v>
      </c>
      <c r="C533" s="12" t="s">
        <v>32</v>
      </c>
      <c r="D533" s="12" t="s">
        <v>1115</v>
      </c>
      <c r="E533" s="12" t="s">
        <v>56</v>
      </c>
      <c r="F533" s="12" t="s">
        <v>61</v>
      </c>
      <c r="G533" s="12">
        <v>10</v>
      </c>
      <c r="H533" s="27">
        <v>361.8</v>
      </c>
      <c r="I533" s="12">
        <v>0.05</v>
      </c>
      <c r="J533" s="12" t="s">
        <v>36</v>
      </c>
      <c r="K533" s="28">
        <f>(G533*H533)</f>
        <v>3618</v>
      </c>
      <c r="L533" s="28">
        <f>(K533*I533)</f>
        <v>180.9</v>
      </c>
      <c r="M533" s="28">
        <f>(K533-L533)</f>
        <v>3437.1</v>
      </c>
      <c r="N533" s="15">
        <f>YEAR(B533)</f>
        <v>2025</v>
      </c>
      <c r="O533" s="15">
        <f>MONTH(B533)</f>
        <v>1</v>
      </c>
      <c r="P533" s="15"/>
    </row>
    <row r="534" spans="1:16" ht="12.5" x14ac:dyDescent="0.25">
      <c r="A534" s="21" t="s">
        <v>1116</v>
      </c>
      <c r="B534" s="13">
        <v>45558</v>
      </c>
      <c r="C534" s="12" t="s">
        <v>43</v>
      </c>
      <c r="D534" s="12" t="s">
        <v>1117</v>
      </c>
      <c r="E534" s="12" t="s">
        <v>34</v>
      </c>
      <c r="F534" s="12" t="s">
        <v>35</v>
      </c>
      <c r="G534" s="12">
        <v>5</v>
      </c>
      <c r="H534" s="27">
        <v>480.57</v>
      </c>
      <c r="I534" s="12">
        <v>0.1</v>
      </c>
      <c r="J534" s="12" t="s">
        <v>41</v>
      </c>
      <c r="K534" s="28">
        <f>(G534*H534)</f>
        <v>2402.85</v>
      </c>
      <c r="L534" s="28">
        <f>(K534*I534)</f>
        <v>240.285</v>
      </c>
      <c r="M534" s="28">
        <f>(K534-L534)</f>
        <v>2162.5650000000001</v>
      </c>
      <c r="N534" s="15">
        <f>YEAR(B534)</f>
        <v>2024</v>
      </c>
      <c r="O534" s="15">
        <f>MONTH(B534)</f>
        <v>9</v>
      </c>
      <c r="P534" s="15"/>
    </row>
    <row r="535" spans="1:16" ht="12.5" x14ac:dyDescent="0.25">
      <c r="A535" s="21" t="s">
        <v>1118</v>
      </c>
      <c r="B535" s="13">
        <v>45735</v>
      </c>
      <c r="C535" s="12" t="s">
        <v>32</v>
      </c>
      <c r="D535" s="12" t="s">
        <v>1119</v>
      </c>
      <c r="E535" s="12" t="s">
        <v>56</v>
      </c>
      <c r="F535" s="12" t="s">
        <v>57</v>
      </c>
      <c r="G535" s="12">
        <v>5</v>
      </c>
      <c r="H535" s="27">
        <v>349.62</v>
      </c>
      <c r="I535" s="12">
        <v>0.05</v>
      </c>
      <c r="J535" s="12" t="s">
        <v>58</v>
      </c>
      <c r="K535" s="28">
        <f>(G535*H535)</f>
        <v>1748.1</v>
      </c>
      <c r="L535" s="28">
        <f>(K535*I535)</f>
        <v>87.405000000000001</v>
      </c>
      <c r="M535" s="28">
        <f>(K535-L535)</f>
        <v>1660.6949999999999</v>
      </c>
      <c r="N535" s="15">
        <f>YEAR(B535)</f>
        <v>2025</v>
      </c>
      <c r="O535" s="15">
        <f>MONTH(B535)</f>
        <v>3</v>
      </c>
      <c r="P535" s="15"/>
    </row>
    <row r="536" spans="1:16" ht="12.5" x14ac:dyDescent="0.25">
      <c r="A536" s="21" t="s">
        <v>1120</v>
      </c>
      <c r="B536" s="13">
        <v>45634</v>
      </c>
      <c r="C536" s="12" t="s">
        <v>65</v>
      </c>
      <c r="D536" s="12" t="s">
        <v>1121</v>
      </c>
      <c r="E536" s="12" t="s">
        <v>56</v>
      </c>
      <c r="F536" s="12" t="s">
        <v>87</v>
      </c>
      <c r="G536" s="12">
        <v>6</v>
      </c>
      <c r="H536" s="27">
        <v>395.78</v>
      </c>
      <c r="I536" s="12">
        <v>0</v>
      </c>
      <c r="J536" s="12" t="s">
        <v>36</v>
      </c>
      <c r="K536" s="28">
        <f>(G536*H536)</f>
        <v>2374.6799999999998</v>
      </c>
      <c r="L536" s="28">
        <f>(K536*I536)</f>
        <v>0</v>
      </c>
      <c r="M536" s="28">
        <f>(K536-L536)</f>
        <v>2374.6799999999998</v>
      </c>
      <c r="N536" s="15">
        <f>YEAR(B536)</f>
        <v>2024</v>
      </c>
      <c r="O536" s="15">
        <f>MONTH(B536)</f>
        <v>12</v>
      </c>
      <c r="P536" s="15"/>
    </row>
    <row r="537" spans="1:16" ht="12.5" x14ac:dyDescent="0.25">
      <c r="A537" s="21" t="s">
        <v>1122</v>
      </c>
      <c r="B537" s="13">
        <v>45792</v>
      </c>
      <c r="C537" s="12" t="s">
        <v>32</v>
      </c>
      <c r="D537" s="12" t="s">
        <v>1123</v>
      </c>
      <c r="E537" s="12" t="s">
        <v>39</v>
      </c>
      <c r="F537" s="12" t="s">
        <v>53</v>
      </c>
      <c r="G537" s="12">
        <v>9</v>
      </c>
      <c r="H537" s="27">
        <v>18.71</v>
      </c>
      <c r="I537" s="12">
        <v>0.15</v>
      </c>
      <c r="J537" s="12" t="s">
        <v>41</v>
      </c>
      <c r="K537" s="28">
        <f>(G537*H537)</f>
        <v>168.39000000000001</v>
      </c>
      <c r="L537" s="28">
        <f>(K537*I537)</f>
        <v>25.258500000000002</v>
      </c>
      <c r="M537" s="28">
        <f>(K537-L537)</f>
        <v>143.13150000000002</v>
      </c>
      <c r="N537" s="15">
        <f>YEAR(B537)</f>
        <v>2025</v>
      </c>
      <c r="O537" s="15">
        <f>MONTH(B537)</f>
        <v>5</v>
      </c>
      <c r="P537" s="15"/>
    </row>
    <row r="538" spans="1:16" ht="12.5" x14ac:dyDescent="0.25">
      <c r="A538" s="21" t="s">
        <v>1124</v>
      </c>
      <c r="B538" s="13">
        <v>45626</v>
      </c>
      <c r="C538" s="12" t="s">
        <v>47</v>
      </c>
      <c r="D538" s="12" t="s">
        <v>1125</v>
      </c>
      <c r="E538" s="12" t="s">
        <v>39</v>
      </c>
      <c r="F538" s="12" t="s">
        <v>40</v>
      </c>
      <c r="G538" s="12">
        <v>9</v>
      </c>
      <c r="H538" s="27">
        <v>234.11</v>
      </c>
      <c r="I538" s="12">
        <v>0.1</v>
      </c>
      <c r="J538" s="12" t="s">
        <v>41</v>
      </c>
      <c r="K538" s="28">
        <f>(G538*H538)</f>
        <v>2106.9900000000002</v>
      </c>
      <c r="L538" s="28">
        <f>(K538*I538)</f>
        <v>210.69900000000004</v>
      </c>
      <c r="M538" s="28">
        <f>(K538-L538)</f>
        <v>1896.2910000000002</v>
      </c>
      <c r="N538" s="15">
        <f>YEAR(B538)</f>
        <v>2024</v>
      </c>
      <c r="O538" s="15">
        <f>MONTH(B538)</f>
        <v>11</v>
      </c>
      <c r="P538" s="15"/>
    </row>
    <row r="539" spans="1:16" ht="12.5" x14ac:dyDescent="0.25">
      <c r="A539" s="21" t="s">
        <v>1126</v>
      </c>
      <c r="B539" s="13">
        <v>45735</v>
      </c>
      <c r="C539" s="12" t="s">
        <v>47</v>
      </c>
      <c r="D539" s="12" t="s">
        <v>1127</v>
      </c>
      <c r="E539" s="12" t="s">
        <v>56</v>
      </c>
      <c r="F539" s="12" t="s">
        <v>57</v>
      </c>
      <c r="G539" s="12">
        <v>2</v>
      </c>
      <c r="H539" s="27">
        <v>315.7</v>
      </c>
      <c r="I539" s="12">
        <v>0.05</v>
      </c>
      <c r="J539" s="12" t="s">
        <v>41</v>
      </c>
      <c r="K539" s="28">
        <f>(G539*H539)</f>
        <v>631.4</v>
      </c>
      <c r="L539" s="28">
        <f>(K539*I539)</f>
        <v>31.57</v>
      </c>
      <c r="M539" s="28">
        <f>(K539-L539)</f>
        <v>599.82999999999993</v>
      </c>
      <c r="N539" s="15">
        <f>YEAR(B539)</f>
        <v>2025</v>
      </c>
      <c r="O539" s="15">
        <f>MONTH(B539)</f>
        <v>3</v>
      </c>
      <c r="P539" s="15"/>
    </row>
    <row r="540" spans="1:16" ht="12.5" x14ac:dyDescent="0.25">
      <c r="A540" s="21" t="s">
        <v>1128</v>
      </c>
      <c r="B540" s="13">
        <v>45858</v>
      </c>
      <c r="C540" s="12" t="s">
        <v>47</v>
      </c>
      <c r="D540" s="12" t="s">
        <v>1129</v>
      </c>
      <c r="E540" s="12" t="s">
        <v>56</v>
      </c>
      <c r="F540" s="12" t="s">
        <v>87</v>
      </c>
      <c r="G540" s="12">
        <v>1</v>
      </c>
      <c r="H540" s="27">
        <v>42.81</v>
      </c>
      <c r="I540" s="12">
        <v>0.15</v>
      </c>
      <c r="J540" s="12" t="s">
        <v>58</v>
      </c>
      <c r="K540" s="28">
        <f>(G540*H540)</f>
        <v>42.81</v>
      </c>
      <c r="L540" s="28">
        <f>(K540*I540)</f>
        <v>6.4215</v>
      </c>
      <c r="M540" s="28">
        <f>(K540-L540)</f>
        <v>36.388500000000001</v>
      </c>
      <c r="N540" s="15">
        <f>YEAR(B540)</f>
        <v>2025</v>
      </c>
      <c r="O540" s="15">
        <f>MONTH(B540)</f>
        <v>7</v>
      </c>
      <c r="P540" s="15"/>
    </row>
    <row r="541" spans="1:16" ht="12.5" x14ac:dyDescent="0.25">
      <c r="A541" s="21" t="s">
        <v>1130</v>
      </c>
      <c r="B541" s="13">
        <v>45709</v>
      </c>
      <c r="C541" s="12" t="s">
        <v>32</v>
      </c>
      <c r="D541" s="12" t="s">
        <v>1131</v>
      </c>
      <c r="E541" s="12" t="s">
        <v>39</v>
      </c>
      <c r="F541" s="12" t="s">
        <v>53</v>
      </c>
      <c r="G541" s="12">
        <v>8</v>
      </c>
      <c r="H541" s="27">
        <v>160.08000000000001</v>
      </c>
      <c r="I541" s="12">
        <v>0.15</v>
      </c>
      <c r="J541" s="12" t="s">
        <v>58</v>
      </c>
      <c r="K541" s="28">
        <f>(G541*H541)</f>
        <v>1280.6400000000001</v>
      </c>
      <c r="L541" s="28">
        <f>(K541*I541)</f>
        <v>192.096</v>
      </c>
      <c r="M541" s="28">
        <f>(K541-L541)</f>
        <v>1088.5440000000001</v>
      </c>
      <c r="N541" s="15">
        <f>YEAR(B541)</f>
        <v>2025</v>
      </c>
      <c r="O541" s="15">
        <f>MONTH(B541)</f>
        <v>2</v>
      </c>
      <c r="P541" s="15"/>
    </row>
    <row r="542" spans="1:16" ht="12.5" x14ac:dyDescent="0.25">
      <c r="A542" s="21" t="s">
        <v>1132</v>
      </c>
      <c r="B542" s="13">
        <v>45860</v>
      </c>
      <c r="C542" s="12" t="s">
        <v>32</v>
      </c>
      <c r="D542" s="12" t="s">
        <v>1133</v>
      </c>
      <c r="E542" s="12" t="s">
        <v>34</v>
      </c>
      <c r="F542" s="12" t="s">
        <v>69</v>
      </c>
      <c r="G542" s="12">
        <v>6</v>
      </c>
      <c r="H542" s="27">
        <v>447.68</v>
      </c>
      <c r="I542" s="12">
        <v>0.15</v>
      </c>
      <c r="J542" s="12" t="s">
        <v>58</v>
      </c>
      <c r="K542" s="28">
        <f>(G542*H542)</f>
        <v>2686.08</v>
      </c>
      <c r="L542" s="28">
        <f>(K542*I542)</f>
        <v>402.91199999999998</v>
      </c>
      <c r="M542" s="28">
        <f>(K542-L542)</f>
        <v>2283.1680000000001</v>
      </c>
      <c r="N542" s="15">
        <f>YEAR(B542)</f>
        <v>2025</v>
      </c>
      <c r="O542" s="15">
        <f>MONTH(B542)</f>
        <v>7</v>
      </c>
      <c r="P542" s="15"/>
    </row>
    <row r="543" spans="1:16" ht="12.5" x14ac:dyDescent="0.25">
      <c r="A543" s="21" t="s">
        <v>1134</v>
      </c>
      <c r="B543" s="13">
        <v>45789</v>
      </c>
      <c r="C543" s="12" t="s">
        <v>65</v>
      </c>
      <c r="D543" s="12" t="s">
        <v>1135</v>
      </c>
      <c r="E543" s="12" t="s">
        <v>56</v>
      </c>
      <c r="F543" s="12" t="s">
        <v>78</v>
      </c>
      <c r="G543" s="12">
        <v>3</v>
      </c>
      <c r="H543" s="27">
        <v>301.17</v>
      </c>
      <c r="I543" s="12">
        <v>0.05</v>
      </c>
      <c r="J543" s="12" t="s">
        <v>36</v>
      </c>
      <c r="K543" s="28">
        <f>(G543*H543)</f>
        <v>903.51</v>
      </c>
      <c r="L543" s="28">
        <f>(K543*I543)</f>
        <v>45.1755</v>
      </c>
      <c r="M543" s="28">
        <f>(K543-L543)</f>
        <v>858.33449999999993</v>
      </c>
      <c r="N543" s="15">
        <f>YEAR(B543)</f>
        <v>2025</v>
      </c>
      <c r="O543" s="15">
        <f>MONTH(B543)</f>
        <v>5</v>
      </c>
      <c r="P543" s="15"/>
    </row>
    <row r="544" spans="1:16" ht="12.5" x14ac:dyDescent="0.25">
      <c r="A544" s="21" t="s">
        <v>1136</v>
      </c>
      <c r="B544" s="13">
        <v>45711</v>
      </c>
      <c r="C544" s="12" t="s">
        <v>65</v>
      </c>
      <c r="D544" s="12" t="s">
        <v>1137</v>
      </c>
      <c r="E544" s="12" t="s">
        <v>56</v>
      </c>
      <c r="F544" s="12" t="s">
        <v>57</v>
      </c>
      <c r="G544" s="12">
        <v>6</v>
      </c>
      <c r="H544" s="27">
        <v>251.79</v>
      </c>
      <c r="I544" s="12">
        <v>0.1</v>
      </c>
      <c r="J544" s="12" t="s">
        <v>58</v>
      </c>
      <c r="K544" s="28">
        <f>(G544*H544)</f>
        <v>1510.74</v>
      </c>
      <c r="L544" s="28">
        <f>(K544*I544)</f>
        <v>151.07400000000001</v>
      </c>
      <c r="M544" s="28">
        <f>(K544-L544)</f>
        <v>1359.6659999999999</v>
      </c>
      <c r="N544" s="15">
        <f>YEAR(B544)</f>
        <v>2025</v>
      </c>
      <c r="O544" s="15">
        <f>MONTH(B544)</f>
        <v>2</v>
      </c>
      <c r="P544" s="15"/>
    </row>
    <row r="545" spans="1:16" ht="12.5" x14ac:dyDescent="0.25">
      <c r="A545" s="21" t="s">
        <v>1138</v>
      </c>
      <c r="B545" s="13">
        <v>45585</v>
      </c>
      <c r="C545" s="12" t="s">
        <v>47</v>
      </c>
      <c r="D545" s="12" t="s">
        <v>1139</v>
      </c>
      <c r="E545" s="12" t="s">
        <v>39</v>
      </c>
      <c r="F545" s="12" t="s">
        <v>45</v>
      </c>
      <c r="G545" s="12">
        <v>7</v>
      </c>
      <c r="H545" s="27">
        <v>160.53</v>
      </c>
      <c r="I545" s="12">
        <v>0.15</v>
      </c>
      <c r="J545" s="12" t="s">
        <v>36</v>
      </c>
      <c r="K545" s="28">
        <f>(G545*H545)</f>
        <v>1123.71</v>
      </c>
      <c r="L545" s="28">
        <f>(K545*I545)</f>
        <v>168.5565</v>
      </c>
      <c r="M545" s="28">
        <f>(K545-L545)</f>
        <v>955.15350000000001</v>
      </c>
      <c r="N545" s="15">
        <f>YEAR(B545)</f>
        <v>2024</v>
      </c>
      <c r="O545" s="15">
        <f>MONTH(B545)</f>
        <v>10</v>
      </c>
      <c r="P545" s="15"/>
    </row>
    <row r="546" spans="1:16" ht="12.5" x14ac:dyDescent="0.25">
      <c r="A546" s="21" t="s">
        <v>1140</v>
      </c>
      <c r="B546" s="13">
        <v>45655</v>
      </c>
      <c r="C546" s="12" t="s">
        <v>47</v>
      </c>
      <c r="D546" s="12" t="s">
        <v>1141</v>
      </c>
      <c r="E546" s="12" t="s">
        <v>39</v>
      </c>
      <c r="F546" s="12" t="s">
        <v>45</v>
      </c>
      <c r="G546" s="12">
        <v>6</v>
      </c>
      <c r="H546" s="27">
        <v>222.66</v>
      </c>
      <c r="I546" s="12">
        <v>0.05</v>
      </c>
      <c r="J546" s="12" t="s">
        <v>36</v>
      </c>
      <c r="K546" s="28">
        <f>(G546*H546)</f>
        <v>1335.96</v>
      </c>
      <c r="L546" s="28">
        <f>(K546*I546)</f>
        <v>66.798000000000002</v>
      </c>
      <c r="M546" s="28">
        <f>(K546-L546)</f>
        <v>1269.162</v>
      </c>
      <c r="N546" s="15">
        <f>YEAR(B546)</f>
        <v>2024</v>
      </c>
      <c r="O546" s="15">
        <f>MONTH(B546)</f>
        <v>12</v>
      </c>
      <c r="P546" s="15"/>
    </row>
    <row r="547" spans="1:16" ht="12.5" x14ac:dyDescent="0.25">
      <c r="A547" s="21" t="s">
        <v>1142</v>
      </c>
      <c r="B547" s="13">
        <v>45776</v>
      </c>
      <c r="C547" s="12" t="s">
        <v>32</v>
      </c>
      <c r="D547" s="12" t="s">
        <v>1143</v>
      </c>
      <c r="E547" s="12" t="s">
        <v>34</v>
      </c>
      <c r="F547" s="12" t="s">
        <v>35</v>
      </c>
      <c r="G547" s="12">
        <v>8</v>
      </c>
      <c r="H547" s="27">
        <v>436.88</v>
      </c>
      <c r="I547" s="12">
        <v>0.05</v>
      </c>
      <c r="J547" s="12" t="s">
        <v>58</v>
      </c>
      <c r="K547" s="28">
        <f>(G547*H547)</f>
        <v>3495.04</v>
      </c>
      <c r="L547" s="28">
        <f>(K547*I547)</f>
        <v>174.75200000000001</v>
      </c>
      <c r="M547" s="28">
        <f>(K547-L547)</f>
        <v>3320.288</v>
      </c>
      <c r="N547" s="15">
        <f>YEAR(B547)</f>
        <v>2025</v>
      </c>
      <c r="O547" s="15">
        <f>MONTH(B547)</f>
        <v>4</v>
      </c>
      <c r="P547" s="15"/>
    </row>
    <row r="548" spans="1:16" ht="12.5" x14ac:dyDescent="0.25">
      <c r="A548" s="21" t="s">
        <v>1144</v>
      </c>
      <c r="B548" s="13">
        <v>45627</v>
      </c>
      <c r="C548" s="12" t="s">
        <v>43</v>
      </c>
      <c r="D548" s="12" t="s">
        <v>1145</v>
      </c>
      <c r="E548" s="12" t="s">
        <v>34</v>
      </c>
      <c r="F548" s="12" t="s">
        <v>69</v>
      </c>
      <c r="G548" s="12">
        <v>4</v>
      </c>
      <c r="H548" s="27">
        <v>89.67</v>
      </c>
      <c r="I548" s="12">
        <v>0.15</v>
      </c>
      <c r="J548" s="12" t="s">
        <v>58</v>
      </c>
      <c r="K548" s="28">
        <f>(G548*H548)</f>
        <v>358.68</v>
      </c>
      <c r="L548" s="28">
        <f>(K548*I548)</f>
        <v>53.802</v>
      </c>
      <c r="M548" s="28">
        <f>(K548-L548)</f>
        <v>304.87799999999999</v>
      </c>
      <c r="N548" s="15">
        <f>YEAR(B548)</f>
        <v>2024</v>
      </c>
      <c r="O548" s="15">
        <f>MONTH(B548)</f>
        <v>12</v>
      </c>
      <c r="P548" s="15"/>
    </row>
    <row r="549" spans="1:16" ht="12.5" x14ac:dyDescent="0.25">
      <c r="A549" s="21" t="s">
        <v>1146</v>
      </c>
      <c r="B549" s="13">
        <v>45637</v>
      </c>
      <c r="C549" s="12" t="s">
        <v>47</v>
      </c>
      <c r="D549" s="12" t="s">
        <v>1147</v>
      </c>
      <c r="E549" s="12" t="s">
        <v>34</v>
      </c>
      <c r="F549" s="12" t="s">
        <v>35</v>
      </c>
      <c r="G549" s="12">
        <v>3</v>
      </c>
      <c r="H549" s="27">
        <v>403.71</v>
      </c>
      <c r="I549" s="12">
        <v>0.05</v>
      </c>
      <c r="J549" s="12" t="s">
        <v>41</v>
      </c>
      <c r="K549" s="28">
        <f>(G549*H549)</f>
        <v>1211.1299999999999</v>
      </c>
      <c r="L549" s="28">
        <f>(K549*I549)</f>
        <v>60.5565</v>
      </c>
      <c r="M549" s="28">
        <f>(K549-L549)</f>
        <v>1150.5735</v>
      </c>
      <c r="N549" s="15">
        <f>YEAR(B549)</f>
        <v>2024</v>
      </c>
      <c r="O549" s="15">
        <f>MONTH(B549)</f>
        <v>12</v>
      </c>
      <c r="P549" s="15"/>
    </row>
    <row r="550" spans="1:16" ht="12.5" x14ac:dyDescent="0.25">
      <c r="A550" s="21" t="s">
        <v>1148</v>
      </c>
      <c r="B550" s="13">
        <v>45640</v>
      </c>
      <c r="C550" s="12" t="s">
        <v>43</v>
      </c>
      <c r="D550" s="12" t="s">
        <v>1149</v>
      </c>
      <c r="E550" s="12" t="s">
        <v>56</v>
      </c>
      <c r="F550" s="12" t="s">
        <v>57</v>
      </c>
      <c r="G550" s="12">
        <v>2</v>
      </c>
      <c r="H550" s="27">
        <v>429.16</v>
      </c>
      <c r="I550" s="12">
        <v>0</v>
      </c>
      <c r="J550" s="12" t="s">
        <v>41</v>
      </c>
      <c r="K550" s="28">
        <f>(G550*H550)</f>
        <v>858.32</v>
      </c>
      <c r="L550" s="28">
        <f>(K550*I550)</f>
        <v>0</v>
      </c>
      <c r="M550" s="28">
        <f>(K550-L550)</f>
        <v>858.32</v>
      </c>
      <c r="N550" s="15">
        <f>YEAR(B550)</f>
        <v>2024</v>
      </c>
      <c r="O550" s="15">
        <f>MONTH(B550)</f>
        <v>12</v>
      </c>
      <c r="P550" s="15"/>
    </row>
    <row r="551" spans="1:16" ht="12.5" x14ac:dyDescent="0.25">
      <c r="A551" s="21" t="s">
        <v>1150</v>
      </c>
      <c r="B551" s="13">
        <v>45712</v>
      </c>
      <c r="C551" s="12" t="s">
        <v>47</v>
      </c>
      <c r="D551" s="12" t="s">
        <v>1151</v>
      </c>
      <c r="E551" s="12" t="s">
        <v>39</v>
      </c>
      <c r="F551" s="12" t="s">
        <v>101</v>
      </c>
      <c r="G551" s="12">
        <v>1</v>
      </c>
      <c r="H551" s="27">
        <v>17.47</v>
      </c>
      <c r="I551" s="12">
        <v>0.05</v>
      </c>
      <c r="J551" s="12" t="s">
        <v>41</v>
      </c>
      <c r="K551" s="28">
        <f>(G551*H551)</f>
        <v>17.47</v>
      </c>
      <c r="L551" s="28">
        <f>(K551*I551)</f>
        <v>0.87349999999999994</v>
      </c>
      <c r="M551" s="28">
        <f>(K551-L551)</f>
        <v>16.596499999999999</v>
      </c>
      <c r="N551" s="15">
        <f>YEAR(B551)</f>
        <v>2025</v>
      </c>
      <c r="O551" s="15">
        <f>MONTH(B551)</f>
        <v>2</v>
      </c>
      <c r="P551" s="15"/>
    </row>
    <row r="552" spans="1:16" ht="12.5" x14ac:dyDescent="0.25">
      <c r="A552" s="21" t="s">
        <v>1152</v>
      </c>
      <c r="B552" s="13">
        <v>45768</v>
      </c>
      <c r="C552" s="12" t="s">
        <v>65</v>
      </c>
      <c r="D552" s="12" t="s">
        <v>1153</v>
      </c>
      <c r="E552" s="12" t="s">
        <v>56</v>
      </c>
      <c r="F552" s="12" t="s">
        <v>57</v>
      </c>
      <c r="G552" s="12">
        <v>2</v>
      </c>
      <c r="H552" s="27">
        <v>389.7</v>
      </c>
      <c r="I552" s="12">
        <v>0.15</v>
      </c>
      <c r="J552" s="12" t="s">
        <v>58</v>
      </c>
      <c r="K552" s="28">
        <f>(G552*H552)</f>
        <v>779.4</v>
      </c>
      <c r="L552" s="28">
        <f>(K552*I552)</f>
        <v>116.91</v>
      </c>
      <c r="M552" s="28">
        <f>(K552-L552)</f>
        <v>662.49</v>
      </c>
      <c r="N552" s="15">
        <f>YEAR(B552)</f>
        <v>2025</v>
      </c>
      <c r="O552" s="15">
        <f>MONTH(B552)</f>
        <v>4</v>
      </c>
      <c r="P552" s="15"/>
    </row>
    <row r="553" spans="1:16" ht="12.5" x14ac:dyDescent="0.25">
      <c r="A553" s="21" t="s">
        <v>1154</v>
      </c>
      <c r="B553" s="13">
        <v>45762</v>
      </c>
      <c r="C553" s="12" t="s">
        <v>65</v>
      </c>
      <c r="D553" s="12" t="s">
        <v>1155</v>
      </c>
      <c r="E553" s="12" t="s">
        <v>34</v>
      </c>
      <c r="F553" s="12" t="s">
        <v>35</v>
      </c>
      <c r="G553" s="12">
        <v>4</v>
      </c>
      <c r="H553" s="27">
        <v>312.11</v>
      </c>
      <c r="I553" s="12">
        <v>0.1</v>
      </c>
      <c r="J553" s="12" t="s">
        <v>41</v>
      </c>
      <c r="K553" s="28">
        <f>(G553*H553)</f>
        <v>1248.44</v>
      </c>
      <c r="L553" s="28">
        <f>(K553*I553)</f>
        <v>124.84400000000001</v>
      </c>
      <c r="M553" s="28">
        <f>(K553-L553)</f>
        <v>1123.596</v>
      </c>
      <c r="N553" s="15">
        <f>YEAR(B553)</f>
        <v>2025</v>
      </c>
      <c r="O553" s="15">
        <f>MONTH(B553)</f>
        <v>4</v>
      </c>
      <c r="P553" s="15"/>
    </row>
    <row r="554" spans="1:16" ht="12.5" x14ac:dyDescent="0.25">
      <c r="A554" s="21" t="s">
        <v>1156</v>
      </c>
      <c r="B554" s="13">
        <v>45519</v>
      </c>
      <c r="C554" s="12" t="s">
        <v>32</v>
      </c>
      <c r="D554" s="12" t="s">
        <v>1157</v>
      </c>
      <c r="E554" s="12" t="s">
        <v>34</v>
      </c>
      <c r="F554" s="12" t="s">
        <v>69</v>
      </c>
      <c r="G554" s="12">
        <v>7</v>
      </c>
      <c r="H554" s="27">
        <v>438.13</v>
      </c>
      <c r="I554" s="12">
        <v>0</v>
      </c>
      <c r="J554" s="12" t="s">
        <v>41</v>
      </c>
      <c r="K554" s="28">
        <f>(G554*H554)</f>
        <v>3066.91</v>
      </c>
      <c r="L554" s="28">
        <f>(K554*I554)</f>
        <v>0</v>
      </c>
      <c r="M554" s="28">
        <f>(K554-L554)</f>
        <v>3066.91</v>
      </c>
      <c r="N554" s="15">
        <f>YEAR(B554)</f>
        <v>2024</v>
      </c>
      <c r="O554" s="15">
        <f>MONTH(B554)</f>
        <v>8</v>
      </c>
      <c r="P554" s="15"/>
    </row>
    <row r="555" spans="1:16" ht="12.5" x14ac:dyDescent="0.25">
      <c r="A555" s="21" t="s">
        <v>1158</v>
      </c>
      <c r="B555" s="13">
        <v>45598</v>
      </c>
      <c r="C555" s="12" t="s">
        <v>32</v>
      </c>
      <c r="D555" s="12" t="s">
        <v>208</v>
      </c>
      <c r="E555" s="12" t="s">
        <v>34</v>
      </c>
      <c r="F555" s="12" t="s">
        <v>90</v>
      </c>
      <c r="G555" s="12">
        <v>7</v>
      </c>
      <c r="H555" s="27">
        <v>92.11</v>
      </c>
      <c r="I555" s="12">
        <v>0.1</v>
      </c>
      <c r="J555" s="12" t="s">
        <v>41</v>
      </c>
      <c r="K555" s="28">
        <f>(G555*H555)</f>
        <v>644.77</v>
      </c>
      <c r="L555" s="28">
        <f>(K555*I555)</f>
        <v>64.477000000000004</v>
      </c>
      <c r="M555" s="28">
        <f>(K555-L555)</f>
        <v>580.29300000000001</v>
      </c>
      <c r="N555" s="15">
        <f>YEAR(B555)</f>
        <v>2024</v>
      </c>
      <c r="O555" s="15">
        <f>MONTH(B555)</f>
        <v>11</v>
      </c>
      <c r="P555" s="15"/>
    </row>
    <row r="556" spans="1:16" ht="12.5" x14ac:dyDescent="0.25">
      <c r="A556" s="21" t="s">
        <v>1159</v>
      </c>
      <c r="B556" s="13">
        <v>45667</v>
      </c>
      <c r="C556" s="12" t="s">
        <v>32</v>
      </c>
      <c r="D556" s="12" t="s">
        <v>1160</v>
      </c>
      <c r="E556" s="12" t="s">
        <v>39</v>
      </c>
      <c r="F556" s="12" t="s">
        <v>101</v>
      </c>
      <c r="G556" s="12">
        <v>1</v>
      </c>
      <c r="H556" s="27">
        <v>371.55</v>
      </c>
      <c r="I556" s="12">
        <v>0</v>
      </c>
      <c r="J556" s="12" t="s">
        <v>58</v>
      </c>
      <c r="K556" s="28">
        <f>(G556*H556)</f>
        <v>371.55</v>
      </c>
      <c r="L556" s="28">
        <f>(K556*I556)</f>
        <v>0</v>
      </c>
      <c r="M556" s="28">
        <f>(K556-L556)</f>
        <v>371.55</v>
      </c>
      <c r="N556" s="15">
        <f>YEAR(B556)</f>
        <v>2025</v>
      </c>
      <c r="O556" s="15">
        <f>MONTH(B556)</f>
        <v>1</v>
      </c>
      <c r="P556" s="15"/>
    </row>
    <row r="557" spans="1:16" ht="12.5" x14ac:dyDescent="0.25">
      <c r="A557" s="21" t="s">
        <v>1161</v>
      </c>
      <c r="B557" s="13">
        <v>45725</v>
      </c>
      <c r="C557" s="12" t="s">
        <v>32</v>
      </c>
      <c r="D557" s="12" t="s">
        <v>1162</v>
      </c>
      <c r="E557" s="12" t="s">
        <v>56</v>
      </c>
      <c r="F557" s="12" t="s">
        <v>87</v>
      </c>
      <c r="G557" s="12">
        <v>10</v>
      </c>
      <c r="H557" s="27">
        <v>485.17</v>
      </c>
      <c r="I557" s="12">
        <v>0</v>
      </c>
      <c r="J557" s="12" t="s">
        <v>41</v>
      </c>
      <c r="K557" s="28">
        <f>(G557*H557)</f>
        <v>4851.7</v>
      </c>
      <c r="L557" s="28">
        <f>(K557*I557)</f>
        <v>0</v>
      </c>
      <c r="M557" s="28">
        <f>(K557-L557)</f>
        <v>4851.7</v>
      </c>
      <c r="N557" s="15">
        <f>YEAR(B557)</f>
        <v>2025</v>
      </c>
      <c r="O557" s="15">
        <f>MONTH(B557)</f>
        <v>3</v>
      </c>
      <c r="P557" s="15"/>
    </row>
    <row r="558" spans="1:16" ht="12.5" x14ac:dyDescent="0.25">
      <c r="A558" s="21" t="s">
        <v>1163</v>
      </c>
      <c r="B558" s="13">
        <v>45806</v>
      </c>
      <c r="C558" s="12" t="s">
        <v>47</v>
      </c>
      <c r="D558" s="12" t="s">
        <v>1164</v>
      </c>
      <c r="E558" s="12" t="s">
        <v>39</v>
      </c>
      <c r="F558" s="12" t="s">
        <v>101</v>
      </c>
      <c r="G558" s="12">
        <v>8</v>
      </c>
      <c r="H558" s="27">
        <v>377.05</v>
      </c>
      <c r="I558" s="12">
        <v>0.15</v>
      </c>
      <c r="J558" s="12" t="s">
        <v>41</v>
      </c>
      <c r="K558" s="28">
        <f>(G558*H558)</f>
        <v>3016.4</v>
      </c>
      <c r="L558" s="28">
        <f>(K558*I558)</f>
        <v>452.46</v>
      </c>
      <c r="M558" s="28">
        <f>(K558-L558)</f>
        <v>2563.94</v>
      </c>
      <c r="N558" s="15">
        <f>YEAR(B558)</f>
        <v>2025</v>
      </c>
      <c r="O558" s="15">
        <f>MONTH(B558)</f>
        <v>5</v>
      </c>
      <c r="P558" s="15"/>
    </row>
    <row r="559" spans="1:16" ht="12.5" x14ac:dyDescent="0.25">
      <c r="A559" s="21" t="s">
        <v>1165</v>
      </c>
      <c r="B559" s="13">
        <v>45708</v>
      </c>
      <c r="C559" s="12" t="s">
        <v>47</v>
      </c>
      <c r="D559" s="12" t="s">
        <v>1166</v>
      </c>
      <c r="E559" s="12" t="s">
        <v>34</v>
      </c>
      <c r="F559" s="12" t="s">
        <v>182</v>
      </c>
      <c r="G559" s="12">
        <v>6</v>
      </c>
      <c r="H559" s="27">
        <v>22.88</v>
      </c>
      <c r="I559" s="12">
        <v>0.05</v>
      </c>
      <c r="J559" s="12" t="s">
        <v>58</v>
      </c>
      <c r="K559" s="28">
        <f>(G559*H559)</f>
        <v>137.28</v>
      </c>
      <c r="L559" s="28">
        <f>(K559*I559)</f>
        <v>6.8640000000000008</v>
      </c>
      <c r="M559" s="28">
        <f>(K559-L559)</f>
        <v>130.416</v>
      </c>
      <c r="N559" s="15">
        <f>YEAR(B559)</f>
        <v>2025</v>
      </c>
      <c r="O559" s="15">
        <f>MONTH(B559)</f>
        <v>2</v>
      </c>
      <c r="P559" s="15"/>
    </row>
    <row r="560" spans="1:16" ht="12.5" x14ac:dyDescent="0.25">
      <c r="A560" s="21" t="s">
        <v>1167</v>
      </c>
      <c r="B560" s="13">
        <v>45731</v>
      </c>
      <c r="C560" s="12" t="s">
        <v>47</v>
      </c>
      <c r="D560" s="12" t="s">
        <v>1168</v>
      </c>
      <c r="E560" s="12" t="s">
        <v>34</v>
      </c>
      <c r="F560" s="12" t="s">
        <v>35</v>
      </c>
      <c r="G560" s="12">
        <v>1</v>
      </c>
      <c r="H560" s="27">
        <v>173.99</v>
      </c>
      <c r="I560" s="12">
        <v>0.05</v>
      </c>
      <c r="J560" s="12" t="s">
        <v>58</v>
      </c>
      <c r="K560" s="28">
        <f>(G560*H560)</f>
        <v>173.99</v>
      </c>
      <c r="L560" s="28">
        <f>(K560*I560)</f>
        <v>8.6995000000000005</v>
      </c>
      <c r="M560" s="28">
        <f>(K560-L560)</f>
        <v>165.29050000000001</v>
      </c>
      <c r="N560" s="15">
        <f>YEAR(B560)</f>
        <v>2025</v>
      </c>
      <c r="O560" s="15">
        <f>MONTH(B560)</f>
        <v>3</v>
      </c>
      <c r="P560" s="15"/>
    </row>
    <row r="561" spans="1:16" ht="12.5" x14ac:dyDescent="0.25">
      <c r="A561" s="21" t="s">
        <v>1169</v>
      </c>
      <c r="B561" s="13">
        <v>45623</v>
      </c>
      <c r="C561" s="12" t="s">
        <v>32</v>
      </c>
      <c r="D561" s="12" t="s">
        <v>1170</v>
      </c>
      <c r="E561" s="12" t="s">
        <v>34</v>
      </c>
      <c r="F561" s="12" t="s">
        <v>90</v>
      </c>
      <c r="G561" s="12">
        <v>5</v>
      </c>
      <c r="H561" s="27">
        <v>255.37</v>
      </c>
      <c r="I561" s="12">
        <v>0.05</v>
      </c>
      <c r="J561" s="12" t="s">
        <v>41</v>
      </c>
      <c r="K561" s="28">
        <f>(G561*H561)</f>
        <v>1276.8499999999999</v>
      </c>
      <c r="L561" s="28">
        <f>(K561*I561)</f>
        <v>63.842500000000001</v>
      </c>
      <c r="M561" s="28">
        <f>(K561-L561)</f>
        <v>1213.0074999999999</v>
      </c>
      <c r="N561" s="15">
        <f>YEAR(B561)</f>
        <v>2024</v>
      </c>
      <c r="O561" s="15">
        <f>MONTH(B561)</f>
        <v>11</v>
      </c>
      <c r="P561" s="15"/>
    </row>
    <row r="562" spans="1:16" ht="12.5" x14ac:dyDescent="0.25">
      <c r="A562" s="21" t="s">
        <v>1171</v>
      </c>
      <c r="B562" s="13">
        <v>45856</v>
      </c>
      <c r="C562" s="12" t="s">
        <v>47</v>
      </c>
      <c r="D562" s="12" t="s">
        <v>1172</v>
      </c>
      <c r="E562" s="12" t="s">
        <v>34</v>
      </c>
      <c r="F562" s="12" t="s">
        <v>90</v>
      </c>
      <c r="G562" s="12">
        <v>6</v>
      </c>
      <c r="H562" s="27">
        <v>466</v>
      </c>
      <c r="I562" s="12">
        <v>0.15</v>
      </c>
      <c r="J562" s="12" t="s">
        <v>58</v>
      </c>
      <c r="K562" s="28">
        <f>(G562*H562)</f>
        <v>2796</v>
      </c>
      <c r="L562" s="28">
        <f>(K562*I562)</f>
        <v>419.4</v>
      </c>
      <c r="M562" s="28">
        <f>(K562-L562)</f>
        <v>2376.6</v>
      </c>
      <c r="N562" s="15">
        <f>YEAR(B562)</f>
        <v>2025</v>
      </c>
      <c r="O562" s="15">
        <f>MONTH(B562)</f>
        <v>7</v>
      </c>
      <c r="P562" s="15"/>
    </row>
    <row r="563" spans="1:16" ht="12.5" x14ac:dyDescent="0.25">
      <c r="A563" s="21" t="s">
        <v>1173</v>
      </c>
      <c r="B563" s="13">
        <v>45537</v>
      </c>
      <c r="C563" s="12" t="s">
        <v>65</v>
      </c>
      <c r="D563" s="12" t="s">
        <v>1174</v>
      </c>
      <c r="E563" s="12" t="s">
        <v>39</v>
      </c>
      <c r="F563" s="12" t="s">
        <v>40</v>
      </c>
      <c r="G563" s="12">
        <v>4</v>
      </c>
      <c r="H563" s="27">
        <v>136.57</v>
      </c>
      <c r="I563" s="12">
        <v>0.05</v>
      </c>
      <c r="J563" s="12" t="s">
        <v>36</v>
      </c>
      <c r="K563" s="28">
        <f>(G563*H563)</f>
        <v>546.28</v>
      </c>
      <c r="L563" s="28">
        <f>(K563*I563)</f>
        <v>27.314</v>
      </c>
      <c r="M563" s="28">
        <f>(K563-L563)</f>
        <v>518.96600000000001</v>
      </c>
      <c r="N563" s="15">
        <f>YEAR(B563)</f>
        <v>2024</v>
      </c>
      <c r="O563" s="15">
        <f>MONTH(B563)</f>
        <v>9</v>
      </c>
      <c r="P563" s="15"/>
    </row>
    <row r="564" spans="1:16" ht="12.5" x14ac:dyDescent="0.25">
      <c r="A564" s="21" t="s">
        <v>1175</v>
      </c>
      <c r="B564" s="13">
        <v>45648</v>
      </c>
      <c r="C564" s="12" t="s">
        <v>32</v>
      </c>
      <c r="D564" s="12" t="s">
        <v>1176</v>
      </c>
      <c r="E564" s="12" t="s">
        <v>39</v>
      </c>
      <c r="F564" s="12" t="s">
        <v>101</v>
      </c>
      <c r="G564" s="12">
        <v>5</v>
      </c>
      <c r="H564" s="27">
        <v>136.59</v>
      </c>
      <c r="I564" s="12">
        <v>0.1</v>
      </c>
      <c r="J564" s="12" t="s">
        <v>41</v>
      </c>
      <c r="K564" s="28">
        <f>(G564*H564)</f>
        <v>682.95</v>
      </c>
      <c r="L564" s="28">
        <f>(K564*I564)</f>
        <v>68.295000000000002</v>
      </c>
      <c r="M564" s="28">
        <f>(K564-L564)</f>
        <v>614.65500000000009</v>
      </c>
      <c r="N564" s="15">
        <f>YEAR(B564)</f>
        <v>2024</v>
      </c>
      <c r="O564" s="15">
        <f>MONTH(B564)</f>
        <v>12</v>
      </c>
      <c r="P564" s="15"/>
    </row>
    <row r="565" spans="1:16" ht="12.5" x14ac:dyDescent="0.25">
      <c r="A565" s="21" t="s">
        <v>1177</v>
      </c>
      <c r="B565" s="13">
        <v>45667</v>
      </c>
      <c r="C565" s="12" t="s">
        <v>43</v>
      </c>
      <c r="D565" s="12" t="s">
        <v>1178</v>
      </c>
      <c r="E565" s="12" t="s">
        <v>34</v>
      </c>
      <c r="F565" s="12" t="s">
        <v>182</v>
      </c>
      <c r="G565" s="12">
        <v>2</v>
      </c>
      <c r="H565" s="27">
        <v>370.84</v>
      </c>
      <c r="I565" s="12">
        <v>0.15</v>
      </c>
      <c r="J565" s="12" t="s">
        <v>58</v>
      </c>
      <c r="K565" s="28">
        <f>(G565*H565)</f>
        <v>741.68</v>
      </c>
      <c r="L565" s="28">
        <f>(K565*I565)</f>
        <v>111.252</v>
      </c>
      <c r="M565" s="28">
        <f>(K565-L565)</f>
        <v>630.428</v>
      </c>
      <c r="N565" s="15">
        <f>YEAR(B565)</f>
        <v>2025</v>
      </c>
      <c r="O565" s="15">
        <f>MONTH(B565)</f>
        <v>1</v>
      </c>
      <c r="P565" s="15"/>
    </row>
    <row r="566" spans="1:16" ht="12.5" x14ac:dyDescent="0.25">
      <c r="A566" s="21" t="s">
        <v>1179</v>
      </c>
      <c r="B566" s="13">
        <v>45805</v>
      </c>
      <c r="C566" s="12" t="s">
        <v>32</v>
      </c>
      <c r="D566" s="12" t="s">
        <v>1180</v>
      </c>
      <c r="E566" s="12" t="s">
        <v>39</v>
      </c>
      <c r="F566" s="12" t="s">
        <v>101</v>
      </c>
      <c r="G566" s="12">
        <v>5</v>
      </c>
      <c r="H566" s="27">
        <v>182.97</v>
      </c>
      <c r="I566" s="12">
        <v>0.1</v>
      </c>
      <c r="J566" s="12" t="s">
        <v>41</v>
      </c>
      <c r="K566" s="28">
        <f>(G566*H566)</f>
        <v>914.85</v>
      </c>
      <c r="L566" s="28">
        <f>(K566*I566)</f>
        <v>91.485000000000014</v>
      </c>
      <c r="M566" s="28">
        <f>(K566-L566)</f>
        <v>823.36500000000001</v>
      </c>
      <c r="N566" s="15">
        <f>YEAR(B566)</f>
        <v>2025</v>
      </c>
      <c r="O566" s="15">
        <f>MONTH(B566)</f>
        <v>5</v>
      </c>
      <c r="P566" s="15"/>
    </row>
    <row r="567" spans="1:16" ht="12.5" x14ac:dyDescent="0.25">
      <c r="A567" s="21" t="s">
        <v>1181</v>
      </c>
      <c r="B567" s="13">
        <v>45729</v>
      </c>
      <c r="C567" s="12" t="s">
        <v>65</v>
      </c>
      <c r="D567" s="12" t="s">
        <v>1182</v>
      </c>
      <c r="E567" s="12" t="s">
        <v>34</v>
      </c>
      <c r="F567" s="12" t="s">
        <v>35</v>
      </c>
      <c r="G567" s="12">
        <v>7</v>
      </c>
      <c r="H567" s="27">
        <v>108.79</v>
      </c>
      <c r="I567" s="12">
        <v>0</v>
      </c>
      <c r="J567" s="12" t="s">
        <v>41</v>
      </c>
      <c r="K567" s="28">
        <f>(G567*H567)</f>
        <v>761.53000000000009</v>
      </c>
      <c r="L567" s="28">
        <f>(K567*I567)</f>
        <v>0</v>
      </c>
      <c r="M567" s="28">
        <f>(K567-L567)</f>
        <v>761.53000000000009</v>
      </c>
      <c r="N567" s="15">
        <f>YEAR(B567)</f>
        <v>2025</v>
      </c>
      <c r="O567" s="15">
        <f>MONTH(B567)</f>
        <v>3</v>
      </c>
      <c r="P567" s="15"/>
    </row>
    <row r="568" spans="1:16" ht="12.5" x14ac:dyDescent="0.25">
      <c r="A568" s="21" t="s">
        <v>1183</v>
      </c>
      <c r="B568" s="13">
        <v>45511</v>
      </c>
      <c r="C568" s="12" t="s">
        <v>65</v>
      </c>
      <c r="D568" s="12" t="s">
        <v>1184</v>
      </c>
      <c r="E568" s="12" t="s">
        <v>56</v>
      </c>
      <c r="F568" s="12" t="s">
        <v>61</v>
      </c>
      <c r="G568" s="12">
        <v>4</v>
      </c>
      <c r="H568" s="27">
        <v>297.29000000000002</v>
      </c>
      <c r="I568" s="12">
        <v>0.05</v>
      </c>
      <c r="J568" s="12" t="s">
        <v>36</v>
      </c>
      <c r="K568" s="28">
        <f>(G568*H568)</f>
        <v>1189.1600000000001</v>
      </c>
      <c r="L568" s="28">
        <f>(K568*I568)</f>
        <v>59.458000000000006</v>
      </c>
      <c r="M568" s="28">
        <f>(K568-L568)</f>
        <v>1129.702</v>
      </c>
      <c r="N568" s="15">
        <f>YEAR(B568)</f>
        <v>2024</v>
      </c>
      <c r="O568" s="15">
        <f>MONTH(B568)</f>
        <v>8</v>
      </c>
      <c r="P568" s="15"/>
    </row>
    <row r="569" spans="1:16" ht="12.5" x14ac:dyDescent="0.25">
      <c r="A569" s="21" t="s">
        <v>1185</v>
      </c>
      <c r="B569" s="13">
        <v>45528</v>
      </c>
      <c r="C569" s="12" t="s">
        <v>43</v>
      </c>
      <c r="D569" s="12" t="s">
        <v>1186</v>
      </c>
      <c r="E569" s="12" t="s">
        <v>39</v>
      </c>
      <c r="F569" s="12" t="s">
        <v>45</v>
      </c>
      <c r="G569" s="12">
        <v>8</v>
      </c>
      <c r="H569" s="27">
        <v>238.42</v>
      </c>
      <c r="I569" s="12">
        <v>0.05</v>
      </c>
      <c r="J569" s="12" t="s">
        <v>58</v>
      </c>
      <c r="K569" s="28">
        <f>(G569*H569)</f>
        <v>1907.36</v>
      </c>
      <c r="L569" s="28">
        <f>(K569*I569)</f>
        <v>95.367999999999995</v>
      </c>
      <c r="M569" s="28">
        <f>(K569-L569)</f>
        <v>1811.992</v>
      </c>
      <c r="N569" s="15">
        <f>YEAR(B569)</f>
        <v>2024</v>
      </c>
      <c r="O569" s="15">
        <f>MONTH(B569)</f>
        <v>8</v>
      </c>
      <c r="P569" s="15"/>
    </row>
    <row r="570" spans="1:16" ht="12.5" x14ac:dyDescent="0.25">
      <c r="A570" s="21" t="s">
        <v>1187</v>
      </c>
      <c r="B570" s="13">
        <v>45662</v>
      </c>
      <c r="C570" s="12" t="s">
        <v>65</v>
      </c>
      <c r="D570" s="12" t="s">
        <v>1188</v>
      </c>
      <c r="E570" s="12" t="s">
        <v>56</v>
      </c>
      <c r="F570" s="12" t="s">
        <v>61</v>
      </c>
      <c r="G570" s="12">
        <v>9</v>
      </c>
      <c r="H570" s="27">
        <v>313.95</v>
      </c>
      <c r="I570" s="12">
        <v>0.1</v>
      </c>
      <c r="J570" s="12" t="s">
        <v>36</v>
      </c>
      <c r="K570" s="28">
        <f>(G570*H570)</f>
        <v>2825.5499999999997</v>
      </c>
      <c r="L570" s="28">
        <f>(K570*I570)</f>
        <v>282.55500000000001</v>
      </c>
      <c r="M570" s="28">
        <f>(K570-L570)</f>
        <v>2542.9949999999999</v>
      </c>
      <c r="N570" s="15">
        <f>YEAR(B570)</f>
        <v>2025</v>
      </c>
      <c r="O570" s="15">
        <f>MONTH(B570)</f>
        <v>1</v>
      </c>
      <c r="P570" s="15"/>
    </row>
    <row r="571" spans="1:16" ht="12.5" x14ac:dyDescent="0.25">
      <c r="A571" s="21" t="s">
        <v>1189</v>
      </c>
      <c r="B571" s="13">
        <v>45815</v>
      </c>
      <c r="C571" s="12" t="s">
        <v>65</v>
      </c>
      <c r="D571" s="12" t="s">
        <v>1190</v>
      </c>
      <c r="E571" s="12" t="s">
        <v>39</v>
      </c>
      <c r="F571" s="12" t="s">
        <v>45</v>
      </c>
      <c r="G571" s="12">
        <v>10</v>
      </c>
      <c r="H571" s="27">
        <v>77.52</v>
      </c>
      <c r="I571" s="12">
        <v>0.1</v>
      </c>
      <c r="J571" s="12" t="s">
        <v>41</v>
      </c>
      <c r="K571" s="28">
        <f>(G571*H571)</f>
        <v>775.19999999999993</v>
      </c>
      <c r="L571" s="28">
        <f>(K571*I571)</f>
        <v>77.52</v>
      </c>
      <c r="M571" s="28">
        <f>(K571-L571)</f>
        <v>697.68</v>
      </c>
      <c r="N571" s="15">
        <f>YEAR(B571)</f>
        <v>2025</v>
      </c>
      <c r="O571" s="15">
        <f>MONTH(B571)</f>
        <v>6</v>
      </c>
      <c r="P571" s="15"/>
    </row>
    <row r="572" spans="1:16" ht="12.5" x14ac:dyDescent="0.25">
      <c r="A572" s="21" t="s">
        <v>1191</v>
      </c>
      <c r="B572" s="13">
        <v>45561</v>
      </c>
      <c r="C572" s="12" t="s">
        <v>43</v>
      </c>
      <c r="D572" s="12" t="s">
        <v>1192</v>
      </c>
      <c r="E572" s="12" t="s">
        <v>34</v>
      </c>
      <c r="F572" s="12" t="s">
        <v>69</v>
      </c>
      <c r="G572" s="12">
        <v>9</v>
      </c>
      <c r="H572" s="27">
        <v>392.77</v>
      </c>
      <c r="I572" s="12">
        <v>0.05</v>
      </c>
      <c r="J572" s="12" t="s">
        <v>41</v>
      </c>
      <c r="K572" s="28">
        <f>(G572*H572)</f>
        <v>3534.93</v>
      </c>
      <c r="L572" s="28">
        <f>(K572*I572)</f>
        <v>176.7465</v>
      </c>
      <c r="M572" s="28">
        <f>(K572-L572)</f>
        <v>3358.1834999999996</v>
      </c>
      <c r="N572" s="15">
        <f>YEAR(B572)</f>
        <v>2024</v>
      </c>
      <c r="O572" s="15">
        <f>MONTH(B572)</f>
        <v>9</v>
      </c>
      <c r="P572" s="15"/>
    </row>
    <row r="573" spans="1:16" ht="12.5" x14ac:dyDescent="0.25">
      <c r="A573" s="21" t="s">
        <v>1193</v>
      </c>
      <c r="B573" s="13">
        <v>45721</v>
      </c>
      <c r="C573" s="12" t="s">
        <v>47</v>
      </c>
      <c r="D573" s="12" t="s">
        <v>1194</v>
      </c>
      <c r="E573" s="12" t="s">
        <v>39</v>
      </c>
      <c r="F573" s="12" t="s">
        <v>53</v>
      </c>
      <c r="G573" s="12">
        <v>3</v>
      </c>
      <c r="H573" s="27">
        <v>416.49</v>
      </c>
      <c r="I573" s="12">
        <v>0.15</v>
      </c>
      <c r="J573" s="12" t="s">
        <v>41</v>
      </c>
      <c r="K573" s="28">
        <f>(G573*H573)</f>
        <v>1249.47</v>
      </c>
      <c r="L573" s="28">
        <f>(K573*I573)</f>
        <v>187.4205</v>
      </c>
      <c r="M573" s="28">
        <f>(K573-L573)</f>
        <v>1062.0495000000001</v>
      </c>
      <c r="N573" s="15">
        <f>YEAR(B573)</f>
        <v>2025</v>
      </c>
      <c r="O573" s="15">
        <f>MONTH(B573)</f>
        <v>3</v>
      </c>
      <c r="P573" s="15"/>
    </row>
    <row r="574" spans="1:16" ht="12.5" x14ac:dyDescent="0.25">
      <c r="A574" s="21" t="s">
        <v>1195</v>
      </c>
      <c r="B574" s="13">
        <v>45672</v>
      </c>
      <c r="C574" s="12" t="s">
        <v>43</v>
      </c>
      <c r="D574" s="12" t="s">
        <v>1196</v>
      </c>
      <c r="E574" s="12" t="s">
        <v>39</v>
      </c>
      <c r="F574" s="12" t="s">
        <v>40</v>
      </c>
      <c r="G574" s="12">
        <v>6</v>
      </c>
      <c r="H574" s="27">
        <v>327.85</v>
      </c>
      <c r="I574" s="12">
        <v>0.05</v>
      </c>
      <c r="J574" s="12" t="s">
        <v>41</v>
      </c>
      <c r="K574" s="28">
        <f>(G574*H574)</f>
        <v>1967.1000000000001</v>
      </c>
      <c r="L574" s="28">
        <f>(K574*I574)</f>
        <v>98.355000000000018</v>
      </c>
      <c r="M574" s="28">
        <f>(K574-L574)</f>
        <v>1868.7450000000001</v>
      </c>
      <c r="N574" s="15">
        <f>YEAR(B574)</f>
        <v>2025</v>
      </c>
      <c r="O574" s="15">
        <f>MONTH(B574)</f>
        <v>1</v>
      </c>
      <c r="P574" s="15"/>
    </row>
    <row r="575" spans="1:16" ht="12.5" x14ac:dyDescent="0.25">
      <c r="A575" s="21" t="s">
        <v>1197</v>
      </c>
      <c r="B575" s="13">
        <v>45619</v>
      </c>
      <c r="C575" s="12" t="s">
        <v>32</v>
      </c>
      <c r="D575" s="12" t="s">
        <v>1198</v>
      </c>
      <c r="E575" s="12" t="s">
        <v>39</v>
      </c>
      <c r="F575" s="12" t="s">
        <v>53</v>
      </c>
      <c r="G575" s="12">
        <v>8</v>
      </c>
      <c r="H575" s="27">
        <v>83.27</v>
      </c>
      <c r="I575" s="12">
        <v>0.15</v>
      </c>
      <c r="J575" s="12" t="s">
        <v>36</v>
      </c>
      <c r="K575" s="28">
        <f>(G575*H575)</f>
        <v>666.16</v>
      </c>
      <c r="L575" s="28">
        <f>(K575*I575)</f>
        <v>99.923999999999992</v>
      </c>
      <c r="M575" s="28">
        <f>(K575-L575)</f>
        <v>566.23599999999999</v>
      </c>
      <c r="N575" s="15">
        <f>YEAR(B575)</f>
        <v>2024</v>
      </c>
      <c r="O575" s="15">
        <f>MONTH(B575)</f>
        <v>11</v>
      </c>
      <c r="P575" s="15"/>
    </row>
    <row r="576" spans="1:16" ht="12.5" x14ac:dyDescent="0.25">
      <c r="A576" s="21" t="s">
        <v>1199</v>
      </c>
      <c r="B576" s="13">
        <v>45590</v>
      </c>
      <c r="C576" s="12" t="s">
        <v>43</v>
      </c>
      <c r="D576" s="12" t="s">
        <v>1200</v>
      </c>
      <c r="E576" s="12" t="s">
        <v>56</v>
      </c>
      <c r="F576" s="12" t="s">
        <v>87</v>
      </c>
      <c r="G576" s="12">
        <v>1</v>
      </c>
      <c r="H576" s="27">
        <v>454.41</v>
      </c>
      <c r="I576" s="12">
        <v>0.1</v>
      </c>
      <c r="J576" s="12" t="s">
        <v>58</v>
      </c>
      <c r="K576" s="28">
        <f>(G576*H576)</f>
        <v>454.41</v>
      </c>
      <c r="L576" s="28">
        <f>(K576*I576)</f>
        <v>45.441000000000003</v>
      </c>
      <c r="M576" s="28">
        <f>(K576-L576)</f>
        <v>408.96900000000005</v>
      </c>
      <c r="N576" s="15">
        <f>YEAR(B576)</f>
        <v>2024</v>
      </c>
      <c r="O576" s="15">
        <f>MONTH(B576)</f>
        <v>10</v>
      </c>
      <c r="P576" s="15"/>
    </row>
    <row r="577" spans="1:16" ht="12.5" x14ac:dyDescent="0.25">
      <c r="A577" s="21" t="s">
        <v>1201</v>
      </c>
      <c r="B577" s="13">
        <v>45842</v>
      </c>
      <c r="C577" s="12" t="s">
        <v>32</v>
      </c>
      <c r="D577" s="12" t="s">
        <v>1202</v>
      </c>
      <c r="E577" s="12" t="s">
        <v>56</v>
      </c>
      <c r="F577" s="12" t="s">
        <v>61</v>
      </c>
      <c r="G577" s="12">
        <v>6</v>
      </c>
      <c r="H577" s="27">
        <v>332.93</v>
      </c>
      <c r="I577" s="12">
        <v>0.15</v>
      </c>
      <c r="J577" s="12" t="s">
        <v>58</v>
      </c>
      <c r="K577" s="28">
        <f>(G577*H577)</f>
        <v>1997.58</v>
      </c>
      <c r="L577" s="28">
        <f>(K577*I577)</f>
        <v>299.637</v>
      </c>
      <c r="M577" s="28">
        <f>(K577-L577)</f>
        <v>1697.943</v>
      </c>
      <c r="N577" s="15">
        <f>YEAR(B577)</f>
        <v>2025</v>
      </c>
      <c r="O577" s="15">
        <f>MONTH(B577)</f>
        <v>7</v>
      </c>
      <c r="P577" s="15"/>
    </row>
    <row r="578" spans="1:16" ht="12.5" x14ac:dyDescent="0.25">
      <c r="A578" s="21" t="s">
        <v>1203</v>
      </c>
      <c r="B578" s="13">
        <v>45661</v>
      </c>
      <c r="C578" s="12" t="s">
        <v>32</v>
      </c>
      <c r="D578" s="12" t="s">
        <v>1204</v>
      </c>
      <c r="E578" s="12" t="s">
        <v>39</v>
      </c>
      <c r="F578" s="12" t="s">
        <v>101</v>
      </c>
      <c r="G578" s="12">
        <v>7</v>
      </c>
      <c r="H578" s="27">
        <v>430.54</v>
      </c>
      <c r="I578" s="12">
        <v>0.15</v>
      </c>
      <c r="J578" s="12" t="s">
        <v>58</v>
      </c>
      <c r="K578" s="28">
        <f>(G578*H578)</f>
        <v>3013.78</v>
      </c>
      <c r="L578" s="28">
        <f>(K578*I578)</f>
        <v>452.06700000000001</v>
      </c>
      <c r="M578" s="28">
        <f>(K578-L578)</f>
        <v>2561.7130000000002</v>
      </c>
      <c r="N578" s="15">
        <f>YEAR(B578)</f>
        <v>2025</v>
      </c>
      <c r="O578" s="15">
        <f>MONTH(B578)</f>
        <v>1</v>
      </c>
      <c r="P578" s="15"/>
    </row>
    <row r="579" spans="1:16" ht="12.5" x14ac:dyDescent="0.25">
      <c r="A579" s="21" t="s">
        <v>1205</v>
      </c>
      <c r="B579" s="13">
        <v>45756</v>
      </c>
      <c r="C579" s="12" t="s">
        <v>43</v>
      </c>
      <c r="D579" s="12" t="s">
        <v>1206</v>
      </c>
      <c r="E579" s="12" t="s">
        <v>56</v>
      </c>
      <c r="F579" s="12" t="s">
        <v>87</v>
      </c>
      <c r="G579" s="12">
        <v>4</v>
      </c>
      <c r="H579" s="27">
        <v>69.260000000000005</v>
      </c>
      <c r="I579" s="12">
        <v>0.15</v>
      </c>
      <c r="J579" s="12" t="s">
        <v>41</v>
      </c>
      <c r="K579" s="28">
        <f>(G579*H579)</f>
        <v>277.04000000000002</v>
      </c>
      <c r="L579" s="28">
        <f>(K579*I579)</f>
        <v>41.556000000000004</v>
      </c>
      <c r="M579" s="28">
        <f>(K579-L579)</f>
        <v>235.48400000000001</v>
      </c>
      <c r="N579" s="15">
        <f>YEAR(B579)</f>
        <v>2025</v>
      </c>
      <c r="O579" s="15">
        <f>MONTH(B579)</f>
        <v>4</v>
      </c>
      <c r="P579" s="15"/>
    </row>
    <row r="580" spans="1:16" ht="12.5" x14ac:dyDescent="0.25">
      <c r="A580" s="21" t="s">
        <v>1207</v>
      </c>
      <c r="B580" s="13">
        <v>45747</v>
      </c>
      <c r="C580" s="12" t="s">
        <v>65</v>
      </c>
      <c r="D580" s="12" t="s">
        <v>1208</v>
      </c>
      <c r="E580" s="12" t="s">
        <v>56</v>
      </c>
      <c r="F580" s="12" t="s">
        <v>57</v>
      </c>
      <c r="G580" s="12">
        <v>8</v>
      </c>
      <c r="H580" s="27">
        <v>498.29</v>
      </c>
      <c r="I580" s="12">
        <v>0.05</v>
      </c>
      <c r="J580" s="12" t="s">
        <v>41</v>
      </c>
      <c r="K580" s="28">
        <f>(G580*H580)</f>
        <v>3986.32</v>
      </c>
      <c r="L580" s="28">
        <f>(K580*I580)</f>
        <v>199.31600000000003</v>
      </c>
      <c r="M580" s="28">
        <f>(K580-L580)</f>
        <v>3787.0039999999999</v>
      </c>
      <c r="N580" s="15">
        <f>YEAR(B580)</f>
        <v>2025</v>
      </c>
      <c r="O580" s="15">
        <f>MONTH(B580)</f>
        <v>3</v>
      </c>
      <c r="P580" s="15"/>
    </row>
    <row r="581" spans="1:16" ht="12.5" x14ac:dyDescent="0.25">
      <c r="A581" s="21" t="s">
        <v>1209</v>
      </c>
      <c r="B581" s="13">
        <v>45849</v>
      </c>
      <c r="C581" s="12" t="s">
        <v>32</v>
      </c>
      <c r="D581" s="12" t="s">
        <v>1210</v>
      </c>
      <c r="E581" s="12" t="s">
        <v>39</v>
      </c>
      <c r="F581" s="12" t="s">
        <v>45</v>
      </c>
      <c r="G581" s="12">
        <v>3</v>
      </c>
      <c r="H581" s="27">
        <v>290.83999999999997</v>
      </c>
      <c r="I581" s="12">
        <v>0</v>
      </c>
      <c r="J581" s="12" t="s">
        <v>36</v>
      </c>
      <c r="K581" s="28">
        <f>(G581*H581)</f>
        <v>872.52</v>
      </c>
      <c r="L581" s="28">
        <f>(K581*I581)</f>
        <v>0</v>
      </c>
      <c r="M581" s="28">
        <f>(K581-L581)</f>
        <v>872.52</v>
      </c>
      <c r="N581" s="15">
        <f>YEAR(B581)</f>
        <v>2025</v>
      </c>
      <c r="O581" s="15">
        <f>MONTH(B581)</f>
        <v>7</v>
      </c>
      <c r="P581" s="15"/>
    </row>
    <row r="582" spans="1:16" ht="12.5" x14ac:dyDescent="0.25">
      <c r="A582" s="21" t="s">
        <v>1211</v>
      </c>
      <c r="B582" s="13">
        <v>45601</v>
      </c>
      <c r="C582" s="12" t="s">
        <v>43</v>
      </c>
      <c r="D582" s="12" t="s">
        <v>1212</v>
      </c>
      <c r="E582" s="12" t="s">
        <v>56</v>
      </c>
      <c r="F582" s="12" t="s">
        <v>78</v>
      </c>
      <c r="G582" s="12">
        <v>5</v>
      </c>
      <c r="H582" s="27">
        <v>426.52</v>
      </c>
      <c r="I582" s="12">
        <v>0</v>
      </c>
      <c r="J582" s="12" t="s">
        <v>58</v>
      </c>
      <c r="K582" s="28">
        <f>(G582*H582)</f>
        <v>2132.6</v>
      </c>
      <c r="L582" s="28">
        <f>(K582*I582)</f>
        <v>0</v>
      </c>
      <c r="M582" s="28">
        <f>(K582-L582)</f>
        <v>2132.6</v>
      </c>
      <c r="N582" s="15">
        <f>YEAR(B582)</f>
        <v>2024</v>
      </c>
      <c r="O582" s="15">
        <f>MONTH(B582)</f>
        <v>11</v>
      </c>
      <c r="P582" s="15"/>
    </row>
    <row r="583" spans="1:16" ht="12.5" x14ac:dyDescent="0.25">
      <c r="A583" s="21" t="s">
        <v>1213</v>
      </c>
      <c r="B583" s="13">
        <v>45771</v>
      </c>
      <c r="C583" s="12" t="s">
        <v>65</v>
      </c>
      <c r="D583" s="12" t="s">
        <v>1214</v>
      </c>
      <c r="E583" s="12" t="s">
        <v>34</v>
      </c>
      <c r="F583" s="12" t="s">
        <v>69</v>
      </c>
      <c r="G583" s="12">
        <v>1</v>
      </c>
      <c r="H583" s="27">
        <v>455.84</v>
      </c>
      <c r="I583" s="12">
        <v>0</v>
      </c>
      <c r="J583" s="12" t="s">
        <v>58</v>
      </c>
      <c r="K583" s="28">
        <f>(G583*H583)</f>
        <v>455.84</v>
      </c>
      <c r="L583" s="28">
        <f>(K583*I583)</f>
        <v>0</v>
      </c>
      <c r="M583" s="28">
        <f>(K583-L583)</f>
        <v>455.84</v>
      </c>
      <c r="N583" s="15">
        <f>YEAR(B583)</f>
        <v>2025</v>
      </c>
      <c r="O583" s="15">
        <f>MONTH(B583)</f>
        <v>4</v>
      </c>
      <c r="P583" s="15"/>
    </row>
    <row r="584" spans="1:16" ht="12.5" x14ac:dyDescent="0.25">
      <c r="A584" s="21" t="s">
        <v>1215</v>
      </c>
      <c r="B584" s="13">
        <v>45767</v>
      </c>
      <c r="C584" s="12" t="s">
        <v>47</v>
      </c>
      <c r="D584" s="12" t="s">
        <v>1216</v>
      </c>
      <c r="E584" s="12" t="s">
        <v>34</v>
      </c>
      <c r="F584" s="12" t="s">
        <v>35</v>
      </c>
      <c r="G584" s="12">
        <v>1</v>
      </c>
      <c r="H584" s="27">
        <v>110.18</v>
      </c>
      <c r="I584" s="12">
        <v>0.15</v>
      </c>
      <c r="J584" s="12" t="s">
        <v>41</v>
      </c>
      <c r="K584" s="28">
        <f>(G584*H584)</f>
        <v>110.18</v>
      </c>
      <c r="L584" s="28">
        <f>(K584*I584)</f>
        <v>16.527000000000001</v>
      </c>
      <c r="M584" s="28">
        <f>(K584-L584)</f>
        <v>93.653000000000006</v>
      </c>
      <c r="N584" s="15">
        <f>YEAR(B584)</f>
        <v>2025</v>
      </c>
      <c r="O584" s="15">
        <f>MONTH(B584)</f>
        <v>4</v>
      </c>
      <c r="P584" s="15"/>
    </row>
    <row r="585" spans="1:16" ht="12.5" x14ac:dyDescent="0.25">
      <c r="A585" s="21" t="s">
        <v>1217</v>
      </c>
      <c r="B585" s="13">
        <v>45772</v>
      </c>
      <c r="C585" s="12" t="s">
        <v>43</v>
      </c>
      <c r="D585" s="12" t="s">
        <v>1218</v>
      </c>
      <c r="E585" s="12" t="s">
        <v>39</v>
      </c>
      <c r="F585" s="12" t="s">
        <v>40</v>
      </c>
      <c r="G585" s="12">
        <v>5</v>
      </c>
      <c r="H585" s="27">
        <v>425.2</v>
      </c>
      <c r="I585" s="12">
        <v>0.05</v>
      </c>
      <c r="J585" s="12" t="s">
        <v>41</v>
      </c>
      <c r="K585" s="28">
        <f>(G585*H585)</f>
        <v>2126</v>
      </c>
      <c r="L585" s="28">
        <f>(K585*I585)</f>
        <v>106.30000000000001</v>
      </c>
      <c r="M585" s="28">
        <f>(K585-L585)</f>
        <v>2019.7</v>
      </c>
      <c r="N585" s="15">
        <f>YEAR(B585)</f>
        <v>2025</v>
      </c>
      <c r="O585" s="15">
        <f>MONTH(B585)</f>
        <v>4</v>
      </c>
      <c r="P585" s="15"/>
    </row>
    <row r="586" spans="1:16" ht="12.5" x14ac:dyDescent="0.25">
      <c r="A586" s="21" t="s">
        <v>1219</v>
      </c>
      <c r="B586" s="13">
        <v>45586</v>
      </c>
      <c r="C586" s="12" t="s">
        <v>65</v>
      </c>
      <c r="D586" s="12" t="s">
        <v>1220</v>
      </c>
      <c r="E586" s="12" t="s">
        <v>39</v>
      </c>
      <c r="F586" s="12" t="s">
        <v>101</v>
      </c>
      <c r="G586" s="12">
        <v>10</v>
      </c>
      <c r="H586" s="27">
        <v>349.43</v>
      </c>
      <c r="I586" s="12">
        <v>0.05</v>
      </c>
      <c r="J586" s="12" t="s">
        <v>36</v>
      </c>
      <c r="K586" s="28">
        <f>(G586*H586)</f>
        <v>3494.3</v>
      </c>
      <c r="L586" s="28">
        <f>(K586*I586)</f>
        <v>174.71500000000003</v>
      </c>
      <c r="M586" s="28">
        <f>(K586-L586)</f>
        <v>3319.585</v>
      </c>
      <c r="N586" s="15">
        <f>YEAR(B586)</f>
        <v>2024</v>
      </c>
      <c r="O586" s="15">
        <f>MONTH(B586)</f>
        <v>10</v>
      </c>
      <c r="P586" s="15"/>
    </row>
    <row r="587" spans="1:16" ht="12.5" x14ac:dyDescent="0.25">
      <c r="A587" s="21" t="s">
        <v>1221</v>
      </c>
      <c r="B587" s="13">
        <v>45607</v>
      </c>
      <c r="C587" s="12" t="s">
        <v>43</v>
      </c>
      <c r="D587" s="12" t="s">
        <v>1222</v>
      </c>
      <c r="E587" s="12" t="s">
        <v>34</v>
      </c>
      <c r="F587" s="12" t="s">
        <v>182</v>
      </c>
      <c r="G587" s="12">
        <v>7</v>
      </c>
      <c r="H587" s="27">
        <v>435.71</v>
      </c>
      <c r="I587" s="12">
        <v>0.15</v>
      </c>
      <c r="J587" s="12" t="s">
        <v>36</v>
      </c>
      <c r="K587" s="28">
        <f>(G587*H587)</f>
        <v>3049.97</v>
      </c>
      <c r="L587" s="28">
        <f>(K587*I587)</f>
        <v>457.49549999999994</v>
      </c>
      <c r="M587" s="28">
        <f>(K587-L587)</f>
        <v>2592.4744999999998</v>
      </c>
      <c r="N587" s="15">
        <f>YEAR(B587)</f>
        <v>2024</v>
      </c>
      <c r="O587" s="15">
        <f>MONTH(B587)</f>
        <v>11</v>
      </c>
      <c r="P587" s="15"/>
    </row>
    <row r="588" spans="1:16" ht="12.5" x14ac:dyDescent="0.25">
      <c r="A588" s="21" t="s">
        <v>1223</v>
      </c>
      <c r="B588" s="13">
        <v>45703</v>
      </c>
      <c r="C588" s="12" t="s">
        <v>43</v>
      </c>
      <c r="D588" s="12" t="s">
        <v>1224</v>
      </c>
      <c r="E588" s="12" t="s">
        <v>39</v>
      </c>
      <c r="F588" s="12" t="s">
        <v>101</v>
      </c>
      <c r="G588" s="12">
        <v>10</v>
      </c>
      <c r="H588" s="27">
        <v>105.24</v>
      </c>
      <c r="I588" s="12">
        <v>0.15</v>
      </c>
      <c r="J588" s="12" t="s">
        <v>58</v>
      </c>
      <c r="K588" s="28">
        <f>(G588*H588)</f>
        <v>1052.3999999999999</v>
      </c>
      <c r="L588" s="28">
        <f>(K588*I588)</f>
        <v>157.85999999999999</v>
      </c>
      <c r="M588" s="28">
        <f>(K588-L588)</f>
        <v>894.53999999999985</v>
      </c>
      <c r="N588" s="15">
        <f>YEAR(B588)</f>
        <v>2025</v>
      </c>
      <c r="O588" s="15">
        <f>MONTH(B588)</f>
        <v>2</v>
      </c>
      <c r="P588" s="15"/>
    </row>
    <row r="589" spans="1:16" ht="12.5" x14ac:dyDescent="0.25">
      <c r="A589" s="21" t="s">
        <v>1225</v>
      </c>
      <c r="B589" s="13">
        <v>45848</v>
      </c>
      <c r="C589" s="12" t="s">
        <v>32</v>
      </c>
      <c r="D589" s="12" t="s">
        <v>1226</v>
      </c>
      <c r="E589" s="12" t="s">
        <v>39</v>
      </c>
      <c r="F589" s="12" t="s">
        <v>101</v>
      </c>
      <c r="G589" s="12">
        <v>3</v>
      </c>
      <c r="H589" s="27">
        <v>112.63</v>
      </c>
      <c r="I589" s="12">
        <v>0.15</v>
      </c>
      <c r="J589" s="12" t="s">
        <v>58</v>
      </c>
      <c r="K589" s="28">
        <f>(G589*H589)</f>
        <v>337.89</v>
      </c>
      <c r="L589" s="28">
        <f>(K589*I589)</f>
        <v>50.683499999999995</v>
      </c>
      <c r="M589" s="28">
        <f>(K589-L589)</f>
        <v>287.20650000000001</v>
      </c>
      <c r="N589" s="15">
        <f>YEAR(B589)</f>
        <v>2025</v>
      </c>
      <c r="O589" s="15">
        <f>MONTH(B589)</f>
        <v>7</v>
      </c>
      <c r="P589" s="15"/>
    </row>
    <row r="590" spans="1:16" ht="12.5" x14ac:dyDescent="0.25">
      <c r="A590" s="21" t="s">
        <v>1227</v>
      </c>
      <c r="B590" s="13">
        <v>45838</v>
      </c>
      <c r="C590" s="12" t="s">
        <v>47</v>
      </c>
      <c r="D590" s="12" t="s">
        <v>1228</v>
      </c>
      <c r="E590" s="12" t="s">
        <v>56</v>
      </c>
      <c r="F590" s="12" t="s">
        <v>87</v>
      </c>
      <c r="G590" s="12">
        <v>1</v>
      </c>
      <c r="H590" s="27">
        <v>439.93</v>
      </c>
      <c r="I590" s="12">
        <v>0.1</v>
      </c>
      <c r="J590" s="12" t="s">
        <v>58</v>
      </c>
      <c r="K590" s="28">
        <f>(G590*H590)</f>
        <v>439.93</v>
      </c>
      <c r="L590" s="28">
        <f>(K590*I590)</f>
        <v>43.993000000000002</v>
      </c>
      <c r="M590" s="28">
        <f>(K590-L590)</f>
        <v>395.93700000000001</v>
      </c>
      <c r="N590" s="15">
        <f>YEAR(B590)</f>
        <v>2025</v>
      </c>
      <c r="O590" s="15">
        <f>MONTH(B590)</f>
        <v>6</v>
      </c>
      <c r="P590" s="15"/>
    </row>
    <row r="591" spans="1:16" ht="12.5" x14ac:dyDescent="0.25">
      <c r="A591" s="21" t="s">
        <v>1229</v>
      </c>
      <c r="B591" s="13">
        <v>45626</v>
      </c>
      <c r="C591" s="12" t="s">
        <v>43</v>
      </c>
      <c r="D591" s="12" t="s">
        <v>1230</v>
      </c>
      <c r="E591" s="12" t="s">
        <v>39</v>
      </c>
      <c r="F591" s="12" t="s">
        <v>53</v>
      </c>
      <c r="G591" s="12">
        <v>9</v>
      </c>
      <c r="H591" s="27">
        <v>142.22</v>
      </c>
      <c r="I591" s="12">
        <v>0.1</v>
      </c>
      <c r="J591" s="12" t="s">
        <v>41</v>
      </c>
      <c r="K591" s="28">
        <f>(G591*H591)</f>
        <v>1279.98</v>
      </c>
      <c r="L591" s="28">
        <f>(K591*I591)</f>
        <v>127.998</v>
      </c>
      <c r="M591" s="28">
        <f>(K591-L591)</f>
        <v>1151.982</v>
      </c>
      <c r="N591" s="15">
        <f>YEAR(B591)</f>
        <v>2024</v>
      </c>
      <c r="O591" s="15">
        <f>MONTH(B591)</f>
        <v>11</v>
      </c>
      <c r="P591" s="15"/>
    </row>
    <row r="592" spans="1:16" ht="12.5" x14ac:dyDescent="0.25">
      <c r="A592" s="21" t="s">
        <v>1231</v>
      </c>
      <c r="B592" s="13">
        <v>45842</v>
      </c>
      <c r="C592" s="12" t="s">
        <v>43</v>
      </c>
      <c r="D592" s="12" t="s">
        <v>1232</v>
      </c>
      <c r="E592" s="12" t="s">
        <v>34</v>
      </c>
      <c r="F592" s="12" t="s">
        <v>35</v>
      </c>
      <c r="G592" s="12">
        <v>4</v>
      </c>
      <c r="H592" s="27">
        <v>246.02</v>
      </c>
      <c r="I592" s="12">
        <v>0</v>
      </c>
      <c r="J592" s="12" t="s">
        <v>41</v>
      </c>
      <c r="K592" s="28">
        <f>(G592*H592)</f>
        <v>984.08</v>
      </c>
      <c r="L592" s="28">
        <f>(K592*I592)</f>
        <v>0</v>
      </c>
      <c r="M592" s="28">
        <f>(K592-L592)</f>
        <v>984.08</v>
      </c>
      <c r="N592" s="15">
        <f>YEAR(B592)</f>
        <v>2025</v>
      </c>
      <c r="O592" s="15">
        <f>MONTH(B592)</f>
        <v>7</v>
      </c>
      <c r="P592" s="15"/>
    </row>
    <row r="593" spans="1:16" ht="12.5" x14ac:dyDescent="0.25">
      <c r="A593" s="21" t="s">
        <v>1233</v>
      </c>
      <c r="B593" s="13">
        <v>45821</v>
      </c>
      <c r="C593" s="12" t="s">
        <v>32</v>
      </c>
      <c r="D593" s="12" t="s">
        <v>1234</v>
      </c>
      <c r="E593" s="12" t="s">
        <v>56</v>
      </c>
      <c r="F593" s="12" t="s">
        <v>57</v>
      </c>
      <c r="G593" s="12">
        <v>6</v>
      </c>
      <c r="H593" s="27">
        <v>428.72</v>
      </c>
      <c r="I593" s="12">
        <v>0.15</v>
      </c>
      <c r="J593" s="12" t="s">
        <v>58</v>
      </c>
      <c r="K593" s="28">
        <f>(G593*H593)</f>
        <v>2572.3200000000002</v>
      </c>
      <c r="L593" s="28">
        <f>(K593*I593)</f>
        <v>385.84800000000001</v>
      </c>
      <c r="M593" s="28">
        <f>(K593-L593)</f>
        <v>2186.4720000000002</v>
      </c>
      <c r="N593" s="15">
        <f>YEAR(B593)</f>
        <v>2025</v>
      </c>
      <c r="O593" s="15">
        <f>MONTH(B593)</f>
        <v>6</v>
      </c>
      <c r="P593" s="15"/>
    </row>
    <row r="594" spans="1:16" ht="12.5" x14ac:dyDescent="0.25">
      <c r="A594" s="21" t="s">
        <v>1235</v>
      </c>
      <c r="B594" s="13">
        <v>45590</v>
      </c>
      <c r="C594" s="12" t="s">
        <v>43</v>
      </c>
      <c r="D594" s="12" t="s">
        <v>1236</v>
      </c>
      <c r="E594" s="12" t="s">
        <v>34</v>
      </c>
      <c r="F594" s="12" t="s">
        <v>69</v>
      </c>
      <c r="G594" s="12">
        <v>7</v>
      </c>
      <c r="H594" s="27">
        <v>331.94</v>
      </c>
      <c r="I594" s="12">
        <v>0</v>
      </c>
      <c r="J594" s="12" t="s">
        <v>41</v>
      </c>
      <c r="K594" s="28">
        <f>(G594*H594)</f>
        <v>2323.58</v>
      </c>
      <c r="L594" s="28">
        <f>(K594*I594)</f>
        <v>0</v>
      </c>
      <c r="M594" s="28">
        <f>(K594-L594)</f>
        <v>2323.58</v>
      </c>
      <c r="N594" s="15">
        <f>YEAR(B594)</f>
        <v>2024</v>
      </c>
      <c r="O594" s="15">
        <f>MONTH(B594)</f>
        <v>10</v>
      </c>
      <c r="P594" s="15"/>
    </row>
    <row r="595" spans="1:16" ht="12.5" x14ac:dyDescent="0.25">
      <c r="A595" s="21" t="s">
        <v>1237</v>
      </c>
      <c r="B595" s="13">
        <v>45622</v>
      </c>
      <c r="C595" s="12" t="s">
        <v>47</v>
      </c>
      <c r="D595" s="12" t="s">
        <v>1238</v>
      </c>
      <c r="E595" s="12" t="s">
        <v>39</v>
      </c>
      <c r="F595" s="12" t="s">
        <v>53</v>
      </c>
      <c r="G595" s="12">
        <v>1</v>
      </c>
      <c r="H595" s="27">
        <v>232.88</v>
      </c>
      <c r="I595" s="12">
        <v>0.15</v>
      </c>
      <c r="J595" s="12" t="s">
        <v>41</v>
      </c>
      <c r="K595" s="28">
        <f>(G595*H595)</f>
        <v>232.88</v>
      </c>
      <c r="L595" s="28">
        <f>(K595*I595)</f>
        <v>34.931999999999995</v>
      </c>
      <c r="M595" s="28">
        <f>(K595-L595)</f>
        <v>197.94800000000001</v>
      </c>
      <c r="N595" s="15">
        <f>YEAR(B595)</f>
        <v>2024</v>
      </c>
      <c r="O595" s="15">
        <f>MONTH(B595)</f>
        <v>11</v>
      </c>
      <c r="P595" s="15"/>
    </row>
    <row r="596" spans="1:16" ht="12.5" x14ac:dyDescent="0.25">
      <c r="A596" s="21" t="s">
        <v>1239</v>
      </c>
      <c r="B596" s="13">
        <v>45598</v>
      </c>
      <c r="C596" s="12" t="s">
        <v>32</v>
      </c>
      <c r="D596" s="12" t="s">
        <v>1240</v>
      </c>
      <c r="E596" s="12" t="s">
        <v>39</v>
      </c>
      <c r="F596" s="12" t="s">
        <v>40</v>
      </c>
      <c r="G596" s="12">
        <v>1</v>
      </c>
      <c r="H596" s="27">
        <v>206.51</v>
      </c>
      <c r="I596" s="12">
        <v>0.1</v>
      </c>
      <c r="J596" s="12" t="s">
        <v>58</v>
      </c>
      <c r="K596" s="28">
        <f>(G596*H596)</f>
        <v>206.51</v>
      </c>
      <c r="L596" s="28">
        <f>(K596*I596)</f>
        <v>20.651</v>
      </c>
      <c r="M596" s="28">
        <f>(K596-L596)</f>
        <v>185.85899999999998</v>
      </c>
      <c r="N596" s="15">
        <f>YEAR(B596)</f>
        <v>2024</v>
      </c>
      <c r="O596" s="15">
        <f>MONTH(B596)</f>
        <v>11</v>
      </c>
      <c r="P596" s="15"/>
    </row>
    <row r="597" spans="1:16" ht="12.5" x14ac:dyDescent="0.25">
      <c r="A597" s="21" t="s">
        <v>1241</v>
      </c>
      <c r="B597" s="13">
        <v>45665</v>
      </c>
      <c r="C597" s="12" t="s">
        <v>43</v>
      </c>
      <c r="D597" s="12" t="s">
        <v>1242</v>
      </c>
      <c r="E597" s="12" t="s">
        <v>39</v>
      </c>
      <c r="F597" s="12" t="s">
        <v>45</v>
      </c>
      <c r="G597" s="12">
        <v>5</v>
      </c>
      <c r="H597" s="27">
        <v>299.44</v>
      </c>
      <c r="I597" s="12">
        <v>0.15</v>
      </c>
      <c r="J597" s="12" t="s">
        <v>58</v>
      </c>
      <c r="K597" s="28">
        <f>(G597*H597)</f>
        <v>1497.2</v>
      </c>
      <c r="L597" s="28">
        <f>(K597*I597)</f>
        <v>224.58</v>
      </c>
      <c r="M597" s="28">
        <f>(K597-L597)</f>
        <v>1272.6200000000001</v>
      </c>
      <c r="N597" s="15">
        <f>YEAR(B597)</f>
        <v>2025</v>
      </c>
      <c r="O597" s="15">
        <f>MONTH(B597)</f>
        <v>1</v>
      </c>
      <c r="P597" s="15"/>
    </row>
    <row r="598" spans="1:16" ht="12.5" x14ac:dyDescent="0.25">
      <c r="A598" s="21" t="s">
        <v>1243</v>
      </c>
      <c r="B598" s="13">
        <v>45813</v>
      </c>
      <c r="C598" s="12" t="s">
        <v>65</v>
      </c>
      <c r="D598" s="12" t="s">
        <v>1244</v>
      </c>
      <c r="E598" s="12" t="s">
        <v>39</v>
      </c>
      <c r="F598" s="12" t="s">
        <v>40</v>
      </c>
      <c r="G598" s="12">
        <v>10</v>
      </c>
      <c r="H598" s="27">
        <v>327.33</v>
      </c>
      <c r="I598" s="12">
        <v>0.05</v>
      </c>
      <c r="J598" s="12" t="s">
        <v>41</v>
      </c>
      <c r="K598" s="28">
        <f>(G598*H598)</f>
        <v>3273.2999999999997</v>
      </c>
      <c r="L598" s="28">
        <f>(K598*I598)</f>
        <v>163.66499999999999</v>
      </c>
      <c r="M598" s="28">
        <f>(K598-L598)</f>
        <v>3109.6349999999998</v>
      </c>
      <c r="N598" s="15">
        <f>YEAR(B598)</f>
        <v>2025</v>
      </c>
      <c r="O598" s="15">
        <f>MONTH(B598)</f>
        <v>6</v>
      </c>
      <c r="P598" s="15"/>
    </row>
    <row r="599" spans="1:16" ht="12.5" x14ac:dyDescent="0.25">
      <c r="A599" s="21" t="s">
        <v>1245</v>
      </c>
      <c r="B599" s="13">
        <v>45535</v>
      </c>
      <c r="C599" s="12" t="s">
        <v>65</v>
      </c>
      <c r="D599" s="12" t="s">
        <v>1246</v>
      </c>
      <c r="E599" s="12" t="s">
        <v>39</v>
      </c>
      <c r="F599" s="12" t="s">
        <v>53</v>
      </c>
      <c r="G599" s="12">
        <v>3</v>
      </c>
      <c r="H599" s="27">
        <v>474.22</v>
      </c>
      <c r="I599" s="12">
        <v>0.1</v>
      </c>
      <c r="J599" s="12" t="s">
        <v>36</v>
      </c>
      <c r="K599" s="28">
        <f>(G599*H599)</f>
        <v>1422.66</v>
      </c>
      <c r="L599" s="28">
        <f>(K599*I599)</f>
        <v>142.26600000000002</v>
      </c>
      <c r="M599" s="28">
        <f>(K599-L599)</f>
        <v>1280.394</v>
      </c>
      <c r="N599" s="15">
        <f>YEAR(B599)</f>
        <v>2024</v>
      </c>
      <c r="O599" s="15">
        <f>MONTH(B599)</f>
        <v>8</v>
      </c>
      <c r="P599" s="15"/>
    </row>
    <row r="600" spans="1:16" ht="12.5" x14ac:dyDescent="0.25">
      <c r="A600" s="21" t="s">
        <v>1247</v>
      </c>
      <c r="B600" s="13">
        <v>45704</v>
      </c>
      <c r="C600" s="12" t="s">
        <v>47</v>
      </c>
      <c r="D600" s="12" t="s">
        <v>1248</v>
      </c>
      <c r="E600" s="12" t="s">
        <v>39</v>
      </c>
      <c r="F600" s="12" t="s">
        <v>40</v>
      </c>
      <c r="G600" s="12">
        <v>9</v>
      </c>
      <c r="H600" s="27">
        <v>272.05</v>
      </c>
      <c r="I600" s="12">
        <v>0.1</v>
      </c>
      <c r="J600" s="12" t="s">
        <v>41</v>
      </c>
      <c r="K600" s="28">
        <f>(G600*H600)</f>
        <v>2448.4500000000003</v>
      </c>
      <c r="L600" s="28">
        <f>(K600*I600)</f>
        <v>244.84500000000003</v>
      </c>
      <c r="M600" s="28">
        <f>(K600-L600)</f>
        <v>2203.6050000000005</v>
      </c>
      <c r="N600" s="15">
        <f>YEAR(B600)</f>
        <v>2025</v>
      </c>
      <c r="O600" s="15">
        <f>MONTH(B600)</f>
        <v>2</v>
      </c>
      <c r="P600" s="15"/>
    </row>
    <row r="601" spans="1:16" ht="12.5" x14ac:dyDescent="0.25">
      <c r="A601" s="21" t="s">
        <v>1249</v>
      </c>
      <c r="B601" s="13">
        <v>45599</v>
      </c>
      <c r="C601" s="12" t="s">
        <v>43</v>
      </c>
      <c r="D601" s="12" t="s">
        <v>1250</v>
      </c>
      <c r="E601" s="12" t="s">
        <v>39</v>
      </c>
      <c r="F601" s="12" t="s">
        <v>40</v>
      </c>
      <c r="G601" s="12">
        <v>7</v>
      </c>
      <c r="H601" s="27">
        <v>415.28</v>
      </c>
      <c r="I601" s="12">
        <v>0.05</v>
      </c>
      <c r="J601" s="12" t="s">
        <v>58</v>
      </c>
      <c r="K601" s="28">
        <f>(G601*H601)</f>
        <v>2906.96</v>
      </c>
      <c r="L601" s="28">
        <f>(K601*I601)</f>
        <v>145.34800000000001</v>
      </c>
      <c r="M601" s="28">
        <f>(K601-L601)</f>
        <v>2761.6120000000001</v>
      </c>
      <c r="N601" s="15">
        <f>YEAR(B601)</f>
        <v>2024</v>
      </c>
      <c r="O601" s="15">
        <f>MONTH(B601)</f>
        <v>11</v>
      </c>
      <c r="P601" s="15"/>
    </row>
    <row r="602" spans="1:16" ht="12.5" x14ac:dyDescent="0.25">
      <c r="A602" s="21" t="s">
        <v>1251</v>
      </c>
      <c r="B602" s="13">
        <v>45551</v>
      </c>
      <c r="C602" s="12" t="s">
        <v>47</v>
      </c>
      <c r="D602" s="12" t="s">
        <v>1252</v>
      </c>
      <c r="E602" s="12" t="s">
        <v>39</v>
      </c>
      <c r="F602" s="12" t="s">
        <v>45</v>
      </c>
      <c r="G602" s="12">
        <v>8</v>
      </c>
      <c r="H602" s="27">
        <v>15.69</v>
      </c>
      <c r="I602" s="12">
        <v>0.05</v>
      </c>
      <c r="J602" s="12" t="s">
        <v>36</v>
      </c>
      <c r="K602" s="28">
        <f>(G602*H602)</f>
        <v>125.52</v>
      </c>
      <c r="L602" s="28">
        <f>(K602*I602)</f>
        <v>6.2759999999999998</v>
      </c>
      <c r="M602" s="28">
        <f>(K602-L602)</f>
        <v>119.244</v>
      </c>
      <c r="N602" s="15">
        <f>YEAR(B602)</f>
        <v>2024</v>
      </c>
      <c r="O602" s="15">
        <f>MONTH(B602)</f>
        <v>9</v>
      </c>
      <c r="P602" s="15"/>
    </row>
    <row r="603" spans="1:16" ht="12.5" x14ac:dyDescent="0.25">
      <c r="A603" s="21" t="s">
        <v>1253</v>
      </c>
      <c r="B603" s="13">
        <v>45544</v>
      </c>
      <c r="C603" s="12" t="s">
        <v>65</v>
      </c>
      <c r="D603" s="12" t="s">
        <v>1254</v>
      </c>
      <c r="E603" s="12" t="s">
        <v>34</v>
      </c>
      <c r="F603" s="12" t="s">
        <v>182</v>
      </c>
      <c r="G603" s="12">
        <v>3</v>
      </c>
      <c r="H603" s="27">
        <v>29.63</v>
      </c>
      <c r="I603" s="12">
        <v>0.15</v>
      </c>
      <c r="J603" s="12" t="s">
        <v>41</v>
      </c>
      <c r="K603" s="28">
        <f>(G603*H603)</f>
        <v>88.89</v>
      </c>
      <c r="L603" s="28">
        <f>(K603*I603)</f>
        <v>13.333499999999999</v>
      </c>
      <c r="M603" s="28">
        <f>(K603-L603)</f>
        <v>75.5565</v>
      </c>
      <c r="N603" s="15">
        <f>YEAR(B603)</f>
        <v>2024</v>
      </c>
      <c r="O603" s="15">
        <f>MONTH(B603)</f>
        <v>9</v>
      </c>
      <c r="P603" s="15"/>
    </row>
    <row r="604" spans="1:16" ht="12.5" x14ac:dyDescent="0.25">
      <c r="A604" s="21" t="s">
        <v>1255</v>
      </c>
      <c r="B604" s="13">
        <v>45522</v>
      </c>
      <c r="C604" s="12" t="s">
        <v>65</v>
      </c>
      <c r="D604" s="12" t="s">
        <v>1256</v>
      </c>
      <c r="E604" s="12" t="s">
        <v>56</v>
      </c>
      <c r="F604" s="12" t="s">
        <v>78</v>
      </c>
      <c r="G604" s="12">
        <v>2</v>
      </c>
      <c r="H604" s="27">
        <v>49.02</v>
      </c>
      <c r="I604" s="12">
        <v>0.15</v>
      </c>
      <c r="J604" s="12" t="s">
        <v>41</v>
      </c>
      <c r="K604" s="28">
        <f>(G604*H604)</f>
        <v>98.04</v>
      </c>
      <c r="L604" s="28">
        <f>(K604*I604)</f>
        <v>14.706</v>
      </c>
      <c r="M604" s="28">
        <f>(K604-L604)</f>
        <v>83.334000000000003</v>
      </c>
      <c r="N604" s="15">
        <f>YEAR(B604)</f>
        <v>2024</v>
      </c>
      <c r="O604" s="15">
        <f>MONTH(B604)</f>
        <v>8</v>
      </c>
      <c r="P604" s="15"/>
    </row>
    <row r="605" spans="1:16" ht="12.5" x14ac:dyDescent="0.25">
      <c r="A605" s="21" t="s">
        <v>1257</v>
      </c>
      <c r="B605" s="13">
        <v>45808</v>
      </c>
      <c r="C605" s="12" t="s">
        <v>65</v>
      </c>
      <c r="D605" s="12" t="s">
        <v>1258</v>
      </c>
      <c r="E605" s="12" t="s">
        <v>34</v>
      </c>
      <c r="F605" s="12" t="s">
        <v>90</v>
      </c>
      <c r="G605" s="12">
        <v>9</v>
      </c>
      <c r="H605" s="27">
        <v>35.93</v>
      </c>
      <c r="I605" s="12">
        <v>0.05</v>
      </c>
      <c r="J605" s="12" t="s">
        <v>41</v>
      </c>
      <c r="K605" s="28">
        <f>(G605*H605)</f>
        <v>323.37</v>
      </c>
      <c r="L605" s="28">
        <f>(K605*I605)</f>
        <v>16.168500000000002</v>
      </c>
      <c r="M605" s="28">
        <f>(K605-L605)</f>
        <v>307.20150000000001</v>
      </c>
      <c r="N605" s="15">
        <f>YEAR(B605)</f>
        <v>2025</v>
      </c>
      <c r="O605" s="15">
        <f>MONTH(B605)</f>
        <v>5</v>
      </c>
      <c r="P605" s="15"/>
    </row>
    <row r="606" spans="1:16" ht="12.5" x14ac:dyDescent="0.25">
      <c r="A606" s="21" t="s">
        <v>1259</v>
      </c>
      <c r="B606" s="13">
        <v>45645</v>
      </c>
      <c r="C606" s="12" t="s">
        <v>32</v>
      </c>
      <c r="D606" s="12" t="s">
        <v>1260</v>
      </c>
      <c r="E606" s="12" t="s">
        <v>39</v>
      </c>
      <c r="F606" s="12" t="s">
        <v>40</v>
      </c>
      <c r="G606" s="12">
        <v>2</v>
      </c>
      <c r="H606" s="27">
        <v>175.8</v>
      </c>
      <c r="I606" s="12">
        <v>0.05</v>
      </c>
      <c r="J606" s="12" t="s">
        <v>58</v>
      </c>
      <c r="K606" s="28">
        <f>(G606*H606)</f>
        <v>351.6</v>
      </c>
      <c r="L606" s="28">
        <f>(K606*I606)</f>
        <v>17.580000000000002</v>
      </c>
      <c r="M606" s="28">
        <f>(K606-L606)</f>
        <v>334.02000000000004</v>
      </c>
      <c r="N606" s="15">
        <f>YEAR(B606)</f>
        <v>2024</v>
      </c>
      <c r="O606" s="15">
        <f>MONTH(B606)</f>
        <v>12</v>
      </c>
      <c r="P606" s="15"/>
    </row>
    <row r="607" spans="1:16" ht="12.5" x14ac:dyDescent="0.25">
      <c r="A607" s="21" t="s">
        <v>1261</v>
      </c>
      <c r="B607" s="13">
        <v>45789</v>
      </c>
      <c r="C607" s="12" t="s">
        <v>47</v>
      </c>
      <c r="D607" s="12" t="s">
        <v>1262</v>
      </c>
      <c r="E607" s="12" t="s">
        <v>39</v>
      </c>
      <c r="F607" s="12" t="s">
        <v>53</v>
      </c>
      <c r="G607" s="12">
        <v>9</v>
      </c>
      <c r="H607" s="27">
        <v>222.11</v>
      </c>
      <c r="I607" s="12">
        <v>0</v>
      </c>
      <c r="J607" s="12" t="s">
        <v>41</v>
      </c>
      <c r="K607" s="28">
        <f>(G607*H607)</f>
        <v>1998.9900000000002</v>
      </c>
      <c r="L607" s="28">
        <f>(K607*I607)</f>
        <v>0</v>
      </c>
      <c r="M607" s="28">
        <f>(K607-L607)</f>
        <v>1998.9900000000002</v>
      </c>
      <c r="N607" s="15">
        <f>YEAR(B607)</f>
        <v>2025</v>
      </c>
      <c r="O607" s="15">
        <f>MONTH(B607)</f>
        <v>5</v>
      </c>
      <c r="P607" s="15"/>
    </row>
    <row r="608" spans="1:16" ht="12.5" x14ac:dyDescent="0.25">
      <c r="A608" s="21" t="s">
        <v>1263</v>
      </c>
      <c r="B608" s="13">
        <v>45601</v>
      </c>
      <c r="C608" s="12" t="s">
        <v>43</v>
      </c>
      <c r="D608" s="12" t="s">
        <v>1264</v>
      </c>
      <c r="E608" s="12" t="s">
        <v>56</v>
      </c>
      <c r="F608" s="12" t="s">
        <v>61</v>
      </c>
      <c r="G608" s="12">
        <v>5</v>
      </c>
      <c r="H608" s="27">
        <v>257.02</v>
      </c>
      <c r="I608" s="12">
        <v>0</v>
      </c>
      <c r="J608" s="12" t="s">
        <v>58</v>
      </c>
      <c r="K608" s="28">
        <f>(G608*H608)</f>
        <v>1285.0999999999999</v>
      </c>
      <c r="L608" s="28">
        <f>(K608*I608)</f>
        <v>0</v>
      </c>
      <c r="M608" s="28">
        <f>(K608-L608)</f>
        <v>1285.0999999999999</v>
      </c>
      <c r="N608" s="15">
        <f>YEAR(B608)</f>
        <v>2024</v>
      </c>
      <c r="O608" s="15">
        <f>MONTH(B608)</f>
        <v>11</v>
      </c>
      <c r="P608" s="15"/>
    </row>
    <row r="609" spans="1:16" ht="12.5" x14ac:dyDescent="0.25">
      <c r="A609" s="21" t="s">
        <v>1265</v>
      </c>
      <c r="B609" s="13">
        <v>45825</v>
      </c>
      <c r="C609" s="12" t="s">
        <v>32</v>
      </c>
      <c r="D609" s="12" t="s">
        <v>1266</v>
      </c>
      <c r="E609" s="12" t="s">
        <v>56</v>
      </c>
      <c r="F609" s="12" t="s">
        <v>87</v>
      </c>
      <c r="G609" s="12">
        <v>8</v>
      </c>
      <c r="H609" s="27">
        <v>165.43</v>
      </c>
      <c r="I609" s="12">
        <v>0.05</v>
      </c>
      <c r="J609" s="12" t="s">
        <v>41</v>
      </c>
      <c r="K609" s="28">
        <f>(G609*H609)</f>
        <v>1323.44</v>
      </c>
      <c r="L609" s="28">
        <f>(K609*I609)</f>
        <v>66.172000000000011</v>
      </c>
      <c r="M609" s="28">
        <f>(K609-L609)</f>
        <v>1257.268</v>
      </c>
      <c r="N609" s="15">
        <f>YEAR(B609)</f>
        <v>2025</v>
      </c>
      <c r="O609" s="15">
        <f>MONTH(B609)</f>
        <v>6</v>
      </c>
      <c r="P609" s="15"/>
    </row>
    <row r="610" spans="1:16" ht="12.5" x14ac:dyDescent="0.25">
      <c r="A610" s="21" t="s">
        <v>1267</v>
      </c>
      <c r="B610" s="13">
        <v>45751</v>
      </c>
      <c r="C610" s="12" t="s">
        <v>43</v>
      </c>
      <c r="D610" s="12" t="s">
        <v>1268</v>
      </c>
      <c r="E610" s="12" t="s">
        <v>34</v>
      </c>
      <c r="F610" s="12" t="s">
        <v>90</v>
      </c>
      <c r="G610" s="12">
        <v>5</v>
      </c>
      <c r="H610" s="27">
        <v>60.75</v>
      </c>
      <c r="I610" s="12">
        <v>0.1</v>
      </c>
      <c r="J610" s="12" t="s">
        <v>41</v>
      </c>
      <c r="K610" s="28">
        <f>(G610*H610)</f>
        <v>303.75</v>
      </c>
      <c r="L610" s="28">
        <f>(K610*I610)</f>
        <v>30.375</v>
      </c>
      <c r="M610" s="28">
        <f>(K610-L610)</f>
        <v>273.375</v>
      </c>
      <c r="N610" s="15">
        <f>YEAR(B610)</f>
        <v>2025</v>
      </c>
      <c r="O610" s="15">
        <f>MONTH(B610)</f>
        <v>4</v>
      </c>
      <c r="P610" s="15"/>
    </row>
    <row r="611" spans="1:16" ht="12.5" x14ac:dyDescent="0.25">
      <c r="A611" s="21" t="s">
        <v>1269</v>
      </c>
      <c r="B611" s="13">
        <v>45632</v>
      </c>
      <c r="C611" s="12" t="s">
        <v>47</v>
      </c>
      <c r="D611" s="12" t="s">
        <v>1270</v>
      </c>
      <c r="E611" s="12" t="s">
        <v>56</v>
      </c>
      <c r="F611" s="12" t="s">
        <v>87</v>
      </c>
      <c r="G611" s="12">
        <v>2</v>
      </c>
      <c r="H611" s="27">
        <v>218.84</v>
      </c>
      <c r="I611" s="12">
        <v>0.15</v>
      </c>
      <c r="J611" s="12" t="s">
        <v>36</v>
      </c>
      <c r="K611" s="28">
        <f>(G611*H611)</f>
        <v>437.68</v>
      </c>
      <c r="L611" s="28">
        <f>(K611*I611)</f>
        <v>65.652000000000001</v>
      </c>
      <c r="M611" s="28">
        <f>(K611-L611)</f>
        <v>372.02800000000002</v>
      </c>
      <c r="N611" s="15">
        <f>YEAR(B611)</f>
        <v>2024</v>
      </c>
      <c r="O611" s="15">
        <f>MONTH(B611)</f>
        <v>12</v>
      </c>
      <c r="P611" s="15"/>
    </row>
    <row r="612" spans="1:16" ht="12.5" x14ac:dyDescent="0.25">
      <c r="A612" s="21" t="s">
        <v>1271</v>
      </c>
      <c r="B612" s="13">
        <v>45662</v>
      </c>
      <c r="C612" s="12" t="s">
        <v>43</v>
      </c>
      <c r="D612" s="12" t="s">
        <v>1272</v>
      </c>
      <c r="E612" s="12" t="s">
        <v>34</v>
      </c>
      <c r="F612" s="12" t="s">
        <v>182</v>
      </c>
      <c r="G612" s="12">
        <v>4</v>
      </c>
      <c r="H612" s="27">
        <v>232.54</v>
      </c>
      <c r="I612" s="12">
        <v>0.05</v>
      </c>
      <c r="J612" s="12" t="s">
        <v>58</v>
      </c>
      <c r="K612" s="28">
        <f>(G612*H612)</f>
        <v>930.16</v>
      </c>
      <c r="L612" s="28">
        <f>(K612*I612)</f>
        <v>46.508000000000003</v>
      </c>
      <c r="M612" s="28">
        <f>(K612-L612)</f>
        <v>883.65199999999993</v>
      </c>
      <c r="N612" s="15">
        <f>YEAR(B612)</f>
        <v>2025</v>
      </c>
      <c r="O612" s="15">
        <f>MONTH(B612)</f>
        <v>1</v>
      </c>
      <c r="P612" s="15"/>
    </row>
    <row r="613" spans="1:16" ht="12.5" x14ac:dyDescent="0.25">
      <c r="A613" s="21" t="s">
        <v>1273</v>
      </c>
      <c r="B613" s="13">
        <v>45860</v>
      </c>
      <c r="C613" s="12" t="s">
        <v>47</v>
      </c>
      <c r="D613" s="12" t="s">
        <v>1274</v>
      </c>
      <c r="E613" s="12" t="s">
        <v>34</v>
      </c>
      <c r="F613" s="12" t="s">
        <v>35</v>
      </c>
      <c r="G613" s="12">
        <v>3</v>
      </c>
      <c r="H613" s="27">
        <v>466.14</v>
      </c>
      <c r="I613" s="12">
        <v>0.1</v>
      </c>
      <c r="J613" s="12" t="s">
        <v>58</v>
      </c>
      <c r="K613" s="28">
        <f>(G613*H613)</f>
        <v>1398.42</v>
      </c>
      <c r="L613" s="28">
        <f>(K613*I613)</f>
        <v>139.84200000000001</v>
      </c>
      <c r="M613" s="28">
        <f>(K613-L613)</f>
        <v>1258.578</v>
      </c>
      <c r="N613" s="15">
        <f>YEAR(B613)</f>
        <v>2025</v>
      </c>
      <c r="O613" s="15">
        <f>MONTH(B613)</f>
        <v>7</v>
      </c>
      <c r="P613" s="15"/>
    </row>
    <row r="614" spans="1:16" ht="12.5" x14ac:dyDescent="0.25">
      <c r="A614" s="21" t="s">
        <v>1275</v>
      </c>
      <c r="B614" s="13">
        <v>45700</v>
      </c>
      <c r="C614" s="12" t="s">
        <v>32</v>
      </c>
      <c r="D614" s="12" t="s">
        <v>1276</v>
      </c>
      <c r="E614" s="12" t="s">
        <v>34</v>
      </c>
      <c r="F614" s="12" t="s">
        <v>90</v>
      </c>
      <c r="G614" s="12">
        <v>3</v>
      </c>
      <c r="H614" s="27">
        <v>314.05</v>
      </c>
      <c r="I614" s="12">
        <v>0</v>
      </c>
      <c r="J614" s="12" t="s">
        <v>41</v>
      </c>
      <c r="K614" s="28">
        <f>(G614*H614)</f>
        <v>942.15000000000009</v>
      </c>
      <c r="L614" s="28">
        <f>(K614*I614)</f>
        <v>0</v>
      </c>
      <c r="M614" s="28">
        <f>(K614-L614)</f>
        <v>942.15000000000009</v>
      </c>
      <c r="N614" s="15">
        <f>YEAR(B614)</f>
        <v>2025</v>
      </c>
      <c r="O614" s="15">
        <f>MONTH(B614)</f>
        <v>2</v>
      </c>
      <c r="P614" s="15"/>
    </row>
    <row r="615" spans="1:16" ht="12.5" x14ac:dyDescent="0.25">
      <c r="A615" s="21" t="s">
        <v>1277</v>
      </c>
      <c r="B615" s="13">
        <v>45700</v>
      </c>
      <c r="C615" s="12" t="s">
        <v>47</v>
      </c>
      <c r="D615" s="12" t="s">
        <v>1278</v>
      </c>
      <c r="E615" s="12" t="s">
        <v>39</v>
      </c>
      <c r="F615" s="12" t="s">
        <v>40</v>
      </c>
      <c r="G615" s="12">
        <v>5</v>
      </c>
      <c r="H615" s="27">
        <v>302.45</v>
      </c>
      <c r="I615" s="12">
        <v>0.05</v>
      </c>
      <c r="J615" s="12" t="s">
        <v>58</v>
      </c>
      <c r="K615" s="28">
        <f>(G615*H615)</f>
        <v>1512.25</v>
      </c>
      <c r="L615" s="28">
        <f>(K615*I615)</f>
        <v>75.612499999999997</v>
      </c>
      <c r="M615" s="28">
        <f>(K615-L615)</f>
        <v>1436.6375</v>
      </c>
      <c r="N615" s="15">
        <f>YEAR(B615)</f>
        <v>2025</v>
      </c>
      <c r="O615" s="15">
        <f>MONTH(B615)</f>
        <v>2</v>
      </c>
      <c r="P615" s="15"/>
    </row>
    <row r="616" spans="1:16" ht="12.5" x14ac:dyDescent="0.25">
      <c r="A616" s="21" t="s">
        <v>1279</v>
      </c>
      <c r="B616" s="13">
        <v>45559</v>
      </c>
      <c r="C616" s="12" t="s">
        <v>47</v>
      </c>
      <c r="D616" s="12" t="s">
        <v>1280</v>
      </c>
      <c r="E616" s="12" t="s">
        <v>34</v>
      </c>
      <c r="F616" s="12" t="s">
        <v>90</v>
      </c>
      <c r="G616" s="12">
        <v>1</v>
      </c>
      <c r="H616" s="27">
        <v>490.7</v>
      </c>
      <c r="I616" s="12">
        <v>0.15</v>
      </c>
      <c r="J616" s="12" t="s">
        <v>41</v>
      </c>
      <c r="K616" s="28">
        <f>(G616*H616)</f>
        <v>490.7</v>
      </c>
      <c r="L616" s="28">
        <f>(K616*I616)</f>
        <v>73.60499999999999</v>
      </c>
      <c r="M616" s="28">
        <f>(K616-L616)</f>
        <v>417.09500000000003</v>
      </c>
      <c r="N616" s="15">
        <f>YEAR(B616)</f>
        <v>2024</v>
      </c>
      <c r="O616" s="15">
        <f>MONTH(B616)</f>
        <v>9</v>
      </c>
      <c r="P616" s="15"/>
    </row>
    <row r="617" spans="1:16" ht="12.5" x14ac:dyDescent="0.25">
      <c r="A617" s="21" t="s">
        <v>1281</v>
      </c>
      <c r="B617" s="13">
        <v>45755</v>
      </c>
      <c r="C617" s="12" t="s">
        <v>47</v>
      </c>
      <c r="D617" s="12" t="s">
        <v>1282</v>
      </c>
      <c r="E617" s="12" t="s">
        <v>56</v>
      </c>
      <c r="F617" s="12" t="s">
        <v>61</v>
      </c>
      <c r="G617" s="12">
        <v>8</v>
      </c>
      <c r="H617" s="27">
        <v>236.87</v>
      </c>
      <c r="I617" s="12">
        <v>0.05</v>
      </c>
      <c r="J617" s="12" t="s">
        <v>41</v>
      </c>
      <c r="K617" s="28">
        <f>(G617*H617)</f>
        <v>1894.96</v>
      </c>
      <c r="L617" s="28">
        <f>(K617*I617)</f>
        <v>94.748000000000005</v>
      </c>
      <c r="M617" s="28">
        <f>(K617-L617)</f>
        <v>1800.212</v>
      </c>
      <c r="N617" s="15">
        <f>YEAR(B617)</f>
        <v>2025</v>
      </c>
      <c r="O617" s="15">
        <f>MONTH(B617)</f>
        <v>4</v>
      </c>
      <c r="P617" s="15"/>
    </row>
    <row r="618" spans="1:16" ht="12.5" x14ac:dyDescent="0.25">
      <c r="A618" s="21" t="s">
        <v>1283</v>
      </c>
      <c r="B618" s="13">
        <v>45812</v>
      </c>
      <c r="C618" s="12" t="s">
        <v>47</v>
      </c>
      <c r="D618" s="12" t="s">
        <v>1284</v>
      </c>
      <c r="E618" s="12" t="s">
        <v>34</v>
      </c>
      <c r="F618" s="12" t="s">
        <v>35</v>
      </c>
      <c r="G618" s="12">
        <v>1</v>
      </c>
      <c r="H618" s="27">
        <v>228.58</v>
      </c>
      <c r="I618" s="12">
        <v>0</v>
      </c>
      <c r="J618" s="12" t="s">
        <v>41</v>
      </c>
      <c r="K618" s="28">
        <f>(G618*H618)</f>
        <v>228.58</v>
      </c>
      <c r="L618" s="28">
        <f>(K618*I618)</f>
        <v>0</v>
      </c>
      <c r="M618" s="28">
        <f>(K618-L618)</f>
        <v>228.58</v>
      </c>
      <c r="N618" s="15">
        <f>YEAR(B618)</f>
        <v>2025</v>
      </c>
      <c r="O618" s="15">
        <f>MONTH(B618)</f>
        <v>6</v>
      </c>
      <c r="P618" s="15"/>
    </row>
    <row r="619" spans="1:16" ht="12.5" x14ac:dyDescent="0.25">
      <c r="A619" s="21" t="s">
        <v>1285</v>
      </c>
      <c r="B619" s="13">
        <v>45657</v>
      </c>
      <c r="C619" s="12" t="s">
        <v>65</v>
      </c>
      <c r="D619" s="12" t="s">
        <v>1286</v>
      </c>
      <c r="E619" s="12" t="s">
        <v>39</v>
      </c>
      <c r="F619" s="12" t="s">
        <v>45</v>
      </c>
      <c r="G619" s="12">
        <v>7</v>
      </c>
      <c r="H619" s="27">
        <v>458.4</v>
      </c>
      <c r="I619" s="12">
        <v>0</v>
      </c>
      <c r="J619" s="12" t="s">
        <v>58</v>
      </c>
      <c r="K619" s="28">
        <f>(G619*H619)</f>
        <v>3208.7999999999997</v>
      </c>
      <c r="L619" s="28">
        <f>(K619*I619)</f>
        <v>0</v>
      </c>
      <c r="M619" s="28">
        <f>(K619-L619)</f>
        <v>3208.7999999999997</v>
      </c>
      <c r="N619" s="15">
        <f>YEAR(B619)</f>
        <v>2024</v>
      </c>
      <c r="O619" s="15">
        <f>MONTH(B619)</f>
        <v>12</v>
      </c>
      <c r="P619" s="15"/>
    </row>
    <row r="620" spans="1:16" ht="12.5" x14ac:dyDescent="0.25">
      <c r="A620" s="21" t="s">
        <v>1287</v>
      </c>
      <c r="B620" s="13">
        <v>45814</v>
      </c>
      <c r="C620" s="12" t="s">
        <v>43</v>
      </c>
      <c r="D620" s="12" t="s">
        <v>1288</v>
      </c>
      <c r="E620" s="12" t="s">
        <v>56</v>
      </c>
      <c r="F620" s="12" t="s">
        <v>61</v>
      </c>
      <c r="G620" s="12">
        <v>5</v>
      </c>
      <c r="H620" s="27">
        <v>114.26</v>
      </c>
      <c r="I620" s="12">
        <v>0.05</v>
      </c>
      <c r="J620" s="12" t="s">
        <v>41</v>
      </c>
      <c r="K620" s="28">
        <f>(G620*H620)</f>
        <v>571.30000000000007</v>
      </c>
      <c r="L620" s="28">
        <f>(K620*I620)</f>
        <v>28.565000000000005</v>
      </c>
      <c r="M620" s="28">
        <f>(K620-L620)</f>
        <v>542.73500000000001</v>
      </c>
      <c r="N620" s="15">
        <f>YEAR(B620)</f>
        <v>2025</v>
      </c>
      <c r="O620" s="15">
        <f>MONTH(B620)</f>
        <v>6</v>
      </c>
      <c r="P620" s="15"/>
    </row>
    <row r="621" spans="1:16" ht="12.5" x14ac:dyDescent="0.25">
      <c r="A621" s="21" t="s">
        <v>1289</v>
      </c>
      <c r="B621" s="13">
        <v>45758</v>
      </c>
      <c r="C621" s="12" t="s">
        <v>32</v>
      </c>
      <c r="D621" s="12" t="s">
        <v>1290</v>
      </c>
      <c r="E621" s="12" t="s">
        <v>56</v>
      </c>
      <c r="F621" s="12" t="s">
        <v>57</v>
      </c>
      <c r="G621" s="12">
        <v>2</v>
      </c>
      <c r="H621" s="27">
        <v>284.63</v>
      </c>
      <c r="I621" s="12">
        <v>0.1</v>
      </c>
      <c r="J621" s="12" t="s">
        <v>41</v>
      </c>
      <c r="K621" s="28">
        <f>(G621*H621)</f>
        <v>569.26</v>
      </c>
      <c r="L621" s="28">
        <f>(K621*I621)</f>
        <v>56.926000000000002</v>
      </c>
      <c r="M621" s="28">
        <f>(K621-L621)</f>
        <v>512.33399999999995</v>
      </c>
      <c r="N621" s="15">
        <f>YEAR(B621)</f>
        <v>2025</v>
      </c>
      <c r="O621" s="15">
        <f>MONTH(B621)</f>
        <v>4</v>
      </c>
      <c r="P621" s="15"/>
    </row>
    <row r="622" spans="1:16" ht="12.5" x14ac:dyDescent="0.25">
      <c r="A622" s="21" t="s">
        <v>1291</v>
      </c>
      <c r="B622" s="13">
        <v>45516</v>
      </c>
      <c r="C622" s="12" t="s">
        <v>65</v>
      </c>
      <c r="D622" s="12" t="s">
        <v>1292</v>
      </c>
      <c r="E622" s="12" t="s">
        <v>39</v>
      </c>
      <c r="F622" s="12" t="s">
        <v>53</v>
      </c>
      <c r="G622" s="12">
        <v>4</v>
      </c>
      <c r="H622" s="27">
        <v>81.510000000000005</v>
      </c>
      <c r="I622" s="12">
        <v>0.05</v>
      </c>
      <c r="J622" s="12" t="s">
        <v>58</v>
      </c>
      <c r="K622" s="28">
        <f>(G622*H622)</f>
        <v>326.04000000000002</v>
      </c>
      <c r="L622" s="28">
        <f>(K622*I622)</f>
        <v>16.302000000000003</v>
      </c>
      <c r="M622" s="28">
        <f>(K622-L622)</f>
        <v>309.738</v>
      </c>
      <c r="N622" s="15">
        <f>YEAR(B622)</f>
        <v>2024</v>
      </c>
      <c r="O622" s="15">
        <f>MONTH(B622)</f>
        <v>8</v>
      </c>
      <c r="P622" s="15"/>
    </row>
    <row r="623" spans="1:16" ht="12.5" x14ac:dyDescent="0.25">
      <c r="A623" s="21" t="s">
        <v>1293</v>
      </c>
      <c r="B623" s="13">
        <v>45630</v>
      </c>
      <c r="C623" s="12" t="s">
        <v>47</v>
      </c>
      <c r="D623" s="12" t="s">
        <v>1294</v>
      </c>
      <c r="E623" s="12" t="s">
        <v>56</v>
      </c>
      <c r="F623" s="12" t="s">
        <v>78</v>
      </c>
      <c r="G623" s="12">
        <v>2</v>
      </c>
      <c r="H623" s="27">
        <v>310.85000000000002</v>
      </c>
      <c r="I623" s="12">
        <v>0.15</v>
      </c>
      <c r="J623" s="12" t="s">
        <v>41</v>
      </c>
      <c r="K623" s="28">
        <f>(G623*H623)</f>
        <v>621.70000000000005</v>
      </c>
      <c r="L623" s="28">
        <f>(K623*I623)</f>
        <v>93.25500000000001</v>
      </c>
      <c r="M623" s="28">
        <f>(K623-L623)</f>
        <v>528.44500000000005</v>
      </c>
      <c r="N623" s="15">
        <f>YEAR(B623)</f>
        <v>2024</v>
      </c>
      <c r="O623" s="15">
        <f>MONTH(B623)</f>
        <v>12</v>
      </c>
      <c r="P623" s="15"/>
    </row>
    <row r="624" spans="1:16" ht="12.5" x14ac:dyDescent="0.25">
      <c r="A624" s="21" t="s">
        <v>1295</v>
      </c>
      <c r="B624" s="13">
        <v>45824</v>
      </c>
      <c r="C624" s="12" t="s">
        <v>47</v>
      </c>
      <c r="D624" s="12" t="s">
        <v>1296</v>
      </c>
      <c r="E624" s="12" t="s">
        <v>34</v>
      </c>
      <c r="F624" s="12" t="s">
        <v>182</v>
      </c>
      <c r="G624" s="12">
        <v>9</v>
      </c>
      <c r="H624" s="27">
        <v>57.77</v>
      </c>
      <c r="I624" s="12">
        <v>0.1</v>
      </c>
      <c r="J624" s="12" t="s">
        <v>36</v>
      </c>
      <c r="K624" s="28">
        <f>(G624*H624)</f>
        <v>519.93000000000006</v>
      </c>
      <c r="L624" s="28">
        <f>(K624*I624)</f>
        <v>51.993000000000009</v>
      </c>
      <c r="M624" s="28">
        <f>(K624-L624)</f>
        <v>467.93700000000007</v>
      </c>
      <c r="N624" s="15">
        <f>YEAR(B624)</f>
        <v>2025</v>
      </c>
      <c r="O624" s="15">
        <f>MONTH(B624)</f>
        <v>6</v>
      </c>
      <c r="P624" s="15"/>
    </row>
    <row r="625" spans="1:16" ht="12.5" x14ac:dyDescent="0.25">
      <c r="A625" s="21" t="s">
        <v>1297</v>
      </c>
      <c r="B625" s="13">
        <v>45626</v>
      </c>
      <c r="C625" s="12" t="s">
        <v>43</v>
      </c>
      <c r="D625" s="12" t="s">
        <v>1298</v>
      </c>
      <c r="E625" s="12" t="s">
        <v>39</v>
      </c>
      <c r="F625" s="12" t="s">
        <v>40</v>
      </c>
      <c r="G625" s="12">
        <v>10</v>
      </c>
      <c r="H625" s="27">
        <v>337.21</v>
      </c>
      <c r="I625" s="12">
        <v>0.15</v>
      </c>
      <c r="J625" s="12" t="s">
        <v>58</v>
      </c>
      <c r="K625" s="28">
        <f>(G625*H625)</f>
        <v>3372.1</v>
      </c>
      <c r="L625" s="28">
        <f>(K625*I625)</f>
        <v>505.81499999999994</v>
      </c>
      <c r="M625" s="28">
        <f>(K625-L625)</f>
        <v>2866.2849999999999</v>
      </c>
      <c r="N625" s="15">
        <f>YEAR(B625)</f>
        <v>2024</v>
      </c>
      <c r="O625" s="15">
        <f>MONTH(B625)</f>
        <v>11</v>
      </c>
      <c r="P625" s="15"/>
    </row>
    <row r="626" spans="1:16" ht="12.5" x14ac:dyDescent="0.25">
      <c r="A626" s="21" t="s">
        <v>1299</v>
      </c>
      <c r="B626" s="13">
        <v>45663</v>
      </c>
      <c r="C626" s="12" t="s">
        <v>65</v>
      </c>
      <c r="D626" s="12" t="s">
        <v>1300</v>
      </c>
      <c r="E626" s="12" t="s">
        <v>56</v>
      </c>
      <c r="F626" s="12" t="s">
        <v>57</v>
      </c>
      <c r="G626" s="12">
        <v>9</v>
      </c>
      <c r="H626" s="27">
        <v>490.7</v>
      </c>
      <c r="I626" s="12">
        <v>0</v>
      </c>
      <c r="J626" s="12" t="s">
        <v>41</v>
      </c>
      <c r="K626" s="28">
        <f>(G626*H626)</f>
        <v>4416.3</v>
      </c>
      <c r="L626" s="28">
        <f>(K626*I626)</f>
        <v>0</v>
      </c>
      <c r="M626" s="28">
        <f>(K626-L626)</f>
        <v>4416.3</v>
      </c>
      <c r="N626" s="15">
        <f>YEAR(B626)</f>
        <v>2025</v>
      </c>
      <c r="O626" s="15">
        <f>MONTH(B626)</f>
        <v>1</v>
      </c>
      <c r="P626" s="15"/>
    </row>
    <row r="627" spans="1:16" ht="12.5" x14ac:dyDescent="0.25">
      <c r="A627" s="21" t="s">
        <v>1301</v>
      </c>
      <c r="B627" s="13">
        <v>45628</v>
      </c>
      <c r="C627" s="12" t="s">
        <v>65</v>
      </c>
      <c r="D627" s="12" t="s">
        <v>1302</v>
      </c>
      <c r="E627" s="12" t="s">
        <v>39</v>
      </c>
      <c r="F627" s="12" t="s">
        <v>53</v>
      </c>
      <c r="G627" s="12">
        <v>4</v>
      </c>
      <c r="H627" s="27">
        <v>122.04</v>
      </c>
      <c r="I627" s="12">
        <v>0.15</v>
      </c>
      <c r="J627" s="12" t="s">
        <v>36</v>
      </c>
      <c r="K627" s="28">
        <f>(G627*H627)</f>
        <v>488.16</v>
      </c>
      <c r="L627" s="28">
        <f>(K627*I627)</f>
        <v>73.224000000000004</v>
      </c>
      <c r="M627" s="28">
        <f>(K627-L627)</f>
        <v>414.93600000000004</v>
      </c>
      <c r="N627" s="15">
        <f>YEAR(B627)</f>
        <v>2024</v>
      </c>
      <c r="O627" s="15">
        <f>MONTH(B627)</f>
        <v>12</v>
      </c>
      <c r="P627" s="15"/>
    </row>
    <row r="628" spans="1:16" ht="12.5" x14ac:dyDescent="0.25">
      <c r="A628" s="21" t="s">
        <v>1303</v>
      </c>
      <c r="B628" s="13">
        <v>45764</v>
      </c>
      <c r="C628" s="12" t="s">
        <v>65</v>
      </c>
      <c r="D628" s="12" t="s">
        <v>1304</v>
      </c>
      <c r="E628" s="12" t="s">
        <v>39</v>
      </c>
      <c r="F628" s="12" t="s">
        <v>40</v>
      </c>
      <c r="G628" s="12">
        <v>7</v>
      </c>
      <c r="H628" s="27">
        <v>196.25</v>
      </c>
      <c r="I628" s="12">
        <v>0.1</v>
      </c>
      <c r="J628" s="12" t="s">
        <v>36</v>
      </c>
      <c r="K628" s="28">
        <f>(G628*H628)</f>
        <v>1373.75</v>
      </c>
      <c r="L628" s="28">
        <f>(K628*I628)</f>
        <v>137.375</v>
      </c>
      <c r="M628" s="28">
        <f>(K628-L628)</f>
        <v>1236.375</v>
      </c>
      <c r="N628" s="15">
        <f>YEAR(B628)</f>
        <v>2025</v>
      </c>
      <c r="O628" s="15">
        <f>MONTH(B628)</f>
        <v>4</v>
      </c>
      <c r="P628" s="15"/>
    </row>
    <row r="629" spans="1:16" ht="12.5" x14ac:dyDescent="0.25">
      <c r="A629" s="21" t="s">
        <v>1305</v>
      </c>
      <c r="B629" s="13">
        <v>45650</v>
      </c>
      <c r="C629" s="12" t="s">
        <v>47</v>
      </c>
      <c r="D629" s="12" t="s">
        <v>1306</v>
      </c>
      <c r="E629" s="12" t="s">
        <v>56</v>
      </c>
      <c r="F629" s="12" t="s">
        <v>61</v>
      </c>
      <c r="G629" s="12">
        <v>10</v>
      </c>
      <c r="H629" s="27">
        <v>401.54</v>
      </c>
      <c r="I629" s="12">
        <v>0</v>
      </c>
      <c r="J629" s="12" t="s">
        <v>58</v>
      </c>
      <c r="K629" s="28">
        <f>(G629*H629)</f>
        <v>4015.4</v>
      </c>
      <c r="L629" s="28">
        <f>(K629*I629)</f>
        <v>0</v>
      </c>
      <c r="M629" s="28">
        <f>(K629-L629)</f>
        <v>4015.4</v>
      </c>
      <c r="N629" s="15">
        <f>YEAR(B629)</f>
        <v>2024</v>
      </c>
      <c r="O629" s="15">
        <f>MONTH(B629)</f>
        <v>12</v>
      </c>
      <c r="P629" s="15"/>
    </row>
    <row r="630" spans="1:16" ht="12.5" x14ac:dyDescent="0.25">
      <c r="A630" s="21" t="s">
        <v>1307</v>
      </c>
      <c r="B630" s="13">
        <v>45706</v>
      </c>
      <c r="C630" s="12" t="s">
        <v>47</v>
      </c>
      <c r="D630" s="12" t="s">
        <v>1308</v>
      </c>
      <c r="E630" s="12" t="s">
        <v>39</v>
      </c>
      <c r="F630" s="12" t="s">
        <v>53</v>
      </c>
      <c r="G630" s="12">
        <v>1</v>
      </c>
      <c r="H630" s="27">
        <v>452.1</v>
      </c>
      <c r="I630" s="12">
        <v>0.15</v>
      </c>
      <c r="J630" s="12" t="s">
        <v>36</v>
      </c>
      <c r="K630" s="28">
        <f>(G630*H630)</f>
        <v>452.1</v>
      </c>
      <c r="L630" s="28">
        <f>(K630*I630)</f>
        <v>67.814999999999998</v>
      </c>
      <c r="M630" s="28">
        <f>(K630-L630)</f>
        <v>384.28500000000003</v>
      </c>
      <c r="N630" s="15">
        <f>YEAR(B630)</f>
        <v>2025</v>
      </c>
      <c r="O630" s="15">
        <f>MONTH(B630)</f>
        <v>2</v>
      </c>
      <c r="P630" s="15"/>
    </row>
    <row r="631" spans="1:16" ht="12.5" x14ac:dyDescent="0.25">
      <c r="A631" s="21" t="s">
        <v>1309</v>
      </c>
      <c r="B631" s="13">
        <v>45510</v>
      </c>
      <c r="C631" s="12" t="s">
        <v>65</v>
      </c>
      <c r="D631" s="12" t="s">
        <v>1310</v>
      </c>
      <c r="E631" s="12" t="s">
        <v>39</v>
      </c>
      <c r="F631" s="12" t="s">
        <v>45</v>
      </c>
      <c r="G631" s="12">
        <v>4</v>
      </c>
      <c r="H631" s="27">
        <v>404.65</v>
      </c>
      <c r="I631" s="12">
        <v>0.15</v>
      </c>
      <c r="J631" s="12" t="s">
        <v>41</v>
      </c>
      <c r="K631" s="28">
        <f>(G631*H631)</f>
        <v>1618.6</v>
      </c>
      <c r="L631" s="28">
        <f>(K631*I631)</f>
        <v>242.78999999999996</v>
      </c>
      <c r="M631" s="28">
        <f>(K631-L631)</f>
        <v>1375.81</v>
      </c>
      <c r="N631" s="15">
        <f>YEAR(B631)</f>
        <v>2024</v>
      </c>
      <c r="O631" s="15">
        <f>MONTH(B631)</f>
        <v>8</v>
      </c>
      <c r="P631" s="15"/>
    </row>
    <row r="632" spans="1:16" ht="12.5" x14ac:dyDescent="0.25">
      <c r="A632" s="21" t="s">
        <v>1311</v>
      </c>
      <c r="B632" s="13">
        <v>45596</v>
      </c>
      <c r="C632" s="12" t="s">
        <v>65</v>
      </c>
      <c r="D632" s="12" t="s">
        <v>1312</v>
      </c>
      <c r="E632" s="12" t="s">
        <v>56</v>
      </c>
      <c r="F632" s="12" t="s">
        <v>78</v>
      </c>
      <c r="G632" s="12">
        <v>6</v>
      </c>
      <c r="H632" s="27">
        <v>421.97</v>
      </c>
      <c r="I632" s="12">
        <v>0.1</v>
      </c>
      <c r="J632" s="12" t="s">
        <v>36</v>
      </c>
      <c r="K632" s="28">
        <f>(G632*H632)</f>
        <v>2531.8200000000002</v>
      </c>
      <c r="L632" s="28">
        <f>(K632*I632)</f>
        <v>253.18200000000002</v>
      </c>
      <c r="M632" s="28">
        <f>(K632-L632)</f>
        <v>2278.6379999999999</v>
      </c>
      <c r="N632" s="15">
        <f>YEAR(B632)</f>
        <v>2024</v>
      </c>
      <c r="O632" s="15">
        <f>MONTH(B632)</f>
        <v>10</v>
      </c>
      <c r="P632" s="15"/>
    </row>
    <row r="633" spans="1:16" ht="12.5" x14ac:dyDescent="0.25">
      <c r="A633" s="21" t="s">
        <v>1313</v>
      </c>
      <c r="B633" s="13">
        <v>45631</v>
      </c>
      <c r="C633" s="12" t="s">
        <v>65</v>
      </c>
      <c r="D633" s="12" t="s">
        <v>1314</v>
      </c>
      <c r="E633" s="12" t="s">
        <v>56</v>
      </c>
      <c r="F633" s="12" t="s">
        <v>57</v>
      </c>
      <c r="G633" s="12">
        <v>1</v>
      </c>
      <c r="H633" s="27">
        <v>217.25</v>
      </c>
      <c r="I633" s="12">
        <v>0.05</v>
      </c>
      <c r="J633" s="12" t="s">
        <v>36</v>
      </c>
      <c r="K633" s="28">
        <f>(G633*H633)</f>
        <v>217.25</v>
      </c>
      <c r="L633" s="28">
        <f>(K633*I633)</f>
        <v>10.862500000000001</v>
      </c>
      <c r="M633" s="28">
        <f>(K633-L633)</f>
        <v>206.38749999999999</v>
      </c>
      <c r="N633" s="15">
        <f>YEAR(B633)</f>
        <v>2024</v>
      </c>
      <c r="O633" s="15">
        <f>MONTH(B633)</f>
        <v>12</v>
      </c>
      <c r="P633" s="15"/>
    </row>
    <row r="634" spans="1:16" ht="12.5" x14ac:dyDescent="0.25">
      <c r="A634" s="21" t="s">
        <v>1315</v>
      </c>
      <c r="B634" s="13">
        <v>45612</v>
      </c>
      <c r="C634" s="12" t="s">
        <v>65</v>
      </c>
      <c r="D634" s="12" t="s">
        <v>1316</v>
      </c>
      <c r="E634" s="12" t="s">
        <v>56</v>
      </c>
      <c r="F634" s="12" t="s">
        <v>87</v>
      </c>
      <c r="G634" s="12">
        <v>9</v>
      </c>
      <c r="H634" s="27">
        <v>386.21</v>
      </c>
      <c r="I634" s="12">
        <v>0.05</v>
      </c>
      <c r="J634" s="12" t="s">
        <v>41</v>
      </c>
      <c r="K634" s="28">
        <f>(G634*H634)</f>
        <v>3475.89</v>
      </c>
      <c r="L634" s="28">
        <f>(K634*I634)</f>
        <v>173.7945</v>
      </c>
      <c r="M634" s="28">
        <f>(K634-L634)</f>
        <v>3302.0954999999999</v>
      </c>
      <c r="N634" s="15">
        <f>YEAR(B634)</f>
        <v>2024</v>
      </c>
      <c r="O634" s="15">
        <f>MONTH(B634)</f>
        <v>11</v>
      </c>
      <c r="P634" s="15"/>
    </row>
    <row r="635" spans="1:16" ht="12.5" x14ac:dyDescent="0.25">
      <c r="A635" s="21" t="s">
        <v>1317</v>
      </c>
      <c r="B635" s="13">
        <v>45727</v>
      </c>
      <c r="C635" s="12" t="s">
        <v>32</v>
      </c>
      <c r="D635" s="12" t="s">
        <v>1318</v>
      </c>
      <c r="E635" s="12" t="s">
        <v>56</v>
      </c>
      <c r="F635" s="12" t="s">
        <v>87</v>
      </c>
      <c r="G635" s="12">
        <v>8</v>
      </c>
      <c r="H635" s="27">
        <v>170.55</v>
      </c>
      <c r="I635" s="12">
        <v>0.05</v>
      </c>
      <c r="J635" s="12" t="s">
        <v>41</v>
      </c>
      <c r="K635" s="28">
        <f>(G635*H635)</f>
        <v>1364.4</v>
      </c>
      <c r="L635" s="28">
        <f>(K635*I635)</f>
        <v>68.220000000000013</v>
      </c>
      <c r="M635" s="28">
        <f>(K635-L635)</f>
        <v>1296.18</v>
      </c>
      <c r="N635" s="15">
        <f>YEAR(B635)</f>
        <v>2025</v>
      </c>
      <c r="O635" s="15">
        <f>MONTH(B635)</f>
        <v>3</v>
      </c>
      <c r="P635" s="15"/>
    </row>
    <row r="636" spans="1:16" ht="12.5" x14ac:dyDescent="0.25">
      <c r="A636" s="21" t="s">
        <v>1319</v>
      </c>
      <c r="B636" s="13">
        <v>45792</v>
      </c>
      <c r="C636" s="12" t="s">
        <v>65</v>
      </c>
      <c r="D636" s="12" t="s">
        <v>1320</v>
      </c>
      <c r="E636" s="12" t="s">
        <v>34</v>
      </c>
      <c r="F636" s="12" t="s">
        <v>90</v>
      </c>
      <c r="G636" s="12">
        <v>5</v>
      </c>
      <c r="H636" s="27">
        <v>80.63</v>
      </c>
      <c r="I636" s="12">
        <v>0.15</v>
      </c>
      <c r="J636" s="12" t="s">
        <v>58</v>
      </c>
      <c r="K636" s="28">
        <f>(G636*H636)</f>
        <v>403.15</v>
      </c>
      <c r="L636" s="28">
        <f>(K636*I636)</f>
        <v>60.472499999999997</v>
      </c>
      <c r="M636" s="28">
        <f>(K636-L636)</f>
        <v>342.67750000000001</v>
      </c>
      <c r="N636" s="15">
        <f>YEAR(B636)</f>
        <v>2025</v>
      </c>
      <c r="O636" s="15">
        <f>MONTH(B636)</f>
        <v>5</v>
      </c>
      <c r="P636" s="15"/>
    </row>
    <row r="637" spans="1:16" ht="12.5" x14ac:dyDescent="0.25">
      <c r="A637" s="21" t="s">
        <v>1321</v>
      </c>
      <c r="B637" s="13">
        <v>45535</v>
      </c>
      <c r="C637" s="12" t="s">
        <v>43</v>
      </c>
      <c r="D637" s="12" t="s">
        <v>1322</v>
      </c>
      <c r="E637" s="12" t="s">
        <v>56</v>
      </c>
      <c r="F637" s="12" t="s">
        <v>78</v>
      </c>
      <c r="G637" s="12">
        <v>6</v>
      </c>
      <c r="H637" s="27">
        <v>332.1</v>
      </c>
      <c r="I637" s="12">
        <v>0.05</v>
      </c>
      <c r="J637" s="12" t="s">
        <v>41</v>
      </c>
      <c r="K637" s="28">
        <f>(G637*H637)</f>
        <v>1992.6000000000001</v>
      </c>
      <c r="L637" s="28">
        <f>(K637*I637)</f>
        <v>99.63000000000001</v>
      </c>
      <c r="M637" s="28">
        <f>(K637-L637)</f>
        <v>1892.97</v>
      </c>
      <c r="N637" s="15">
        <f>YEAR(B637)</f>
        <v>2024</v>
      </c>
      <c r="O637" s="15">
        <f>MONTH(B637)</f>
        <v>8</v>
      </c>
      <c r="P637" s="15"/>
    </row>
    <row r="638" spans="1:16" ht="12.5" x14ac:dyDescent="0.25">
      <c r="A638" s="21" t="s">
        <v>1323</v>
      </c>
      <c r="B638" s="13">
        <v>45509</v>
      </c>
      <c r="C638" s="12" t="s">
        <v>65</v>
      </c>
      <c r="D638" s="12" t="s">
        <v>1324</v>
      </c>
      <c r="E638" s="12" t="s">
        <v>39</v>
      </c>
      <c r="F638" s="12" t="s">
        <v>45</v>
      </c>
      <c r="G638" s="12">
        <v>5</v>
      </c>
      <c r="H638" s="27">
        <v>194.89</v>
      </c>
      <c r="I638" s="12">
        <v>0.1</v>
      </c>
      <c r="J638" s="12" t="s">
        <v>36</v>
      </c>
      <c r="K638" s="28">
        <f>(G638*H638)</f>
        <v>974.44999999999993</v>
      </c>
      <c r="L638" s="28">
        <f>(K638*I638)</f>
        <v>97.444999999999993</v>
      </c>
      <c r="M638" s="28">
        <f>(K638-L638)</f>
        <v>877.00499999999988</v>
      </c>
      <c r="N638" s="15">
        <f>YEAR(B638)</f>
        <v>2024</v>
      </c>
      <c r="O638" s="15">
        <f>MONTH(B638)</f>
        <v>8</v>
      </c>
      <c r="P638" s="15"/>
    </row>
    <row r="639" spans="1:16" ht="12.5" x14ac:dyDescent="0.25">
      <c r="A639" s="21" t="s">
        <v>1325</v>
      </c>
      <c r="B639" s="13">
        <v>45511</v>
      </c>
      <c r="C639" s="12" t="s">
        <v>32</v>
      </c>
      <c r="D639" s="12" t="s">
        <v>1326</v>
      </c>
      <c r="E639" s="12" t="s">
        <v>34</v>
      </c>
      <c r="F639" s="12" t="s">
        <v>90</v>
      </c>
      <c r="G639" s="12">
        <v>5</v>
      </c>
      <c r="H639" s="27">
        <v>314.20999999999998</v>
      </c>
      <c r="I639" s="12">
        <v>0.05</v>
      </c>
      <c r="J639" s="12" t="s">
        <v>36</v>
      </c>
      <c r="K639" s="28">
        <f>(G639*H639)</f>
        <v>1571.05</v>
      </c>
      <c r="L639" s="28">
        <f>(K639*I639)</f>
        <v>78.552500000000009</v>
      </c>
      <c r="M639" s="28">
        <f>(K639-L639)</f>
        <v>1492.4974999999999</v>
      </c>
      <c r="N639" s="15">
        <f>YEAR(B639)</f>
        <v>2024</v>
      </c>
      <c r="O639" s="15">
        <f>MONTH(B639)</f>
        <v>8</v>
      </c>
      <c r="P639" s="15"/>
    </row>
    <row r="640" spans="1:16" ht="12.5" x14ac:dyDescent="0.25">
      <c r="A640" s="21" t="s">
        <v>1327</v>
      </c>
      <c r="B640" s="13">
        <v>45508</v>
      </c>
      <c r="C640" s="12" t="s">
        <v>47</v>
      </c>
      <c r="D640" s="12" t="s">
        <v>1328</v>
      </c>
      <c r="E640" s="12" t="s">
        <v>34</v>
      </c>
      <c r="F640" s="12" t="s">
        <v>90</v>
      </c>
      <c r="G640" s="12">
        <v>2</v>
      </c>
      <c r="H640" s="27">
        <v>432.89</v>
      </c>
      <c r="I640" s="12">
        <v>0.15</v>
      </c>
      <c r="J640" s="12" t="s">
        <v>41</v>
      </c>
      <c r="K640" s="28">
        <f>(G640*H640)</f>
        <v>865.78</v>
      </c>
      <c r="L640" s="28">
        <f>(K640*I640)</f>
        <v>129.86699999999999</v>
      </c>
      <c r="M640" s="28">
        <f>(K640-L640)</f>
        <v>735.91300000000001</v>
      </c>
      <c r="N640" s="15">
        <f>YEAR(B640)</f>
        <v>2024</v>
      </c>
      <c r="O640" s="15">
        <f>MONTH(B640)</f>
        <v>8</v>
      </c>
      <c r="P640" s="15"/>
    </row>
    <row r="641" spans="1:16" ht="12.5" x14ac:dyDescent="0.25">
      <c r="A641" s="21" t="s">
        <v>1329</v>
      </c>
      <c r="B641" s="13">
        <v>45754</v>
      </c>
      <c r="C641" s="12" t="s">
        <v>65</v>
      </c>
      <c r="D641" s="12" t="s">
        <v>1330</v>
      </c>
      <c r="E641" s="12" t="s">
        <v>56</v>
      </c>
      <c r="F641" s="12" t="s">
        <v>87</v>
      </c>
      <c r="G641" s="12">
        <v>8</v>
      </c>
      <c r="H641" s="27">
        <v>417.21</v>
      </c>
      <c r="I641" s="12">
        <v>0.15</v>
      </c>
      <c r="J641" s="12" t="s">
        <v>58</v>
      </c>
      <c r="K641" s="28">
        <f>(G641*H641)</f>
        <v>3337.68</v>
      </c>
      <c r="L641" s="28">
        <f>(K641*I641)</f>
        <v>500.65199999999993</v>
      </c>
      <c r="M641" s="28">
        <f>(K641-L641)</f>
        <v>2837.0279999999998</v>
      </c>
      <c r="N641" s="15">
        <f>YEAR(B641)</f>
        <v>2025</v>
      </c>
      <c r="O641" s="15">
        <f>MONTH(B641)</f>
        <v>4</v>
      </c>
      <c r="P641" s="15"/>
    </row>
    <row r="642" spans="1:16" ht="12.5" x14ac:dyDescent="0.25">
      <c r="A642" s="21" t="s">
        <v>1331</v>
      </c>
      <c r="B642" s="13">
        <v>45585</v>
      </c>
      <c r="C642" s="12" t="s">
        <v>43</v>
      </c>
      <c r="D642" s="12" t="s">
        <v>1332</v>
      </c>
      <c r="E642" s="12" t="s">
        <v>39</v>
      </c>
      <c r="F642" s="12" t="s">
        <v>53</v>
      </c>
      <c r="G642" s="12">
        <v>8</v>
      </c>
      <c r="H642" s="27">
        <v>268.04000000000002</v>
      </c>
      <c r="I642" s="12">
        <v>0.15</v>
      </c>
      <c r="J642" s="12" t="s">
        <v>36</v>
      </c>
      <c r="K642" s="28">
        <f>(G642*H642)</f>
        <v>2144.3200000000002</v>
      </c>
      <c r="L642" s="28">
        <f>(K642*I642)</f>
        <v>321.64800000000002</v>
      </c>
      <c r="M642" s="28">
        <f>(K642-L642)</f>
        <v>1822.672</v>
      </c>
      <c r="N642" s="15">
        <f>YEAR(B642)</f>
        <v>2024</v>
      </c>
      <c r="O642" s="15">
        <f>MONTH(B642)</f>
        <v>10</v>
      </c>
      <c r="P642" s="15"/>
    </row>
    <row r="643" spans="1:16" ht="12.5" x14ac:dyDescent="0.25">
      <c r="A643" s="21" t="s">
        <v>1333</v>
      </c>
      <c r="B643" s="13">
        <v>45690</v>
      </c>
      <c r="C643" s="12" t="s">
        <v>65</v>
      </c>
      <c r="D643" s="12" t="s">
        <v>1334</v>
      </c>
      <c r="E643" s="12" t="s">
        <v>39</v>
      </c>
      <c r="F643" s="12" t="s">
        <v>101</v>
      </c>
      <c r="G643" s="12">
        <v>5</v>
      </c>
      <c r="H643" s="27">
        <v>29.88</v>
      </c>
      <c r="I643" s="12">
        <v>0</v>
      </c>
      <c r="J643" s="12" t="s">
        <v>58</v>
      </c>
      <c r="K643" s="28">
        <f>(G643*H643)</f>
        <v>149.4</v>
      </c>
      <c r="L643" s="28">
        <f>(K643*I643)</f>
        <v>0</v>
      </c>
      <c r="M643" s="28">
        <f>(K643-L643)</f>
        <v>149.4</v>
      </c>
      <c r="N643" s="15">
        <f>YEAR(B643)</f>
        <v>2025</v>
      </c>
      <c r="O643" s="15">
        <f>MONTH(B643)</f>
        <v>2</v>
      </c>
      <c r="P643" s="15"/>
    </row>
    <row r="644" spans="1:16" ht="12.5" x14ac:dyDescent="0.25">
      <c r="A644" s="21" t="s">
        <v>1335</v>
      </c>
      <c r="B644" s="13">
        <v>45555</v>
      </c>
      <c r="C644" s="12" t="s">
        <v>65</v>
      </c>
      <c r="D644" s="12" t="s">
        <v>1336</v>
      </c>
      <c r="E644" s="12" t="s">
        <v>39</v>
      </c>
      <c r="F644" s="12" t="s">
        <v>45</v>
      </c>
      <c r="G644" s="12">
        <v>10</v>
      </c>
      <c r="H644" s="27">
        <v>349.21</v>
      </c>
      <c r="I644" s="12">
        <v>0.05</v>
      </c>
      <c r="J644" s="12" t="s">
        <v>58</v>
      </c>
      <c r="K644" s="28">
        <f>(G644*H644)</f>
        <v>3492.1</v>
      </c>
      <c r="L644" s="28">
        <f>(K644*I644)</f>
        <v>174.60500000000002</v>
      </c>
      <c r="M644" s="28">
        <f>(K644-L644)</f>
        <v>3317.4949999999999</v>
      </c>
      <c r="N644" s="15">
        <f>YEAR(B644)</f>
        <v>2024</v>
      </c>
      <c r="O644" s="15">
        <f>MONTH(B644)</f>
        <v>9</v>
      </c>
      <c r="P644" s="15"/>
    </row>
    <row r="645" spans="1:16" ht="12.5" x14ac:dyDescent="0.25">
      <c r="A645" s="21" t="s">
        <v>1337</v>
      </c>
      <c r="B645" s="13">
        <v>45842</v>
      </c>
      <c r="C645" s="12" t="s">
        <v>32</v>
      </c>
      <c r="D645" s="12" t="s">
        <v>1338</v>
      </c>
      <c r="E645" s="12" t="s">
        <v>34</v>
      </c>
      <c r="F645" s="12" t="s">
        <v>69</v>
      </c>
      <c r="G645" s="12">
        <v>10</v>
      </c>
      <c r="H645" s="27">
        <v>25.05</v>
      </c>
      <c r="I645" s="12">
        <v>0</v>
      </c>
      <c r="J645" s="12" t="s">
        <v>41</v>
      </c>
      <c r="K645" s="28">
        <f>(G645*H645)</f>
        <v>250.5</v>
      </c>
      <c r="L645" s="28">
        <f>(K645*I645)</f>
        <v>0</v>
      </c>
      <c r="M645" s="28">
        <f>(K645-L645)</f>
        <v>250.5</v>
      </c>
      <c r="N645" s="15">
        <f>YEAR(B645)</f>
        <v>2025</v>
      </c>
      <c r="O645" s="15">
        <f>MONTH(B645)</f>
        <v>7</v>
      </c>
      <c r="P645" s="15"/>
    </row>
    <row r="646" spans="1:16" ht="12.5" x14ac:dyDescent="0.25">
      <c r="A646" s="21" t="s">
        <v>1339</v>
      </c>
      <c r="B646" s="13">
        <v>45676</v>
      </c>
      <c r="C646" s="12" t="s">
        <v>47</v>
      </c>
      <c r="D646" s="12" t="s">
        <v>1340</v>
      </c>
      <c r="E646" s="12" t="s">
        <v>56</v>
      </c>
      <c r="F646" s="12" t="s">
        <v>57</v>
      </c>
      <c r="G646" s="12">
        <v>9</v>
      </c>
      <c r="H646" s="27">
        <v>167.58</v>
      </c>
      <c r="I646" s="12">
        <v>0.1</v>
      </c>
      <c r="J646" s="12" t="s">
        <v>58</v>
      </c>
      <c r="K646" s="28">
        <f>(G646*H646)</f>
        <v>1508.22</v>
      </c>
      <c r="L646" s="28">
        <f>(K646*I646)</f>
        <v>150.822</v>
      </c>
      <c r="M646" s="28">
        <f>(K646-L646)</f>
        <v>1357.3980000000001</v>
      </c>
      <c r="N646" s="15">
        <f>YEAR(B646)</f>
        <v>2025</v>
      </c>
      <c r="O646" s="15">
        <f>MONTH(B646)</f>
        <v>1</v>
      </c>
      <c r="P646" s="15"/>
    </row>
    <row r="647" spans="1:16" ht="12.5" x14ac:dyDescent="0.25">
      <c r="A647" s="21" t="s">
        <v>1341</v>
      </c>
      <c r="B647" s="13">
        <v>45635</v>
      </c>
      <c r="C647" s="12" t="s">
        <v>65</v>
      </c>
      <c r="D647" s="12" t="s">
        <v>1342</v>
      </c>
      <c r="E647" s="12" t="s">
        <v>39</v>
      </c>
      <c r="F647" s="12" t="s">
        <v>101</v>
      </c>
      <c r="G647" s="12">
        <v>6</v>
      </c>
      <c r="H647" s="27">
        <v>6.5</v>
      </c>
      <c r="I647" s="12">
        <v>0.05</v>
      </c>
      <c r="J647" s="12" t="s">
        <v>58</v>
      </c>
      <c r="K647" s="28">
        <f>(G647*H647)</f>
        <v>39</v>
      </c>
      <c r="L647" s="28">
        <f>(K647*I647)</f>
        <v>1.9500000000000002</v>
      </c>
      <c r="M647" s="28">
        <f>(K647-L647)</f>
        <v>37.049999999999997</v>
      </c>
      <c r="N647" s="15">
        <f>YEAR(B647)</f>
        <v>2024</v>
      </c>
      <c r="O647" s="15">
        <f>MONTH(B647)</f>
        <v>12</v>
      </c>
      <c r="P647" s="15"/>
    </row>
    <row r="648" spans="1:16" ht="12.5" x14ac:dyDescent="0.25">
      <c r="A648" s="21" t="s">
        <v>1343</v>
      </c>
      <c r="B648" s="13">
        <v>45861</v>
      </c>
      <c r="C648" s="12" t="s">
        <v>65</v>
      </c>
      <c r="D648" s="12" t="s">
        <v>1344</v>
      </c>
      <c r="E648" s="12" t="s">
        <v>34</v>
      </c>
      <c r="F648" s="12" t="s">
        <v>35</v>
      </c>
      <c r="G648" s="12">
        <v>1</v>
      </c>
      <c r="H648" s="27">
        <v>235.47</v>
      </c>
      <c r="I648" s="12">
        <v>0</v>
      </c>
      <c r="J648" s="12" t="s">
        <v>58</v>
      </c>
      <c r="K648" s="28">
        <f>(G648*H648)</f>
        <v>235.47</v>
      </c>
      <c r="L648" s="28">
        <f>(K648*I648)</f>
        <v>0</v>
      </c>
      <c r="M648" s="28">
        <f>(K648-L648)</f>
        <v>235.47</v>
      </c>
      <c r="N648" s="15">
        <f>YEAR(B648)</f>
        <v>2025</v>
      </c>
      <c r="O648" s="15">
        <f>MONTH(B648)</f>
        <v>7</v>
      </c>
      <c r="P648" s="15"/>
    </row>
    <row r="649" spans="1:16" ht="12.5" x14ac:dyDescent="0.25">
      <c r="A649" s="21" t="s">
        <v>1345</v>
      </c>
      <c r="B649" s="13">
        <v>45697</v>
      </c>
      <c r="C649" s="12" t="s">
        <v>65</v>
      </c>
      <c r="D649" s="12" t="s">
        <v>1346</v>
      </c>
      <c r="E649" s="12" t="s">
        <v>39</v>
      </c>
      <c r="F649" s="12" t="s">
        <v>40</v>
      </c>
      <c r="G649" s="12">
        <v>9</v>
      </c>
      <c r="H649" s="27">
        <v>80.959999999999994</v>
      </c>
      <c r="I649" s="12">
        <v>0</v>
      </c>
      <c r="J649" s="12" t="s">
        <v>41</v>
      </c>
      <c r="K649" s="28">
        <f>(G649*H649)</f>
        <v>728.64</v>
      </c>
      <c r="L649" s="28">
        <f>(K649*I649)</f>
        <v>0</v>
      </c>
      <c r="M649" s="28">
        <f>(K649-L649)</f>
        <v>728.64</v>
      </c>
      <c r="N649" s="15">
        <f>YEAR(B649)</f>
        <v>2025</v>
      </c>
      <c r="O649" s="15">
        <f>MONTH(B649)</f>
        <v>2</v>
      </c>
      <c r="P649" s="15"/>
    </row>
    <row r="650" spans="1:16" ht="12.5" x14ac:dyDescent="0.25">
      <c r="A650" s="21" t="s">
        <v>1347</v>
      </c>
      <c r="B650" s="13">
        <v>45635</v>
      </c>
      <c r="C650" s="12" t="s">
        <v>65</v>
      </c>
      <c r="D650" s="12" t="s">
        <v>1348</v>
      </c>
      <c r="E650" s="12" t="s">
        <v>34</v>
      </c>
      <c r="F650" s="12" t="s">
        <v>35</v>
      </c>
      <c r="G650" s="12">
        <v>4</v>
      </c>
      <c r="H650" s="27">
        <v>217.01</v>
      </c>
      <c r="I650" s="12">
        <v>0.15</v>
      </c>
      <c r="J650" s="12" t="s">
        <v>36</v>
      </c>
      <c r="K650" s="28">
        <f>(G650*H650)</f>
        <v>868.04</v>
      </c>
      <c r="L650" s="28">
        <f>(K650*I650)</f>
        <v>130.20599999999999</v>
      </c>
      <c r="M650" s="28">
        <f>(K650-L650)</f>
        <v>737.83399999999995</v>
      </c>
      <c r="N650" s="15">
        <f>YEAR(B650)</f>
        <v>2024</v>
      </c>
      <c r="O650" s="15">
        <f>MONTH(B650)</f>
        <v>12</v>
      </c>
      <c r="P650" s="15"/>
    </row>
    <row r="651" spans="1:16" ht="12.5" x14ac:dyDescent="0.25">
      <c r="A651" s="21" t="s">
        <v>1349</v>
      </c>
      <c r="B651" s="13">
        <v>45721</v>
      </c>
      <c r="C651" s="12" t="s">
        <v>32</v>
      </c>
      <c r="D651" s="12" t="s">
        <v>1350</v>
      </c>
      <c r="E651" s="12" t="s">
        <v>34</v>
      </c>
      <c r="F651" s="12" t="s">
        <v>90</v>
      </c>
      <c r="G651" s="12">
        <v>5</v>
      </c>
      <c r="H651" s="27">
        <v>273.83999999999997</v>
      </c>
      <c r="I651" s="12">
        <v>0.05</v>
      </c>
      <c r="J651" s="12" t="s">
        <v>58</v>
      </c>
      <c r="K651" s="28">
        <f>(G651*H651)</f>
        <v>1369.1999999999998</v>
      </c>
      <c r="L651" s="28">
        <f>(K651*I651)</f>
        <v>68.459999999999994</v>
      </c>
      <c r="M651" s="28">
        <f>(K651-L651)</f>
        <v>1300.7399999999998</v>
      </c>
      <c r="N651" s="15">
        <f>YEAR(B651)</f>
        <v>2025</v>
      </c>
      <c r="O651" s="15">
        <f>MONTH(B651)</f>
        <v>3</v>
      </c>
      <c r="P651" s="15"/>
    </row>
    <row r="652" spans="1:16" ht="12.5" x14ac:dyDescent="0.25">
      <c r="A652" s="21" t="s">
        <v>1351</v>
      </c>
      <c r="B652" s="13">
        <v>45526</v>
      </c>
      <c r="C652" s="12" t="s">
        <v>47</v>
      </c>
      <c r="D652" s="12" t="s">
        <v>1352</v>
      </c>
      <c r="E652" s="12" t="s">
        <v>34</v>
      </c>
      <c r="F652" s="12" t="s">
        <v>182</v>
      </c>
      <c r="G652" s="12">
        <v>1</v>
      </c>
      <c r="H652" s="27">
        <v>11.78</v>
      </c>
      <c r="I652" s="12">
        <v>0</v>
      </c>
      <c r="J652" s="12" t="s">
        <v>58</v>
      </c>
      <c r="K652" s="28">
        <f>(G652*H652)</f>
        <v>11.78</v>
      </c>
      <c r="L652" s="28">
        <f>(K652*I652)</f>
        <v>0</v>
      </c>
      <c r="M652" s="28">
        <f>(K652-L652)</f>
        <v>11.78</v>
      </c>
      <c r="N652" s="15">
        <f>YEAR(B652)</f>
        <v>2024</v>
      </c>
      <c r="O652" s="15">
        <f>MONTH(B652)</f>
        <v>8</v>
      </c>
      <c r="P652" s="15"/>
    </row>
    <row r="653" spans="1:16" ht="12.5" x14ac:dyDescent="0.25">
      <c r="A653" s="21" t="s">
        <v>1353</v>
      </c>
      <c r="B653" s="13">
        <v>45698</v>
      </c>
      <c r="C653" s="12" t="s">
        <v>65</v>
      </c>
      <c r="D653" s="12" t="s">
        <v>1354</v>
      </c>
      <c r="E653" s="12" t="s">
        <v>56</v>
      </c>
      <c r="F653" s="12" t="s">
        <v>87</v>
      </c>
      <c r="G653" s="12">
        <v>6</v>
      </c>
      <c r="H653" s="27">
        <v>171.73</v>
      </c>
      <c r="I653" s="12">
        <v>0</v>
      </c>
      <c r="J653" s="12" t="s">
        <v>41</v>
      </c>
      <c r="K653" s="28">
        <f>(G653*H653)</f>
        <v>1030.3799999999999</v>
      </c>
      <c r="L653" s="28">
        <f>(K653*I653)</f>
        <v>0</v>
      </c>
      <c r="M653" s="28">
        <f>(K653-L653)</f>
        <v>1030.3799999999999</v>
      </c>
      <c r="N653" s="15">
        <f>YEAR(B653)</f>
        <v>2025</v>
      </c>
      <c r="O653" s="15">
        <f>MONTH(B653)</f>
        <v>2</v>
      </c>
      <c r="P653" s="15"/>
    </row>
    <row r="654" spans="1:16" ht="12.5" x14ac:dyDescent="0.25">
      <c r="A654" s="21" t="s">
        <v>1355</v>
      </c>
      <c r="B654" s="13">
        <v>45620</v>
      </c>
      <c r="C654" s="12" t="s">
        <v>47</v>
      </c>
      <c r="D654" s="12" t="s">
        <v>1356</v>
      </c>
      <c r="E654" s="12" t="s">
        <v>39</v>
      </c>
      <c r="F654" s="12" t="s">
        <v>101</v>
      </c>
      <c r="G654" s="12">
        <v>10</v>
      </c>
      <c r="H654" s="27">
        <v>146.97</v>
      </c>
      <c r="I654" s="12">
        <v>0.05</v>
      </c>
      <c r="J654" s="12" t="s">
        <v>41</v>
      </c>
      <c r="K654" s="28">
        <f>(G654*H654)</f>
        <v>1469.7</v>
      </c>
      <c r="L654" s="28">
        <f>(K654*I654)</f>
        <v>73.484999999999999</v>
      </c>
      <c r="M654" s="28">
        <f>(K654-L654)</f>
        <v>1396.2150000000001</v>
      </c>
      <c r="N654" s="15">
        <f>YEAR(B654)</f>
        <v>2024</v>
      </c>
      <c r="O654" s="15">
        <f>MONTH(B654)</f>
        <v>11</v>
      </c>
      <c r="P654" s="15"/>
    </row>
    <row r="655" spans="1:16" ht="12.5" x14ac:dyDescent="0.25">
      <c r="A655" s="21" t="s">
        <v>1357</v>
      </c>
      <c r="B655" s="13">
        <v>45679</v>
      </c>
      <c r="C655" s="12" t="s">
        <v>65</v>
      </c>
      <c r="D655" s="12" t="s">
        <v>1358</v>
      </c>
      <c r="E655" s="12" t="s">
        <v>34</v>
      </c>
      <c r="F655" s="12" t="s">
        <v>35</v>
      </c>
      <c r="G655" s="12">
        <v>8</v>
      </c>
      <c r="H655" s="27">
        <v>327.29000000000002</v>
      </c>
      <c r="I655" s="12">
        <v>0.15</v>
      </c>
      <c r="J655" s="12" t="s">
        <v>58</v>
      </c>
      <c r="K655" s="28">
        <f>(G655*H655)</f>
        <v>2618.3200000000002</v>
      </c>
      <c r="L655" s="28">
        <f>(K655*I655)</f>
        <v>392.74799999999999</v>
      </c>
      <c r="M655" s="28">
        <f>(K655-L655)</f>
        <v>2225.5720000000001</v>
      </c>
      <c r="N655" s="15">
        <f>YEAR(B655)</f>
        <v>2025</v>
      </c>
      <c r="O655" s="15">
        <f>MONTH(B655)</f>
        <v>1</v>
      </c>
      <c r="P655" s="15"/>
    </row>
    <row r="656" spans="1:16" ht="12.5" x14ac:dyDescent="0.25">
      <c r="A656" s="21" t="s">
        <v>1359</v>
      </c>
      <c r="B656" s="13">
        <v>45584</v>
      </c>
      <c r="C656" s="12" t="s">
        <v>65</v>
      </c>
      <c r="D656" s="12" t="s">
        <v>1360</v>
      </c>
      <c r="E656" s="12" t="s">
        <v>56</v>
      </c>
      <c r="F656" s="12" t="s">
        <v>78</v>
      </c>
      <c r="G656" s="12">
        <v>1</v>
      </c>
      <c r="H656" s="27">
        <v>26.94</v>
      </c>
      <c r="I656" s="12">
        <v>0.05</v>
      </c>
      <c r="J656" s="12" t="s">
        <v>41</v>
      </c>
      <c r="K656" s="28">
        <f>(G656*H656)</f>
        <v>26.94</v>
      </c>
      <c r="L656" s="28">
        <f>(K656*I656)</f>
        <v>1.3470000000000002</v>
      </c>
      <c r="M656" s="28">
        <f>(K656-L656)</f>
        <v>25.593</v>
      </c>
      <c r="N656" s="15">
        <f>YEAR(B656)</f>
        <v>2024</v>
      </c>
      <c r="O656" s="15">
        <f>MONTH(B656)</f>
        <v>10</v>
      </c>
      <c r="P656" s="15"/>
    </row>
    <row r="657" spans="1:16" ht="12.5" x14ac:dyDescent="0.25">
      <c r="A657" s="21" t="s">
        <v>1361</v>
      </c>
      <c r="B657" s="13">
        <v>45557</v>
      </c>
      <c r="C657" s="12" t="s">
        <v>47</v>
      </c>
      <c r="D657" s="12" t="s">
        <v>1362</v>
      </c>
      <c r="E657" s="12" t="s">
        <v>34</v>
      </c>
      <c r="F657" s="12" t="s">
        <v>90</v>
      </c>
      <c r="G657" s="12">
        <v>10</v>
      </c>
      <c r="H657" s="27">
        <v>277.17</v>
      </c>
      <c r="I657" s="12">
        <v>0.1</v>
      </c>
      <c r="J657" s="12" t="s">
        <v>36</v>
      </c>
      <c r="K657" s="28">
        <f>(G657*H657)</f>
        <v>2771.7000000000003</v>
      </c>
      <c r="L657" s="28">
        <f>(K657*I657)</f>
        <v>277.17</v>
      </c>
      <c r="M657" s="28">
        <f>(K657-L657)</f>
        <v>2494.5300000000002</v>
      </c>
      <c r="N657" s="15">
        <f>YEAR(B657)</f>
        <v>2024</v>
      </c>
      <c r="O657" s="15">
        <f>MONTH(B657)</f>
        <v>9</v>
      </c>
      <c r="P657" s="15"/>
    </row>
    <row r="658" spans="1:16" ht="12.5" x14ac:dyDescent="0.25">
      <c r="A658" s="21" t="s">
        <v>1363</v>
      </c>
      <c r="B658" s="13">
        <v>45541</v>
      </c>
      <c r="C658" s="12" t="s">
        <v>47</v>
      </c>
      <c r="D658" s="12" t="s">
        <v>1364</v>
      </c>
      <c r="E658" s="12" t="s">
        <v>56</v>
      </c>
      <c r="F658" s="12" t="s">
        <v>78</v>
      </c>
      <c r="G658" s="12">
        <v>2</v>
      </c>
      <c r="H658" s="27">
        <v>114.78</v>
      </c>
      <c r="I658" s="12">
        <v>0.15</v>
      </c>
      <c r="J658" s="12" t="s">
        <v>36</v>
      </c>
      <c r="K658" s="28">
        <f>(G658*H658)</f>
        <v>229.56</v>
      </c>
      <c r="L658" s="28">
        <f>(K658*I658)</f>
        <v>34.433999999999997</v>
      </c>
      <c r="M658" s="28">
        <f>(K658-L658)</f>
        <v>195.126</v>
      </c>
      <c r="N658" s="15">
        <f>YEAR(B658)</f>
        <v>2024</v>
      </c>
      <c r="O658" s="15">
        <f>MONTH(B658)</f>
        <v>9</v>
      </c>
      <c r="P658" s="15"/>
    </row>
    <row r="659" spans="1:16" ht="12.5" x14ac:dyDescent="0.25">
      <c r="A659" s="21" t="s">
        <v>1365</v>
      </c>
      <c r="B659" s="13">
        <v>45835</v>
      </c>
      <c r="C659" s="12" t="s">
        <v>65</v>
      </c>
      <c r="D659" s="12" t="s">
        <v>1366</v>
      </c>
      <c r="E659" s="12" t="s">
        <v>39</v>
      </c>
      <c r="F659" s="12" t="s">
        <v>40</v>
      </c>
      <c r="G659" s="12">
        <v>2</v>
      </c>
      <c r="H659" s="27">
        <v>394.91</v>
      </c>
      <c r="I659" s="12">
        <v>0</v>
      </c>
      <c r="J659" s="12" t="s">
        <v>41</v>
      </c>
      <c r="K659" s="28">
        <f>(G659*H659)</f>
        <v>789.82</v>
      </c>
      <c r="L659" s="28">
        <f>(K659*I659)</f>
        <v>0</v>
      </c>
      <c r="M659" s="28">
        <f>(K659-L659)</f>
        <v>789.82</v>
      </c>
      <c r="N659" s="15">
        <f>YEAR(B659)</f>
        <v>2025</v>
      </c>
      <c r="O659" s="15">
        <f>MONTH(B659)</f>
        <v>6</v>
      </c>
      <c r="P659" s="15"/>
    </row>
    <row r="660" spans="1:16" ht="12.5" x14ac:dyDescent="0.25">
      <c r="A660" s="21" t="s">
        <v>1367</v>
      </c>
      <c r="B660" s="13">
        <v>45872</v>
      </c>
      <c r="C660" s="12" t="s">
        <v>65</v>
      </c>
      <c r="D660" s="12" t="s">
        <v>1368</v>
      </c>
      <c r="E660" s="12" t="s">
        <v>56</v>
      </c>
      <c r="F660" s="12" t="s">
        <v>61</v>
      </c>
      <c r="G660" s="12">
        <v>5</v>
      </c>
      <c r="H660" s="27">
        <v>192.43</v>
      </c>
      <c r="I660" s="12">
        <v>0</v>
      </c>
      <c r="J660" s="12" t="s">
        <v>36</v>
      </c>
      <c r="K660" s="28">
        <f>(G660*H660)</f>
        <v>962.15000000000009</v>
      </c>
      <c r="L660" s="28">
        <f>(K660*I660)</f>
        <v>0</v>
      </c>
      <c r="M660" s="28">
        <f>(K660-L660)</f>
        <v>962.15000000000009</v>
      </c>
      <c r="N660" s="15">
        <f>YEAR(B660)</f>
        <v>2025</v>
      </c>
      <c r="O660" s="15">
        <f>MONTH(B660)</f>
        <v>8</v>
      </c>
      <c r="P660" s="15"/>
    </row>
    <row r="661" spans="1:16" ht="12.5" x14ac:dyDescent="0.25">
      <c r="A661" s="21" t="s">
        <v>1369</v>
      </c>
      <c r="B661" s="13">
        <v>45837</v>
      </c>
      <c r="C661" s="12" t="s">
        <v>65</v>
      </c>
      <c r="D661" s="12" t="s">
        <v>1370</v>
      </c>
      <c r="E661" s="12" t="s">
        <v>56</v>
      </c>
      <c r="F661" s="12" t="s">
        <v>87</v>
      </c>
      <c r="G661" s="12">
        <v>9</v>
      </c>
      <c r="H661" s="27">
        <v>338.51</v>
      </c>
      <c r="I661" s="12">
        <v>0</v>
      </c>
      <c r="J661" s="12" t="s">
        <v>36</v>
      </c>
      <c r="K661" s="28">
        <f>(G661*H661)</f>
        <v>3046.59</v>
      </c>
      <c r="L661" s="28">
        <f>(K661*I661)</f>
        <v>0</v>
      </c>
      <c r="M661" s="28">
        <f>(K661-L661)</f>
        <v>3046.59</v>
      </c>
      <c r="N661" s="15">
        <f>YEAR(B661)</f>
        <v>2025</v>
      </c>
      <c r="O661" s="15">
        <f>MONTH(B661)</f>
        <v>6</v>
      </c>
      <c r="P661" s="15"/>
    </row>
    <row r="662" spans="1:16" ht="12.5" x14ac:dyDescent="0.25">
      <c r="A662" s="21" t="s">
        <v>1371</v>
      </c>
      <c r="B662" s="13">
        <v>45843</v>
      </c>
      <c r="C662" s="12" t="s">
        <v>32</v>
      </c>
      <c r="D662" s="12" t="s">
        <v>1372</v>
      </c>
      <c r="E662" s="12" t="s">
        <v>34</v>
      </c>
      <c r="F662" s="12" t="s">
        <v>69</v>
      </c>
      <c r="G662" s="12">
        <v>2</v>
      </c>
      <c r="H662" s="27">
        <v>354.67</v>
      </c>
      <c r="I662" s="12">
        <v>0</v>
      </c>
      <c r="J662" s="12" t="s">
        <v>41</v>
      </c>
      <c r="K662" s="28">
        <f>(G662*H662)</f>
        <v>709.34</v>
      </c>
      <c r="L662" s="28">
        <f>(K662*I662)</f>
        <v>0</v>
      </c>
      <c r="M662" s="28">
        <f>(K662-L662)</f>
        <v>709.34</v>
      </c>
      <c r="N662" s="15">
        <f>YEAR(B662)</f>
        <v>2025</v>
      </c>
      <c r="O662" s="15">
        <f>MONTH(B662)</f>
        <v>7</v>
      </c>
      <c r="P662" s="15"/>
    </row>
    <row r="663" spans="1:16" ht="12.5" x14ac:dyDescent="0.25">
      <c r="A663" s="21" t="s">
        <v>1373</v>
      </c>
      <c r="B663" s="13">
        <v>45654</v>
      </c>
      <c r="C663" s="12" t="s">
        <v>32</v>
      </c>
      <c r="D663" s="12" t="s">
        <v>1374</v>
      </c>
      <c r="E663" s="12" t="s">
        <v>39</v>
      </c>
      <c r="F663" s="12" t="s">
        <v>40</v>
      </c>
      <c r="G663" s="12">
        <v>2</v>
      </c>
      <c r="H663" s="27">
        <v>45.56</v>
      </c>
      <c r="I663" s="12">
        <v>0</v>
      </c>
      <c r="J663" s="12" t="s">
        <v>41</v>
      </c>
      <c r="K663" s="28">
        <f>(G663*H663)</f>
        <v>91.12</v>
      </c>
      <c r="L663" s="28">
        <f>(K663*I663)</f>
        <v>0</v>
      </c>
      <c r="M663" s="28">
        <f>(K663-L663)</f>
        <v>91.12</v>
      </c>
      <c r="N663" s="15">
        <f>YEAR(B663)</f>
        <v>2024</v>
      </c>
      <c r="O663" s="15">
        <f>MONTH(B663)</f>
        <v>12</v>
      </c>
      <c r="P663" s="15"/>
    </row>
    <row r="664" spans="1:16" ht="12.5" x14ac:dyDescent="0.25">
      <c r="A664" s="21" t="s">
        <v>1375</v>
      </c>
      <c r="B664" s="13">
        <v>45562</v>
      </c>
      <c r="C664" s="12" t="s">
        <v>47</v>
      </c>
      <c r="D664" s="12" t="s">
        <v>1376</v>
      </c>
      <c r="E664" s="12" t="s">
        <v>39</v>
      </c>
      <c r="F664" s="12" t="s">
        <v>40</v>
      </c>
      <c r="G664" s="12">
        <v>8</v>
      </c>
      <c r="H664" s="27">
        <v>268.81</v>
      </c>
      <c r="I664" s="12">
        <v>0.05</v>
      </c>
      <c r="J664" s="12" t="s">
        <v>36</v>
      </c>
      <c r="K664" s="28">
        <f>(G664*H664)</f>
        <v>2150.48</v>
      </c>
      <c r="L664" s="28">
        <f>(K664*I664)</f>
        <v>107.524</v>
      </c>
      <c r="M664" s="28">
        <f>(K664-L664)</f>
        <v>2042.9560000000001</v>
      </c>
      <c r="N664" s="15">
        <f>YEAR(B664)</f>
        <v>2024</v>
      </c>
      <c r="O664" s="15">
        <f>MONTH(B664)</f>
        <v>9</v>
      </c>
      <c r="P664" s="15"/>
    </row>
    <row r="665" spans="1:16" ht="12.5" x14ac:dyDescent="0.25">
      <c r="A665" s="21" t="s">
        <v>1377</v>
      </c>
      <c r="B665" s="13">
        <v>45839</v>
      </c>
      <c r="C665" s="12" t="s">
        <v>32</v>
      </c>
      <c r="D665" s="12" t="s">
        <v>1378</v>
      </c>
      <c r="E665" s="12" t="s">
        <v>56</v>
      </c>
      <c r="F665" s="12" t="s">
        <v>87</v>
      </c>
      <c r="G665" s="12">
        <v>8</v>
      </c>
      <c r="H665" s="27">
        <v>108.19</v>
      </c>
      <c r="I665" s="12">
        <v>0.15</v>
      </c>
      <c r="J665" s="12" t="s">
        <v>58</v>
      </c>
      <c r="K665" s="28">
        <f>(G665*H665)</f>
        <v>865.52</v>
      </c>
      <c r="L665" s="28">
        <f>(K665*I665)</f>
        <v>129.828</v>
      </c>
      <c r="M665" s="28">
        <f>(K665-L665)</f>
        <v>735.69200000000001</v>
      </c>
      <c r="N665" s="15">
        <f>YEAR(B665)</f>
        <v>2025</v>
      </c>
      <c r="O665" s="15">
        <f>MONTH(B665)</f>
        <v>7</v>
      </c>
      <c r="P665" s="15"/>
    </row>
    <row r="666" spans="1:16" ht="12.5" x14ac:dyDescent="0.25">
      <c r="A666" s="21" t="s">
        <v>1379</v>
      </c>
      <c r="B666" s="13">
        <v>45836</v>
      </c>
      <c r="C666" s="12" t="s">
        <v>43</v>
      </c>
      <c r="D666" s="12" t="s">
        <v>1380</v>
      </c>
      <c r="E666" s="12" t="s">
        <v>56</v>
      </c>
      <c r="F666" s="12" t="s">
        <v>57</v>
      </c>
      <c r="G666" s="12">
        <v>8</v>
      </c>
      <c r="H666" s="27">
        <v>184.27</v>
      </c>
      <c r="I666" s="12">
        <v>0</v>
      </c>
      <c r="J666" s="12" t="s">
        <v>41</v>
      </c>
      <c r="K666" s="28">
        <f>(G666*H666)</f>
        <v>1474.16</v>
      </c>
      <c r="L666" s="28">
        <f>(K666*I666)</f>
        <v>0</v>
      </c>
      <c r="M666" s="28">
        <f>(K666-L666)</f>
        <v>1474.16</v>
      </c>
      <c r="N666" s="15">
        <f>YEAR(B666)</f>
        <v>2025</v>
      </c>
      <c r="O666" s="15">
        <f>MONTH(B666)</f>
        <v>6</v>
      </c>
      <c r="P666" s="15"/>
    </row>
    <row r="667" spans="1:16" ht="12.5" x14ac:dyDescent="0.25">
      <c r="A667" s="21" t="s">
        <v>1381</v>
      </c>
      <c r="B667" s="13">
        <v>45671</v>
      </c>
      <c r="C667" s="12" t="s">
        <v>47</v>
      </c>
      <c r="D667" s="12" t="s">
        <v>1382</v>
      </c>
      <c r="E667" s="12" t="s">
        <v>34</v>
      </c>
      <c r="F667" s="12" t="s">
        <v>35</v>
      </c>
      <c r="G667" s="12">
        <v>10</v>
      </c>
      <c r="H667" s="27">
        <v>282.16000000000003</v>
      </c>
      <c r="I667" s="12">
        <v>0</v>
      </c>
      <c r="J667" s="12" t="s">
        <v>41</v>
      </c>
      <c r="K667" s="28">
        <f>(G667*H667)</f>
        <v>2821.6000000000004</v>
      </c>
      <c r="L667" s="28">
        <f>(K667*I667)</f>
        <v>0</v>
      </c>
      <c r="M667" s="28">
        <f>(K667-L667)</f>
        <v>2821.6000000000004</v>
      </c>
      <c r="N667" s="15">
        <f>YEAR(B667)</f>
        <v>2025</v>
      </c>
      <c r="O667" s="15">
        <f>MONTH(B667)</f>
        <v>1</v>
      </c>
      <c r="P667" s="15"/>
    </row>
    <row r="668" spans="1:16" ht="12.5" x14ac:dyDescent="0.25">
      <c r="A668" s="21" t="s">
        <v>1383</v>
      </c>
      <c r="B668" s="13">
        <v>45850</v>
      </c>
      <c r="C668" s="12" t="s">
        <v>65</v>
      </c>
      <c r="D668" s="12" t="s">
        <v>1384</v>
      </c>
      <c r="E668" s="12" t="s">
        <v>39</v>
      </c>
      <c r="F668" s="12" t="s">
        <v>40</v>
      </c>
      <c r="G668" s="12">
        <v>5</v>
      </c>
      <c r="H668" s="27">
        <v>185.62</v>
      </c>
      <c r="I668" s="12">
        <v>0.15</v>
      </c>
      <c r="J668" s="12" t="s">
        <v>41</v>
      </c>
      <c r="K668" s="28">
        <f>(G668*H668)</f>
        <v>928.1</v>
      </c>
      <c r="L668" s="28">
        <f>(K668*I668)</f>
        <v>139.215</v>
      </c>
      <c r="M668" s="28">
        <f>(K668-L668)</f>
        <v>788.88499999999999</v>
      </c>
      <c r="N668" s="15">
        <f>YEAR(B668)</f>
        <v>2025</v>
      </c>
      <c r="O668" s="15">
        <f>MONTH(B668)</f>
        <v>7</v>
      </c>
      <c r="P668" s="15"/>
    </row>
    <row r="669" spans="1:16" ht="12.5" x14ac:dyDescent="0.25">
      <c r="A669" s="21" t="s">
        <v>1385</v>
      </c>
      <c r="B669" s="13">
        <v>45828</v>
      </c>
      <c r="C669" s="12" t="s">
        <v>32</v>
      </c>
      <c r="D669" s="12" t="s">
        <v>1386</v>
      </c>
      <c r="E669" s="12" t="s">
        <v>56</v>
      </c>
      <c r="F669" s="12" t="s">
        <v>57</v>
      </c>
      <c r="G669" s="12">
        <v>1</v>
      </c>
      <c r="H669" s="27">
        <v>419.4</v>
      </c>
      <c r="I669" s="12">
        <v>0.05</v>
      </c>
      <c r="J669" s="12" t="s">
        <v>58</v>
      </c>
      <c r="K669" s="28">
        <f>(G669*H669)</f>
        <v>419.4</v>
      </c>
      <c r="L669" s="28">
        <f>(K669*I669)</f>
        <v>20.97</v>
      </c>
      <c r="M669" s="28">
        <f>(K669-L669)</f>
        <v>398.42999999999995</v>
      </c>
      <c r="N669" s="15">
        <f>YEAR(B669)</f>
        <v>2025</v>
      </c>
      <c r="O669" s="15">
        <f>MONTH(B669)</f>
        <v>6</v>
      </c>
      <c r="P669" s="15"/>
    </row>
    <row r="670" spans="1:16" ht="12.5" x14ac:dyDescent="0.25">
      <c r="A670" s="21" t="s">
        <v>1387</v>
      </c>
      <c r="B670" s="13">
        <v>45868</v>
      </c>
      <c r="C670" s="12" t="s">
        <v>65</v>
      </c>
      <c r="D670" s="12" t="s">
        <v>1388</v>
      </c>
      <c r="E670" s="12" t="s">
        <v>39</v>
      </c>
      <c r="F670" s="12" t="s">
        <v>101</v>
      </c>
      <c r="G670" s="12">
        <v>3</v>
      </c>
      <c r="H670" s="27">
        <v>62.83</v>
      </c>
      <c r="I670" s="12">
        <v>0.15</v>
      </c>
      <c r="J670" s="12" t="s">
        <v>41</v>
      </c>
      <c r="K670" s="28">
        <f>(G670*H670)</f>
        <v>188.49</v>
      </c>
      <c r="L670" s="28">
        <f>(K670*I670)</f>
        <v>28.273500000000002</v>
      </c>
      <c r="M670" s="28">
        <f>(K670-L670)</f>
        <v>160.2165</v>
      </c>
      <c r="N670" s="15">
        <f>YEAR(B670)</f>
        <v>2025</v>
      </c>
      <c r="O670" s="15">
        <f>MONTH(B670)</f>
        <v>7</v>
      </c>
      <c r="P670" s="15"/>
    </row>
    <row r="671" spans="1:16" ht="12.5" x14ac:dyDescent="0.25">
      <c r="A671" s="21" t="s">
        <v>1389</v>
      </c>
      <c r="B671" s="13">
        <v>45839</v>
      </c>
      <c r="C671" s="12" t="s">
        <v>32</v>
      </c>
      <c r="D671" s="12" t="s">
        <v>1390</v>
      </c>
      <c r="E671" s="12" t="s">
        <v>56</v>
      </c>
      <c r="F671" s="12" t="s">
        <v>87</v>
      </c>
      <c r="G671" s="12">
        <v>6</v>
      </c>
      <c r="H671" s="27">
        <v>100.07</v>
      </c>
      <c r="I671" s="12">
        <v>0.05</v>
      </c>
      <c r="J671" s="12" t="s">
        <v>41</v>
      </c>
      <c r="K671" s="28">
        <f>(G671*H671)</f>
        <v>600.41999999999996</v>
      </c>
      <c r="L671" s="28">
        <f>(K671*I671)</f>
        <v>30.021000000000001</v>
      </c>
      <c r="M671" s="28">
        <f>(K671-L671)</f>
        <v>570.399</v>
      </c>
      <c r="N671" s="15">
        <f>YEAR(B671)</f>
        <v>2025</v>
      </c>
      <c r="O671" s="15">
        <f>MONTH(B671)</f>
        <v>7</v>
      </c>
      <c r="P671" s="15"/>
    </row>
    <row r="672" spans="1:16" ht="12.5" x14ac:dyDescent="0.25">
      <c r="A672" s="21" t="s">
        <v>1391</v>
      </c>
      <c r="B672" s="13">
        <v>45791</v>
      </c>
      <c r="C672" s="12" t="s">
        <v>47</v>
      </c>
      <c r="D672" s="12" t="s">
        <v>1392</v>
      </c>
      <c r="E672" s="12" t="s">
        <v>56</v>
      </c>
      <c r="F672" s="12" t="s">
        <v>87</v>
      </c>
      <c r="G672" s="12">
        <v>3</v>
      </c>
      <c r="H672" s="27">
        <v>447.52</v>
      </c>
      <c r="I672" s="12">
        <v>0</v>
      </c>
      <c r="J672" s="12" t="s">
        <v>58</v>
      </c>
      <c r="K672" s="28">
        <f>(G672*H672)</f>
        <v>1342.56</v>
      </c>
      <c r="L672" s="28">
        <f>(K672*I672)</f>
        <v>0</v>
      </c>
      <c r="M672" s="28">
        <f>(K672-L672)</f>
        <v>1342.56</v>
      </c>
      <c r="N672" s="15">
        <f>YEAR(B672)</f>
        <v>2025</v>
      </c>
      <c r="O672" s="15">
        <f>MONTH(B672)</f>
        <v>5</v>
      </c>
      <c r="P672" s="15"/>
    </row>
    <row r="673" spans="1:16" ht="12.5" x14ac:dyDescent="0.25">
      <c r="A673" s="21" t="s">
        <v>1393</v>
      </c>
      <c r="B673" s="13">
        <v>45631</v>
      </c>
      <c r="C673" s="12" t="s">
        <v>43</v>
      </c>
      <c r="D673" s="12" t="s">
        <v>1394</v>
      </c>
      <c r="E673" s="12" t="s">
        <v>56</v>
      </c>
      <c r="F673" s="12" t="s">
        <v>78</v>
      </c>
      <c r="G673" s="12">
        <v>10</v>
      </c>
      <c r="H673" s="27">
        <v>151.24</v>
      </c>
      <c r="I673" s="12">
        <v>0.05</v>
      </c>
      <c r="J673" s="12" t="s">
        <v>58</v>
      </c>
      <c r="K673" s="28">
        <f>(G673*H673)</f>
        <v>1512.4</v>
      </c>
      <c r="L673" s="28">
        <f>(K673*I673)</f>
        <v>75.62</v>
      </c>
      <c r="M673" s="28">
        <f>(K673-L673)</f>
        <v>1436.7800000000002</v>
      </c>
      <c r="N673" s="15">
        <f>YEAR(B673)</f>
        <v>2024</v>
      </c>
      <c r="O673" s="15">
        <f>MONTH(B673)</f>
        <v>12</v>
      </c>
      <c r="P673" s="15"/>
    </row>
    <row r="674" spans="1:16" ht="12.5" x14ac:dyDescent="0.25">
      <c r="A674" s="21" t="s">
        <v>1395</v>
      </c>
      <c r="B674" s="13">
        <v>45621</v>
      </c>
      <c r="C674" s="12" t="s">
        <v>32</v>
      </c>
      <c r="D674" s="12" t="s">
        <v>1396</v>
      </c>
      <c r="E674" s="12" t="s">
        <v>34</v>
      </c>
      <c r="F674" s="12" t="s">
        <v>182</v>
      </c>
      <c r="G674" s="12">
        <v>1</v>
      </c>
      <c r="H674" s="27">
        <v>23.69</v>
      </c>
      <c r="I674" s="12">
        <v>0.1</v>
      </c>
      <c r="J674" s="12" t="s">
        <v>41</v>
      </c>
      <c r="K674" s="28">
        <f>(G674*H674)</f>
        <v>23.69</v>
      </c>
      <c r="L674" s="28">
        <f>(K674*I674)</f>
        <v>2.3690000000000002</v>
      </c>
      <c r="M674" s="28">
        <f>(K674-L674)</f>
        <v>21.321000000000002</v>
      </c>
      <c r="N674" s="15">
        <f>YEAR(B674)</f>
        <v>2024</v>
      </c>
      <c r="O674" s="15">
        <f>MONTH(B674)</f>
        <v>11</v>
      </c>
      <c r="P674" s="15"/>
    </row>
    <row r="675" spans="1:16" ht="12.5" x14ac:dyDescent="0.25">
      <c r="A675" s="21" t="s">
        <v>1397</v>
      </c>
      <c r="B675" s="13">
        <v>45649</v>
      </c>
      <c r="C675" s="12" t="s">
        <v>43</v>
      </c>
      <c r="D675" s="12" t="s">
        <v>1398</v>
      </c>
      <c r="E675" s="12" t="s">
        <v>56</v>
      </c>
      <c r="F675" s="12" t="s">
        <v>61</v>
      </c>
      <c r="G675" s="12">
        <v>3</v>
      </c>
      <c r="H675" s="27">
        <v>373.14</v>
      </c>
      <c r="I675" s="12">
        <v>0.05</v>
      </c>
      <c r="J675" s="12" t="s">
        <v>58</v>
      </c>
      <c r="K675" s="28">
        <f>(G675*H675)</f>
        <v>1119.42</v>
      </c>
      <c r="L675" s="28">
        <f>(K675*I675)</f>
        <v>55.971000000000004</v>
      </c>
      <c r="M675" s="28">
        <f>(K675-L675)</f>
        <v>1063.4490000000001</v>
      </c>
      <c r="N675" s="15">
        <f>YEAR(B675)</f>
        <v>2024</v>
      </c>
      <c r="O675" s="15">
        <f>MONTH(B675)</f>
        <v>12</v>
      </c>
      <c r="P675" s="15"/>
    </row>
    <row r="676" spans="1:16" ht="12.5" x14ac:dyDescent="0.25">
      <c r="A676" s="21" t="s">
        <v>1399</v>
      </c>
      <c r="B676" s="13">
        <v>45644</v>
      </c>
      <c r="C676" s="12" t="s">
        <v>32</v>
      </c>
      <c r="D676" s="12" t="s">
        <v>1400</v>
      </c>
      <c r="E676" s="12" t="s">
        <v>34</v>
      </c>
      <c r="F676" s="12" t="s">
        <v>35</v>
      </c>
      <c r="G676" s="12">
        <v>4</v>
      </c>
      <c r="H676" s="27">
        <v>370.05</v>
      </c>
      <c r="I676" s="12">
        <v>0.15</v>
      </c>
      <c r="J676" s="12" t="s">
        <v>36</v>
      </c>
      <c r="K676" s="28">
        <f>(G676*H676)</f>
        <v>1480.2</v>
      </c>
      <c r="L676" s="28">
        <f>(K676*I676)</f>
        <v>222.03</v>
      </c>
      <c r="M676" s="28">
        <f>(K676-L676)</f>
        <v>1258.17</v>
      </c>
      <c r="N676" s="15">
        <f>YEAR(B676)</f>
        <v>2024</v>
      </c>
      <c r="O676" s="15">
        <f>MONTH(B676)</f>
        <v>12</v>
      </c>
      <c r="P676" s="15"/>
    </row>
    <row r="677" spans="1:16" ht="12.5" x14ac:dyDescent="0.25">
      <c r="A677" s="21" t="s">
        <v>1401</v>
      </c>
      <c r="B677" s="13">
        <v>45762</v>
      </c>
      <c r="C677" s="12" t="s">
        <v>65</v>
      </c>
      <c r="D677" s="12" t="s">
        <v>1402</v>
      </c>
      <c r="E677" s="12" t="s">
        <v>39</v>
      </c>
      <c r="F677" s="12" t="s">
        <v>45</v>
      </c>
      <c r="G677" s="12">
        <v>3</v>
      </c>
      <c r="H677" s="27">
        <v>268.07</v>
      </c>
      <c r="I677" s="12">
        <v>0.1</v>
      </c>
      <c r="J677" s="12" t="s">
        <v>41</v>
      </c>
      <c r="K677" s="28">
        <f>(G677*H677)</f>
        <v>804.21</v>
      </c>
      <c r="L677" s="28">
        <f>(K677*I677)</f>
        <v>80.421000000000006</v>
      </c>
      <c r="M677" s="28">
        <f>(K677-L677)</f>
        <v>723.78899999999999</v>
      </c>
      <c r="N677" s="15">
        <f>YEAR(B677)</f>
        <v>2025</v>
      </c>
      <c r="O677" s="15">
        <f>MONTH(B677)</f>
        <v>4</v>
      </c>
      <c r="P677" s="15"/>
    </row>
    <row r="678" spans="1:16" ht="12.5" x14ac:dyDescent="0.25">
      <c r="A678" s="21" t="s">
        <v>1403</v>
      </c>
      <c r="B678" s="13">
        <v>45633</v>
      </c>
      <c r="C678" s="12" t="s">
        <v>47</v>
      </c>
      <c r="D678" s="12" t="s">
        <v>1404</v>
      </c>
      <c r="E678" s="12" t="s">
        <v>39</v>
      </c>
      <c r="F678" s="12" t="s">
        <v>101</v>
      </c>
      <c r="G678" s="12">
        <v>1</v>
      </c>
      <c r="H678" s="27">
        <v>452.47</v>
      </c>
      <c r="I678" s="12">
        <v>0</v>
      </c>
      <c r="J678" s="12" t="s">
        <v>36</v>
      </c>
      <c r="K678" s="28">
        <f>(G678*H678)</f>
        <v>452.47</v>
      </c>
      <c r="L678" s="28">
        <f>(K678*I678)</f>
        <v>0</v>
      </c>
      <c r="M678" s="28">
        <f>(K678-L678)</f>
        <v>452.47</v>
      </c>
      <c r="N678" s="15">
        <f>YEAR(B678)</f>
        <v>2024</v>
      </c>
      <c r="O678" s="15">
        <f>MONTH(B678)</f>
        <v>12</v>
      </c>
      <c r="P678" s="15"/>
    </row>
    <row r="679" spans="1:16" ht="12.5" x14ac:dyDescent="0.25">
      <c r="A679" s="21" t="s">
        <v>1405</v>
      </c>
      <c r="B679" s="13">
        <v>45784</v>
      </c>
      <c r="C679" s="12" t="s">
        <v>65</v>
      </c>
      <c r="D679" s="12" t="s">
        <v>1406</v>
      </c>
      <c r="E679" s="12" t="s">
        <v>34</v>
      </c>
      <c r="F679" s="12" t="s">
        <v>69</v>
      </c>
      <c r="G679" s="12">
        <v>4</v>
      </c>
      <c r="H679" s="27">
        <v>12.98</v>
      </c>
      <c r="I679" s="12">
        <v>0.15</v>
      </c>
      <c r="J679" s="12" t="s">
        <v>41</v>
      </c>
      <c r="K679" s="28">
        <f>(G679*H679)</f>
        <v>51.92</v>
      </c>
      <c r="L679" s="28">
        <f>(K679*I679)</f>
        <v>7.7880000000000003</v>
      </c>
      <c r="M679" s="28">
        <f>(K679-L679)</f>
        <v>44.132000000000005</v>
      </c>
      <c r="N679" s="15">
        <f>YEAR(B679)</f>
        <v>2025</v>
      </c>
      <c r="O679" s="15">
        <f>MONTH(B679)</f>
        <v>5</v>
      </c>
      <c r="P679" s="15"/>
    </row>
    <row r="680" spans="1:16" ht="12.5" x14ac:dyDescent="0.25">
      <c r="A680" s="21" t="s">
        <v>1407</v>
      </c>
      <c r="B680" s="13">
        <v>45719</v>
      </c>
      <c r="C680" s="12" t="s">
        <v>47</v>
      </c>
      <c r="D680" s="12" t="s">
        <v>1408</v>
      </c>
      <c r="E680" s="12" t="s">
        <v>56</v>
      </c>
      <c r="F680" s="12" t="s">
        <v>61</v>
      </c>
      <c r="G680" s="12">
        <v>3</v>
      </c>
      <c r="H680" s="27">
        <v>127.87</v>
      </c>
      <c r="I680" s="12">
        <v>0.15</v>
      </c>
      <c r="J680" s="12" t="s">
        <v>41</v>
      </c>
      <c r="K680" s="28">
        <f>(G680*H680)</f>
        <v>383.61</v>
      </c>
      <c r="L680" s="28">
        <f>(K680*I680)</f>
        <v>57.541499999999999</v>
      </c>
      <c r="M680" s="28">
        <f>(K680-L680)</f>
        <v>326.06850000000003</v>
      </c>
      <c r="N680" s="15">
        <f>YEAR(B680)</f>
        <v>2025</v>
      </c>
      <c r="O680" s="15">
        <f>MONTH(B680)</f>
        <v>3</v>
      </c>
      <c r="P680" s="15"/>
    </row>
    <row r="681" spans="1:16" ht="12.5" x14ac:dyDescent="0.25">
      <c r="A681" s="21" t="s">
        <v>1409</v>
      </c>
      <c r="B681" s="13">
        <v>45843</v>
      </c>
      <c r="C681" s="12" t="s">
        <v>32</v>
      </c>
      <c r="D681" s="12" t="s">
        <v>1410</v>
      </c>
      <c r="E681" s="12" t="s">
        <v>39</v>
      </c>
      <c r="F681" s="12" t="s">
        <v>53</v>
      </c>
      <c r="G681" s="12">
        <v>9</v>
      </c>
      <c r="H681" s="27">
        <v>309.54000000000002</v>
      </c>
      <c r="I681" s="12">
        <v>0.1</v>
      </c>
      <c r="J681" s="12" t="s">
        <v>41</v>
      </c>
      <c r="K681" s="28">
        <f>(G681*H681)</f>
        <v>2785.86</v>
      </c>
      <c r="L681" s="28">
        <f>(K681*I681)</f>
        <v>278.58600000000001</v>
      </c>
      <c r="M681" s="28">
        <f>(K681-L681)</f>
        <v>2507.2740000000003</v>
      </c>
      <c r="N681" s="15">
        <f>YEAR(B681)</f>
        <v>2025</v>
      </c>
      <c r="O681" s="15">
        <f>MONTH(B681)</f>
        <v>7</v>
      </c>
      <c r="P681" s="15"/>
    </row>
    <row r="682" spans="1:16" ht="12.5" x14ac:dyDescent="0.25">
      <c r="A682" s="21" t="s">
        <v>1411</v>
      </c>
      <c r="B682" s="13">
        <v>45730</v>
      </c>
      <c r="C682" s="12" t="s">
        <v>43</v>
      </c>
      <c r="D682" s="12" t="s">
        <v>1412</v>
      </c>
      <c r="E682" s="12" t="s">
        <v>34</v>
      </c>
      <c r="F682" s="12" t="s">
        <v>90</v>
      </c>
      <c r="G682" s="12">
        <v>5</v>
      </c>
      <c r="H682" s="27">
        <v>449.68</v>
      </c>
      <c r="I682" s="12">
        <v>0</v>
      </c>
      <c r="J682" s="12" t="s">
        <v>36</v>
      </c>
      <c r="K682" s="28">
        <f>(G682*H682)</f>
        <v>2248.4</v>
      </c>
      <c r="L682" s="28">
        <f>(K682*I682)</f>
        <v>0</v>
      </c>
      <c r="M682" s="28">
        <f>(K682-L682)</f>
        <v>2248.4</v>
      </c>
      <c r="N682" s="15">
        <f>YEAR(B682)</f>
        <v>2025</v>
      </c>
      <c r="O682" s="15">
        <f>MONTH(B682)</f>
        <v>3</v>
      </c>
      <c r="P682" s="15"/>
    </row>
    <row r="683" spans="1:16" ht="12.5" x14ac:dyDescent="0.25">
      <c r="A683" s="21" t="s">
        <v>1413</v>
      </c>
      <c r="B683" s="13">
        <v>45861</v>
      </c>
      <c r="C683" s="12" t="s">
        <v>65</v>
      </c>
      <c r="D683" s="12" t="s">
        <v>1414</v>
      </c>
      <c r="E683" s="12" t="s">
        <v>56</v>
      </c>
      <c r="F683" s="12" t="s">
        <v>61</v>
      </c>
      <c r="G683" s="12">
        <v>3</v>
      </c>
      <c r="H683" s="27">
        <v>273.45999999999998</v>
      </c>
      <c r="I683" s="12">
        <v>0</v>
      </c>
      <c r="J683" s="12" t="s">
        <v>58</v>
      </c>
      <c r="K683" s="28">
        <f>(G683*H683)</f>
        <v>820.37999999999988</v>
      </c>
      <c r="L683" s="28">
        <f>(K683*I683)</f>
        <v>0</v>
      </c>
      <c r="M683" s="28">
        <f>(K683-L683)</f>
        <v>820.37999999999988</v>
      </c>
      <c r="N683" s="15">
        <f>YEAR(B683)</f>
        <v>2025</v>
      </c>
      <c r="O683" s="15">
        <f>MONTH(B683)</f>
        <v>7</v>
      </c>
      <c r="P683" s="15"/>
    </row>
    <row r="684" spans="1:16" ht="12.5" x14ac:dyDescent="0.25">
      <c r="A684" s="21" t="s">
        <v>1415</v>
      </c>
      <c r="B684" s="13">
        <v>45761</v>
      </c>
      <c r="C684" s="12" t="s">
        <v>47</v>
      </c>
      <c r="D684" s="12" t="s">
        <v>1416</v>
      </c>
      <c r="E684" s="12" t="s">
        <v>34</v>
      </c>
      <c r="F684" s="12" t="s">
        <v>90</v>
      </c>
      <c r="G684" s="12">
        <v>4</v>
      </c>
      <c r="H684" s="27">
        <v>281.89</v>
      </c>
      <c r="I684" s="12">
        <v>0</v>
      </c>
      <c r="J684" s="12" t="s">
        <v>58</v>
      </c>
      <c r="K684" s="28">
        <f>(G684*H684)</f>
        <v>1127.56</v>
      </c>
      <c r="L684" s="28">
        <f>(K684*I684)</f>
        <v>0</v>
      </c>
      <c r="M684" s="28">
        <f>(K684-L684)</f>
        <v>1127.56</v>
      </c>
      <c r="N684" s="15">
        <f>YEAR(B684)</f>
        <v>2025</v>
      </c>
      <c r="O684" s="15">
        <f>MONTH(B684)</f>
        <v>4</v>
      </c>
      <c r="P684" s="15"/>
    </row>
    <row r="685" spans="1:16" ht="12.5" x14ac:dyDescent="0.25">
      <c r="A685" s="21" t="s">
        <v>1417</v>
      </c>
      <c r="B685" s="13">
        <v>45532</v>
      </c>
      <c r="C685" s="12" t="s">
        <v>32</v>
      </c>
      <c r="D685" s="12" t="s">
        <v>1418</v>
      </c>
      <c r="E685" s="12" t="s">
        <v>34</v>
      </c>
      <c r="F685" s="12" t="s">
        <v>182</v>
      </c>
      <c r="G685" s="12">
        <v>2</v>
      </c>
      <c r="H685" s="27">
        <v>272.14999999999998</v>
      </c>
      <c r="I685" s="12">
        <v>0.05</v>
      </c>
      <c r="J685" s="12" t="s">
        <v>41</v>
      </c>
      <c r="K685" s="28">
        <f>(G685*H685)</f>
        <v>544.29999999999995</v>
      </c>
      <c r="L685" s="28">
        <f>(K685*I685)</f>
        <v>27.215</v>
      </c>
      <c r="M685" s="28">
        <f>(K685-L685)</f>
        <v>517.08499999999992</v>
      </c>
      <c r="N685" s="15">
        <f>YEAR(B685)</f>
        <v>2024</v>
      </c>
      <c r="O685" s="15">
        <f>MONTH(B685)</f>
        <v>8</v>
      </c>
      <c r="P685" s="15"/>
    </row>
    <row r="686" spans="1:16" ht="12.5" x14ac:dyDescent="0.25">
      <c r="A686" s="21" t="s">
        <v>1419</v>
      </c>
      <c r="B686" s="13">
        <v>45601</v>
      </c>
      <c r="C686" s="12" t="s">
        <v>43</v>
      </c>
      <c r="D686" s="12" t="s">
        <v>1420</v>
      </c>
      <c r="E686" s="12" t="s">
        <v>56</v>
      </c>
      <c r="F686" s="12" t="s">
        <v>61</v>
      </c>
      <c r="G686" s="12">
        <v>10</v>
      </c>
      <c r="H686" s="27">
        <v>420.18</v>
      </c>
      <c r="I686" s="12">
        <v>0.1</v>
      </c>
      <c r="J686" s="12" t="s">
        <v>36</v>
      </c>
      <c r="K686" s="28">
        <f>(G686*H686)</f>
        <v>4201.8</v>
      </c>
      <c r="L686" s="28">
        <f>(K686*I686)</f>
        <v>420.18000000000006</v>
      </c>
      <c r="M686" s="28">
        <f>(K686-L686)</f>
        <v>3781.62</v>
      </c>
      <c r="N686" s="15">
        <f>YEAR(B686)</f>
        <v>2024</v>
      </c>
      <c r="O686" s="15">
        <f>MONTH(B686)</f>
        <v>11</v>
      </c>
      <c r="P686" s="15"/>
    </row>
    <row r="687" spans="1:16" ht="12.5" x14ac:dyDescent="0.25">
      <c r="A687" s="21" t="s">
        <v>1421</v>
      </c>
      <c r="B687" s="13">
        <v>45745</v>
      </c>
      <c r="C687" s="12" t="s">
        <v>43</v>
      </c>
      <c r="D687" s="12" t="s">
        <v>1422</v>
      </c>
      <c r="E687" s="12" t="s">
        <v>39</v>
      </c>
      <c r="F687" s="12" t="s">
        <v>53</v>
      </c>
      <c r="G687" s="12">
        <v>1</v>
      </c>
      <c r="H687" s="27">
        <v>359.73</v>
      </c>
      <c r="I687" s="12">
        <v>0.05</v>
      </c>
      <c r="J687" s="12" t="s">
        <v>58</v>
      </c>
      <c r="K687" s="28">
        <f>(G687*H687)</f>
        <v>359.73</v>
      </c>
      <c r="L687" s="28">
        <f>(K687*I687)</f>
        <v>17.986500000000003</v>
      </c>
      <c r="M687" s="28">
        <f>(K687-L687)</f>
        <v>341.74350000000004</v>
      </c>
      <c r="N687" s="15">
        <f>YEAR(B687)</f>
        <v>2025</v>
      </c>
      <c r="O687" s="15">
        <f>MONTH(B687)</f>
        <v>3</v>
      </c>
      <c r="P687" s="15"/>
    </row>
    <row r="688" spans="1:16" ht="12.5" x14ac:dyDescent="0.25">
      <c r="A688" s="21" t="s">
        <v>1423</v>
      </c>
      <c r="B688" s="13">
        <v>45844</v>
      </c>
      <c r="C688" s="12" t="s">
        <v>47</v>
      </c>
      <c r="D688" s="12" t="s">
        <v>1424</v>
      </c>
      <c r="E688" s="12" t="s">
        <v>34</v>
      </c>
      <c r="F688" s="12" t="s">
        <v>90</v>
      </c>
      <c r="G688" s="12">
        <v>5</v>
      </c>
      <c r="H688" s="27">
        <v>360.98</v>
      </c>
      <c r="I688" s="12">
        <v>0</v>
      </c>
      <c r="J688" s="12" t="s">
        <v>41</v>
      </c>
      <c r="K688" s="28">
        <f>(G688*H688)</f>
        <v>1804.9</v>
      </c>
      <c r="L688" s="28">
        <f>(K688*I688)</f>
        <v>0</v>
      </c>
      <c r="M688" s="28">
        <f>(K688-L688)</f>
        <v>1804.9</v>
      </c>
      <c r="N688" s="15">
        <f>YEAR(B688)</f>
        <v>2025</v>
      </c>
      <c r="O688" s="15">
        <f>MONTH(B688)</f>
        <v>7</v>
      </c>
      <c r="P688" s="15"/>
    </row>
    <row r="689" spans="1:16" ht="12.5" x14ac:dyDescent="0.25">
      <c r="A689" s="21" t="s">
        <v>1425</v>
      </c>
      <c r="B689" s="13">
        <v>45858</v>
      </c>
      <c r="C689" s="12" t="s">
        <v>47</v>
      </c>
      <c r="D689" s="12" t="s">
        <v>1426</v>
      </c>
      <c r="E689" s="12" t="s">
        <v>34</v>
      </c>
      <c r="F689" s="12" t="s">
        <v>90</v>
      </c>
      <c r="G689" s="12">
        <v>7</v>
      </c>
      <c r="H689" s="27">
        <v>217.54</v>
      </c>
      <c r="I689" s="12">
        <v>0</v>
      </c>
      <c r="J689" s="12" t="s">
        <v>36</v>
      </c>
      <c r="K689" s="28">
        <f>(G689*H689)</f>
        <v>1522.78</v>
      </c>
      <c r="L689" s="28">
        <f>(K689*I689)</f>
        <v>0</v>
      </c>
      <c r="M689" s="28">
        <f>(K689-L689)</f>
        <v>1522.78</v>
      </c>
      <c r="N689" s="15">
        <f>YEAR(B689)</f>
        <v>2025</v>
      </c>
      <c r="O689" s="15">
        <f>MONTH(B689)</f>
        <v>7</v>
      </c>
      <c r="P689" s="15"/>
    </row>
    <row r="690" spans="1:16" ht="12.5" x14ac:dyDescent="0.25">
      <c r="A690" s="21" t="s">
        <v>1427</v>
      </c>
      <c r="B690" s="13">
        <v>45765</v>
      </c>
      <c r="C690" s="12" t="s">
        <v>32</v>
      </c>
      <c r="D690" s="12" t="s">
        <v>1428</v>
      </c>
      <c r="E690" s="12" t="s">
        <v>56</v>
      </c>
      <c r="F690" s="12" t="s">
        <v>61</v>
      </c>
      <c r="G690" s="12">
        <v>10</v>
      </c>
      <c r="H690" s="27">
        <v>354.33</v>
      </c>
      <c r="I690" s="12">
        <v>0.15</v>
      </c>
      <c r="J690" s="12" t="s">
        <v>58</v>
      </c>
      <c r="K690" s="28">
        <f>(G690*H690)</f>
        <v>3543.2999999999997</v>
      </c>
      <c r="L690" s="28">
        <f>(K690*I690)</f>
        <v>531.49499999999989</v>
      </c>
      <c r="M690" s="28">
        <f>(K690-L690)</f>
        <v>3011.8049999999998</v>
      </c>
      <c r="N690" s="15">
        <f>YEAR(B690)</f>
        <v>2025</v>
      </c>
      <c r="O690" s="15">
        <f>MONTH(B690)</f>
        <v>4</v>
      </c>
      <c r="P690" s="15"/>
    </row>
    <row r="691" spans="1:16" ht="12.5" x14ac:dyDescent="0.25">
      <c r="A691" s="21" t="s">
        <v>1429</v>
      </c>
      <c r="B691" s="13">
        <v>45591</v>
      </c>
      <c r="C691" s="12" t="s">
        <v>65</v>
      </c>
      <c r="D691" s="12" t="s">
        <v>1430</v>
      </c>
      <c r="E691" s="12" t="s">
        <v>39</v>
      </c>
      <c r="F691" s="12" t="s">
        <v>101</v>
      </c>
      <c r="G691" s="12">
        <v>3</v>
      </c>
      <c r="H691" s="27">
        <v>157.09</v>
      </c>
      <c r="I691" s="12">
        <v>0.15</v>
      </c>
      <c r="J691" s="12" t="s">
        <v>58</v>
      </c>
      <c r="K691" s="28">
        <f>(G691*H691)</f>
        <v>471.27</v>
      </c>
      <c r="L691" s="28">
        <f>(K691*I691)</f>
        <v>70.6905</v>
      </c>
      <c r="M691" s="28">
        <f>(K691-L691)</f>
        <v>400.5795</v>
      </c>
      <c r="N691" s="15">
        <f>YEAR(B691)</f>
        <v>2024</v>
      </c>
      <c r="O691" s="15">
        <f>MONTH(B691)</f>
        <v>10</v>
      </c>
      <c r="P691" s="15"/>
    </row>
    <row r="692" spans="1:16" ht="12.5" x14ac:dyDescent="0.25">
      <c r="A692" s="21" t="s">
        <v>1431</v>
      </c>
      <c r="B692" s="13">
        <v>45760</v>
      </c>
      <c r="C692" s="12" t="s">
        <v>32</v>
      </c>
      <c r="D692" s="12" t="s">
        <v>1432</v>
      </c>
      <c r="E692" s="12" t="s">
        <v>56</v>
      </c>
      <c r="F692" s="12" t="s">
        <v>57</v>
      </c>
      <c r="G692" s="12">
        <v>3</v>
      </c>
      <c r="H692" s="27">
        <v>85.77</v>
      </c>
      <c r="I692" s="12">
        <v>0</v>
      </c>
      <c r="J692" s="12" t="s">
        <v>58</v>
      </c>
      <c r="K692" s="28">
        <f>(G692*H692)</f>
        <v>257.31</v>
      </c>
      <c r="L692" s="28">
        <f>(K692*I692)</f>
        <v>0</v>
      </c>
      <c r="M692" s="28">
        <f>(K692-L692)</f>
        <v>257.31</v>
      </c>
      <c r="N692" s="15">
        <f>YEAR(B692)</f>
        <v>2025</v>
      </c>
      <c r="O692" s="15">
        <f>MONTH(B692)</f>
        <v>4</v>
      </c>
      <c r="P692" s="15"/>
    </row>
    <row r="693" spans="1:16" ht="12.5" x14ac:dyDescent="0.25">
      <c r="A693" s="21" t="s">
        <v>1433</v>
      </c>
      <c r="B693" s="13">
        <v>45694</v>
      </c>
      <c r="C693" s="12" t="s">
        <v>65</v>
      </c>
      <c r="D693" s="12" t="s">
        <v>1434</v>
      </c>
      <c r="E693" s="12" t="s">
        <v>56</v>
      </c>
      <c r="F693" s="12" t="s">
        <v>61</v>
      </c>
      <c r="G693" s="12">
        <v>6</v>
      </c>
      <c r="H693" s="27">
        <v>115.8</v>
      </c>
      <c r="I693" s="12">
        <v>0.15</v>
      </c>
      <c r="J693" s="12" t="s">
        <v>36</v>
      </c>
      <c r="K693" s="28">
        <f>(G693*H693)</f>
        <v>694.8</v>
      </c>
      <c r="L693" s="28">
        <f>(K693*I693)</f>
        <v>104.21999999999998</v>
      </c>
      <c r="M693" s="28">
        <f>(K693-L693)</f>
        <v>590.57999999999993</v>
      </c>
      <c r="N693" s="15">
        <f>YEAR(B693)</f>
        <v>2025</v>
      </c>
      <c r="O693" s="15">
        <f>MONTH(B693)</f>
        <v>2</v>
      </c>
      <c r="P693" s="15"/>
    </row>
    <row r="694" spans="1:16" ht="12.5" x14ac:dyDescent="0.25">
      <c r="A694" s="21" t="s">
        <v>1435</v>
      </c>
      <c r="B694" s="13">
        <v>45826</v>
      </c>
      <c r="C694" s="12" t="s">
        <v>43</v>
      </c>
      <c r="D694" s="12" t="s">
        <v>1436</v>
      </c>
      <c r="E694" s="12" t="s">
        <v>39</v>
      </c>
      <c r="F694" s="12" t="s">
        <v>40</v>
      </c>
      <c r="G694" s="12">
        <v>4</v>
      </c>
      <c r="H694" s="27">
        <v>115.6</v>
      </c>
      <c r="I694" s="12">
        <v>0.15</v>
      </c>
      <c r="J694" s="12" t="s">
        <v>58</v>
      </c>
      <c r="K694" s="28">
        <f>(G694*H694)</f>
        <v>462.4</v>
      </c>
      <c r="L694" s="28">
        <f>(K694*I694)</f>
        <v>69.36</v>
      </c>
      <c r="M694" s="28">
        <f>(K694-L694)</f>
        <v>393.03999999999996</v>
      </c>
      <c r="N694" s="15">
        <f>YEAR(B694)</f>
        <v>2025</v>
      </c>
      <c r="O694" s="15">
        <f>MONTH(B694)</f>
        <v>6</v>
      </c>
      <c r="P694" s="15"/>
    </row>
    <row r="695" spans="1:16" ht="12.5" x14ac:dyDescent="0.25">
      <c r="A695" s="21" t="s">
        <v>1437</v>
      </c>
      <c r="B695" s="13">
        <v>45553</v>
      </c>
      <c r="C695" s="12" t="s">
        <v>47</v>
      </c>
      <c r="D695" s="12" t="s">
        <v>1438</v>
      </c>
      <c r="E695" s="12" t="s">
        <v>34</v>
      </c>
      <c r="F695" s="12" t="s">
        <v>182</v>
      </c>
      <c r="G695" s="12">
        <v>10</v>
      </c>
      <c r="H695" s="27">
        <v>324.73</v>
      </c>
      <c r="I695" s="12">
        <v>0.15</v>
      </c>
      <c r="J695" s="12" t="s">
        <v>41</v>
      </c>
      <c r="K695" s="28">
        <f>(G695*H695)</f>
        <v>3247.3</v>
      </c>
      <c r="L695" s="28">
        <f>(K695*I695)</f>
        <v>487.09500000000003</v>
      </c>
      <c r="M695" s="28">
        <f>(K695-L695)</f>
        <v>2760.2049999999999</v>
      </c>
      <c r="N695" s="15">
        <f>YEAR(B695)</f>
        <v>2024</v>
      </c>
      <c r="O695" s="15">
        <f>MONTH(B695)</f>
        <v>9</v>
      </c>
      <c r="P695" s="15"/>
    </row>
    <row r="696" spans="1:16" ht="12.5" x14ac:dyDescent="0.25">
      <c r="A696" s="21" t="s">
        <v>1439</v>
      </c>
      <c r="B696" s="13">
        <v>45784</v>
      </c>
      <c r="C696" s="12" t="s">
        <v>43</v>
      </c>
      <c r="D696" s="12" t="s">
        <v>1440</v>
      </c>
      <c r="E696" s="12" t="s">
        <v>56</v>
      </c>
      <c r="F696" s="12" t="s">
        <v>57</v>
      </c>
      <c r="G696" s="12">
        <v>1</v>
      </c>
      <c r="H696" s="27">
        <v>33.56</v>
      </c>
      <c r="I696" s="12">
        <v>0.1</v>
      </c>
      <c r="J696" s="12" t="s">
        <v>36</v>
      </c>
      <c r="K696" s="28">
        <f>(G696*H696)</f>
        <v>33.56</v>
      </c>
      <c r="L696" s="28">
        <f>(K696*I696)</f>
        <v>3.3560000000000003</v>
      </c>
      <c r="M696" s="28">
        <f>(K696-L696)</f>
        <v>30.204000000000001</v>
      </c>
      <c r="N696" s="15">
        <f>YEAR(B696)</f>
        <v>2025</v>
      </c>
      <c r="O696" s="15">
        <f>MONTH(B696)</f>
        <v>5</v>
      </c>
      <c r="P696" s="15"/>
    </row>
    <row r="697" spans="1:16" ht="12.5" x14ac:dyDescent="0.25">
      <c r="A697" s="21" t="s">
        <v>1441</v>
      </c>
      <c r="B697" s="13">
        <v>45814</v>
      </c>
      <c r="C697" s="12" t="s">
        <v>47</v>
      </c>
      <c r="D697" s="12" t="s">
        <v>1442</v>
      </c>
      <c r="E697" s="12" t="s">
        <v>34</v>
      </c>
      <c r="F697" s="12" t="s">
        <v>35</v>
      </c>
      <c r="G697" s="12">
        <v>3</v>
      </c>
      <c r="H697" s="27">
        <v>129.65</v>
      </c>
      <c r="I697" s="12">
        <v>0.05</v>
      </c>
      <c r="J697" s="12" t="s">
        <v>58</v>
      </c>
      <c r="K697" s="28">
        <f>(G697*H697)</f>
        <v>388.95000000000005</v>
      </c>
      <c r="L697" s="28">
        <f>(K697*I697)</f>
        <v>19.447500000000005</v>
      </c>
      <c r="M697" s="28">
        <f>(K697-L697)</f>
        <v>369.50250000000005</v>
      </c>
      <c r="N697" s="15">
        <f>YEAR(B697)</f>
        <v>2025</v>
      </c>
      <c r="O697" s="15">
        <f>MONTH(B697)</f>
        <v>6</v>
      </c>
      <c r="P697" s="15"/>
    </row>
    <row r="698" spans="1:16" ht="12.5" x14ac:dyDescent="0.25">
      <c r="A698" s="21" t="s">
        <v>1443</v>
      </c>
      <c r="B698" s="13">
        <v>45691</v>
      </c>
      <c r="C698" s="12" t="s">
        <v>43</v>
      </c>
      <c r="D698" s="12" t="s">
        <v>1444</v>
      </c>
      <c r="E698" s="12" t="s">
        <v>56</v>
      </c>
      <c r="F698" s="12" t="s">
        <v>87</v>
      </c>
      <c r="G698" s="12">
        <v>4</v>
      </c>
      <c r="H698" s="27">
        <v>205.23</v>
      </c>
      <c r="I698" s="12">
        <v>0.05</v>
      </c>
      <c r="J698" s="12" t="s">
        <v>41</v>
      </c>
      <c r="K698" s="28">
        <f>(G698*H698)</f>
        <v>820.92</v>
      </c>
      <c r="L698" s="28">
        <f>(K698*I698)</f>
        <v>41.045999999999999</v>
      </c>
      <c r="M698" s="28">
        <f>(K698-L698)</f>
        <v>779.87399999999991</v>
      </c>
      <c r="N698" s="15">
        <f>YEAR(B698)</f>
        <v>2025</v>
      </c>
      <c r="O698" s="15">
        <f>MONTH(B698)</f>
        <v>2</v>
      </c>
      <c r="P698" s="15"/>
    </row>
    <row r="699" spans="1:16" ht="12.5" x14ac:dyDescent="0.25">
      <c r="A699" s="21" t="s">
        <v>1445</v>
      </c>
      <c r="B699" s="13">
        <v>45792</v>
      </c>
      <c r="C699" s="12" t="s">
        <v>47</v>
      </c>
      <c r="D699" s="12" t="s">
        <v>1446</v>
      </c>
      <c r="E699" s="12" t="s">
        <v>56</v>
      </c>
      <c r="F699" s="12" t="s">
        <v>78</v>
      </c>
      <c r="G699" s="12">
        <v>7</v>
      </c>
      <c r="H699" s="27">
        <v>325.52999999999997</v>
      </c>
      <c r="I699" s="12">
        <v>0.1</v>
      </c>
      <c r="J699" s="12" t="s">
        <v>58</v>
      </c>
      <c r="K699" s="28">
        <f>(G699*H699)</f>
        <v>2278.71</v>
      </c>
      <c r="L699" s="28">
        <f>(K699*I699)</f>
        <v>227.87100000000001</v>
      </c>
      <c r="M699" s="28">
        <f>(K699-L699)</f>
        <v>2050.8389999999999</v>
      </c>
      <c r="N699" s="15">
        <f>YEAR(B699)</f>
        <v>2025</v>
      </c>
      <c r="O699" s="15">
        <f>MONTH(B699)</f>
        <v>5</v>
      </c>
      <c r="P699" s="15"/>
    </row>
    <row r="700" spans="1:16" ht="12.5" x14ac:dyDescent="0.25">
      <c r="A700" s="21" t="s">
        <v>1447</v>
      </c>
      <c r="B700" s="13">
        <v>45723</v>
      </c>
      <c r="C700" s="12" t="s">
        <v>32</v>
      </c>
      <c r="D700" s="12" t="s">
        <v>1448</v>
      </c>
      <c r="E700" s="12" t="s">
        <v>56</v>
      </c>
      <c r="F700" s="12" t="s">
        <v>78</v>
      </c>
      <c r="G700" s="12">
        <v>4</v>
      </c>
      <c r="H700" s="27">
        <v>336.3</v>
      </c>
      <c r="I700" s="12">
        <v>0</v>
      </c>
      <c r="J700" s="12" t="s">
        <v>36</v>
      </c>
      <c r="K700" s="28">
        <f>(G700*H700)</f>
        <v>1345.2</v>
      </c>
      <c r="L700" s="28">
        <f>(K700*I700)</f>
        <v>0</v>
      </c>
      <c r="M700" s="28">
        <f>(K700-L700)</f>
        <v>1345.2</v>
      </c>
      <c r="N700" s="15">
        <f>YEAR(B700)</f>
        <v>2025</v>
      </c>
      <c r="O700" s="15">
        <f>MONTH(B700)</f>
        <v>3</v>
      </c>
      <c r="P700" s="15"/>
    </row>
    <row r="701" spans="1:16" ht="12.5" x14ac:dyDescent="0.25">
      <c r="A701" s="21" t="s">
        <v>1449</v>
      </c>
      <c r="B701" s="13">
        <v>45605</v>
      </c>
      <c r="C701" s="12" t="s">
        <v>65</v>
      </c>
      <c r="D701" s="12" t="s">
        <v>1450</v>
      </c>
      <c r="E701" s="12" t="s">
        <v>34</v>
      </c>
      <c r="F701" s="12" t="s">
        <v>90</v>
      </c>
      <c r="G701" s="12">
        <v>3</v>
      </c>
      <c r="H701" s="27">
        <v>238.53</v>
      </c>
      <c r="I701" s="12">
        <v>0</v>
      </c>
      <c r="J701" s="12" t="s">
        <v>41</v>
      </c>
      <c r="K701" s="28">
        <f>(G701*H701)</f>
        <v>715.59</v>
      </c>
      <c r="L701" s="28">
        <f>(K701*I701)</f>
        <v>0</v>
      </c>
      <c r="M701" s="28">
        <f>(K701-L701)</f>
        <v>715.59</v>
      </c>
      <c r="N701" s="15">
        <f>YEAR(B701)</f>
        <v>2024</v>
      </c>
      <c r="O701" s="15">
        <f>MONTH(B701)</f>
        <v>11</v>
      </c>
      <c r="P701" s="15"/>
    </row>
    <row r="702" spans="1:16" ht="12.5" x14ac:dyDescent="0.25">
      <c r="A702" s="21" t="s">
        <v>1451</v>
      </c>
      <c r="B702" s="13">
        <v>45828</v>
      </c>
      <c r="C702" s="12" t="s">
        <v>65</v>
      </c>
      <c r="D702" s="12" t="s">
        <v>1452</v>
      </c>
      <c r="E702" s="12" t="s">
        <v>34</v>
      </c>
      <c r="F702" s="12" t="s">
        <v>69</v>
      </c>
      <c r="G702" s="12">
        <v>10</v>
      </c>
      <c r="H702" s="27">
        <v>225.07</v>
      </c>
      <c r="I702" s="12">
        <v>0.05</v>
      </c>
      <c r="J702" s="12" t="s">
        <v>36</v>
      </c>
      <c r="K702" s="28">
        <f>(G702*H702)</f>
        <v>2250.6999999999998</v>
      </c>
      <c r="L702" s="28">
        <f>(K702*I702)</f>
        <v>112.535</v>
      </c>
      <c r="M702" s="28">
        <f>(K702-L702)</f>
        <v>2138.165</v>
      </c>
      <c r="N702" s="15">
        <f>YEAR(B702)</f>
        <v>2025</v>
      </c>
      <c r="O702" s="15">
        <f>MONTH(B702)</f>
        <v>6</v>
      </c>
      <c r="P702" s="15"/>
    </row>
    <row r="703" spans="1:16" ht="12.5" x14ac:dyDescent="0.25">
      <c r="A703" s="21" t="s">
        <v>1453</v>
      </c>
      <c r="B703" s="13">
        <v>45765</v>
      </c>
      <c r="C703" s="12" t="s">
        <v>47</v>
      </c>
      <c r="D703" s="12" t="s">
        <v>1454</v>
      </c>
      <c r="E703" s="12" t="s">
        <v>34</v>
      </c>
      <c r="F703" s="12" t="s">
        <v>69</v>
      </c>
      <c r="G703" s="12">
        <v>7</v>
      </c>
      <c r="H703" s="27">
        <v>48.92</v>
      </c>
      <c r="I703" s="12">
        <v>0.1</v>
      </c>
      <c r="J703" s="12" t="s">
        <v>36</v>
      </c>
      <c r="K703" s="28">
        <f>(G703*H703)</f>
        <v>342.44</v>
      </c>
      <c r="L703" s="28">
        <f>(K703*I703)</f>
        <v>34.244</v>
      </c>
      <c r="M703" s="28">
        <f>(K703-L703)</f>
        <v>308.19600000000003</v>
      </c>
      <c r="N703" s="15">
        <f>YEAR(B703)</f>
        <v>2025</v>
      </c>
      <c r="O703" s="15">
        <f>MONTH(B703)</f>
        <v>4</v>
      </c>
      <c r="P703" s="15"/>
    </row>
    <row r="704" spans="1:16" ht="12.5" x14ac:dyDescent="0.25">
      <c r="A704" s="21" t="s">
        <v>1455</v>
      </c>
      <c r="B704" s="13">
        <v>45561</v>
      </c>
      <c r="C704" s="12" t="s">
        <v>43</v>
      </c>
      <c r="D704" s="12" t="s">
        <v>1456</v>
      </c>
      <c r="E704" s="12" t="s">
        <v>34</v>
      </c>
      <c r="F704" s="12" t="s">
        <v>35</v>
      </c>
      <c r="G704" s="12">
        <v>6</v>
      </c>
      <c r="H704" s="27">
        <v>469.58</v>
      </c>
      <c r="I704" s="12">
        <v>0.05</v>
      </c>
      <c r="J704" s="12" t="s">
        <v>41</v>
      </c>
      <c r="K704" s="28">
        <f>(G704*H704)</f>
        <v>2817.48</v>
      </c>
      <c r="L704" s="28">
        <f>(K704*I704)</f>
        <v>140.874</v>
      </c>
      <c r="M704" s="28">
        <f>(K704-L704)</f>
        <v>2676.6060000000002</v>
      </c>
      <c r="N704" s="15">
        <f>YEAR(B704)</f>
        <v>2024</v>
      </c>
      <c r="O704" s="15">
        <f>MONTH(B704)</f>
        <v>9</v>
      </c>
      <c r="P704" s="15"/>
    </row>
    <row r="705" spans="1:16" ht="12.5" x14ac:dyDescent="0.25">
      <c r="A705" s="21" t="s">
        <v>1457</v>
      </c>
      <c r="B705" s="13">
        <v>45531</v>
      </c>
      <c r="C705" s="12" t="s">
        <v>32</v>
      </c>
      <c r="D705" s="12" t="s">
        <v>1420</v>
      </c>
      <c r="E705" s="12" t="s">
        <v>34</v>
      </c>
      <c r="F705" s="12" t="s">
        <v>90</v>
      </c>
      <c r="G705" s="12">
        <v>8</v>
      </c>
      <c r="H705" s="27">
        <v>30.5</v>
      </c>
      <c r="I705" s="12">
        <v>0.05</v>
      </c>
      <c r="J705" s="12" t="s">
        <v>58</v>
      </c>
      <c r="K705" s="28">
        <f>(G705*H705)</f>
        <v>244</v>
      </c>
      <c r="L705" s="28">
        <f>(K705*I705)</f>
        <v>12.200000000000001</v>
      </c>
      <c r="M705" s="28">
        <f>(K705-L705)</f>
        <v>231.8</v>
      </c>
      <c r="N705" s="15">
        <f>YEAR(B705)</f>
        <v>2024</v>
      </c>
      <c r="O705" s="15">
        <f>MONTH(B705)</f>
        <v>8</v>
      </c>
      <c r="P705" s="15"/>
    </row>
    <row r="706" spans="1:16" ht="12.5" x14ac:dyDescent="0.25">
      <c r="A706" s="21" t="s">
        <v>1458</v>
      </c>
      <c r="B706" s="13">
        <v>45561</v>
      </c>
      <c r="C706" s="12" t="s">
        <v>32</v>
      </c>
      <c r="D706" s="12" t="s">
        <v>1459</v>
      </c>
      <c r="E706" s="12" t="s">
        <v>56</v>
      </c>
      <c r="F706" s="12" t="s">
        <v>61</v>
      </c>
      <c r="G706" s="12">
        <v>6</v>
      </c>
      <c r="H706" s="27">
        <v>391.7</v>
      </c>
      <c r="I706" s="12">
        <v>0.05</v>
      </c>
      <c r="J706" s="12" t="s">
        <v>36</v>
      </c>
      <c r="K706" s="28">
        <f>(G706*H706)</f>
        <v>2350.1999999999998</v>
      </c>
      <c r="L706" s="28">
        <f>(K706*I706)</f>
        <v>117.50999999999999</v>
      </c>
      <c r="M706" s="28">
        <f>(K706-L706)</f>
        <v>2232.6899999999996</v>
      </c>
      <c r="N706" s="15">
        <f>YEAR(B706)</f>
        <v>2024</v>
      </c>
      <c r="O706" s="15">
        <f>MONTH(B706)</f>
        <v>9</v>
      </c>
      <c r="P706" s="15"/>
    </row>
    <row r="707" spans="1:16" ht="12.5" x14ac:dyDescent="0.25">
      <c r="A707" s="21" t="s">
        <v>1460</v>
      </c>
      <c r="B707" s="13">
        <v>45696</v>
      </c>
      <c r="C707" s="12" t="s">
        <v>32</v>
      </c>
      <c r="D707" s="12" t="s">
        <v>1461</v>
      </c>
      <c r="E707" s="12" t="s">
        <v>56</v>
      </c>
      <c r="F707" s="12" t="s">
        <v>87</v>
      </c>
      <c r="G707" s="12">
        <v>4</v>
      </c>
      <c r="H707" s="27">
        <v>284.27</v>
      </c>
      <c r="I707" s="12">
        <v>0.05</v>
      </c>
      <c r="J707" s="12" t="s">
        <v>41</v>
      </c>
      <c r="K707" s="28">
        <f>(G707*H707)</f>
        <v>1137.08</v>
      </c>
      <c r="L707" s="28">
        <f>(K707*I707)</f>
        <v>56.853999999999999</v>
      </c>
      <c r="M707" s="28">
        <f>(K707-L707)</f>
        <v>1080.2259999999999</v>
      </c>
      <c r="N707" s="15">
        <f>YEAR(B707)</f>
        <v>2025</v>
      </c>
      <c r="O707" s="15">
        <f>MONTH(B707)</f>
        <v>2</v>
      </c>
      <c r="P707" s="15"/>
    </row>
    <row r="708" spans="1:16" ht="12.5" x14ac:dyDescent="0.25">
      <c r="A708" s="21" t="s">
        <v>1462</v>
      </c>
      <c r="B708" s="13">
        <v>45795</v>
      </c>
      <c r="C708" s="12" t="s">
        <v>43</v>
      </c>
      <c r="D708" s="12" t="s">
        <v>1463</v>
      </c>
      <c r="E708" s="12" t="s">
        <v>39</v>
      </c>
      <c r="F708" s="12" t="s">
        <v>101</v>
      </c>
      <c r="G708" s="12">
        <v>4</v>
      </c>
      <c r="H708" s="27">
        <v>454.04</v>
      </c>
      <c r="I708" s="12">
        <v>0.1</v>
      </c>
      <c r="J708" s="12" t="s">
        <v>58</v>
      </c>
      <c r="K708" s="28">
        <f>(G708*H708)</f>
        <v>1816.16</v>
      </c>
      <c r="L708" s="28">
        <f>(K708*I708)</f>
        <v>181.61600000000001</v>
      </c>
      <c r="M708" s="28">
        <f>(K708-L708)</f>
        <v>1634.5440000000001</v>
      </c>
      <c r="N708" s="15">
        <f>YEAR(B708)</f>
        <v>2025</v>
      </c>
      <c r="O708" s="15">
        <f>MONTH(B708)</f>
        <v>5</v>
      </c>
      <c r="P708" s="15"/>
    </row>
    <row r="709" spans="1:16" ht="12.5" x14ac:dyDescent="0.25">
      <c r="A709" s="21" t="s">
        <v>1464</v>
      </c>
      <c r="B709" s="13">
        <v>45794</v>
      </c>
      <c r="C709" s="12" t="s">
        <v>47</v>
      </c>
      <c r="D709" s="12" t="s">
        <v>1465</v>
      </c>
      <c r="E709" s="12" t="s">
        <v>56</v>
      </c>
      <c r="F709" s="12" t="s">
        <v>61</v>
      </c>
      <c r="G709" s="12">
        <v>2</v>
      </c>
      <c r="H709" s="27">
        <v>411.93</v>
      </c>
      <c r="I709" s="12">
        <v>0.1</v>
      </c>
      <c r="J709" s="12" t="s">
        <v>58</v>
      </c>
      <c r="K709" s="28">
        <f>(G709*H709)</f>
        <v>823.86</v>
      </c>
      <c r="L709" s="28">
        <f>(K709*I709)</f>
        <v>82.38600000000001</v>
      </c>
      <c r="M709" s="28">
        <f>(K709-L709)</f>
        <v>741.47400000000005</v>
      </c>
      <c r="N709" s="15">
        <f>YEAR(B709)</f>
        <v>2025</v>
      </c>
      <c r="O709" s="15">
        <f>MONTH(B709)</f>
        <v>5</v>
      </c>
      <c r="P709" s="15"/>
    </row>
    <row r="710" spans="1:16" ht="12.5" x14ac:dyDescent="0.25">
      <c r="A710" s="21" t="s">
        <v>1466</v>
      </c>
      <c r="B710" s="13">
        <v>45511</v>
      </c>
      <c r="C710" s="12" t="s">
        <v>43</v>
      </c>
      <c r="D710" s="12" t="s">
        <v>1467</v>
      </c>
      <c r="E710" s="12" t="s">
        <v>34</v>
      </c>
      <c r="F710" s="12" t="s">
        <v>35</v>
      </c>
      <c r="G710" s="12">
        <v>1</v>
      </c>
      <c r="H710" s="27">
        <v>389.63</v>
      </c>
      <c r="I710" s="12">
        <v>0</v>
      </c>
      <c r="J710" s="12" t="s">
        <v>58</v>
      </c>
      <c r="K710" s="28">
        <f>(G710*H710)</f>
        <v>389.63</v>
      </c>
      <c r="L710" s="28">
        <f>(K710*I710)</f>
        <v>0</v>
      </c>
      <c r="M710" s="28">
        <f>(K710-L710)</f>
        <v>389.63</v>
      </c>
      <c r="N710" s="15">
        <f>YEAR(B710)</f>
        <v>2024</v>
      </c>
      <c r="O710" s="15">
        <f>MONTH(B710)</f>
        <v>8</v>
      </c>
      <c r="P710" s="15"/>
    </row>
    <row r="711" spans="1:16" ht="12.5" x14ac:dyDescent="0.25">
      <c r="A711" s="21" t="s">
        <v>1468</v>
      </c>
      <c r="B711" s="13">
        <v>45820</v>
      </c>
      <c r="C711" s="12" t="s">
        <v>65</v>
      </c>
      <c r="D711" s="12" t="s">
        <v>1469</v>
      </c>
      <c r="E711" s="12" t="s">
        <v>34</v>
      </c>
      <c r="F711" s="12" t="s">
        <v>182</v>
      </c>
      <c r="G711" s="12">
        <v>8</v>
      </c>
      <c r="H711" s="27">
        <v>281.36</v>
      </c>
      <c r="I711" s="12">
        <v>0.05</v>
      </c>
      <c r="J711" s="12" t="s">
        <v>41</v>
      </c>
      <c r="K711" s="28">
        <f>(G711*H711)</f>
        <v>2250.88</v>
      </c>
      <c r="L711" s="28">
        <f>(K711*I711)</f>
        <v>112.54400000000001</v>
      </c>
      <c r="M711" s="28">
        <f>(K711-L711)</f>
        <v>2138.3360000000002</v>
      </c>
      <c r="N711" s="15">
        <f>YEAR(B711)</f>
        <v>2025</v>
      </c>
      <c r="O711" s="15">
        <f>MONTH(B711)</f>
        <v>6</v>
      </c>
      <c r="P711" s="15"/>
    </row>
    <row r="712" spans="1:16" ht="12.5" x14ac:dyDescent="0.25">
      <c r="A712" s="21" t="s">
        <v>1470</v>
      </c>
      <c r="B712" s="13">
        <v>45703</v>
      </c>
      <c r="C712" s="12" t="s">
        <v>43</v>
      </c>
      <c r="D712" s="12" t="s">
        <v>1471</v>
      </c>
      <c r="E712" s="12" t="s">
        <v>34</v>
      </c>
      <c r="F712" s="12" t="s">
        <v>90</v>
      </c>
      <c r="G712" s="12">
        <v>10</v>
      </c>
      <c r="H712" s="27">
        <v>345.59</v>
      </c>
      <c r="I712" s="12">
        <v>0.05</v>
      </c>
      <c r="J712" s="12" t="s">
        <v>58</v>
      </c>
      <c r="K712" s="28">
        <f>(G712*H712)</f>
        <v>3455.8999999999996</v>
      </c>
      <c r="L712" s="28">
        <f>(K712*I712)</f>
        <v>172.79499999999999</v>
      </c>
      <c r="M712" s="28">
        <f>(K712-L712)</f>
        <v>3283.1049999999996</v>
      </c>
      <c r="N712" s="15">
        <f>YEAR(B712)</f>
        <v>2025</v>
      </c>
      <c r="O712" s="15">
        <f>MONTH(B712)</f>
        <v>2</v>
      </c>
      <c r="P712" s="15"/>
    </row>
    <row r="713" spans="1:16" ht="12.5" x14ac:dyDescent="0.25">
      <c r="A713" s="21" t="s">
        <v>1472</v>
      </c>
      <c r="B713" s="13">
        <v>45785</v>
      </c>
      <c r="C713" s="12" t="s">
        <v>47</v>
      </c>
      <c r="D713" s="12" t="s">
        <v>1473</v>
      </c>
      <c r="E713" s="12" t="s">
        <v>39</v>
      </c>
      <c r="F713" s="12" t="s">
        <v>101</v>
      </c>
      <c r="G713" s="12">
        <v>6</v>
      </c>
      <c r="H713" s="27">
        <v>273.37</v>
      </c>
      <c r="I713" s="12">
        <v>0</v>
      </c>
      <c r="J713" s="12" t="s">
        <v>58</v>
      </c>
      <c r="K713" s="28">
        <f>(G713*H713)</f>
        <v>1640.22</v>
      </c>
      <c r="L713" s="28">
        <f>(K713*I713)</f>
        <v>0</v>
      </c>
      <c r="M713" s="28">
        <f>(K713-L713)</f>
        <v>1640.22</v>
      </c>
      <c r="N713" s="15">
        <f>YEAR(B713)</f>
        <v>2025</v>
      </c>
      <c r="O713" s="15">
        <f>MONTH(B713)</f>
        <v>5</v>
      </c>
      <c r="P713" s="15"/>
    </row>
    <row r="714" spans="1:16" ht="12.5" x14ac:dyDescent="0.25">
      <c r="A714" s="21" t="s">
        <v>1474</v>
      </c>
      <c r="B714" s="13">
        <v>45724</v>
      </c>
      <c r="C714" s="12" t="s">
        <v>43</v>
      </c>
      <c r="D714" s="12" t="s">
        <v>1475</v>
      </c>
      <c r="E714" s="12" t="s">
        <v>34</v>
      </c>
      <c r="F714" s="12" t="s">
        <v>182</v>
      </c>
      <c r="G714" s="12">
        <v>10</v>
      </c>
      <c r="H714" s="27">
        <v>220.97</v>
      </c>
      <c r="I714" s="12">
        <v>0.05</v>
      </c>
      <c r="J714" s="12" t="s">
        <v>41</v>
      </c>
      <c r="K714" s="28">
        <f>(G714*H714)</f>
        <v>2209.6999999999998</v>
      </c>
      <c r="L714" s="28">
        <f>(K714*I714)</f>
        <v>110.485</v>
      </c>
      <c r="M714" s="28">
        <f>(K714-L714)</f>
        <v>2099.2149999999997</v>
      </c>
      <c r="N714" s="15">
        <f>YEAR(B714)</f>
        <v>2025</v>
      </c>
      <c r="O714" s="15">
        <f>MONTH(B714)</f>
        <v>3</v>
      </c>
      <c r="P714" s="15"/>
    </row>
    <row r="715" spans="1:16" ht="12.5" x14ac:dyDescent="0.25">
      <c r="A715" s="21" t="s">
        <v>1476</v>
      </c>
      <c r="B715" s="13">
        <v>45731</v>
      </c>
      <c r="C715" s="12" t="s">
        <v>65</v>
      </c>
      <c r="D715" s="12" t="s">
        <v>1477</v>
      </c>
      <c r="E715" s="12" t="s">
        <v>39</v>
      </c>
      <c r="F715" s="12" t="s">
        <v>45</v>
      </c>
      <c r="G715" s="12">
        <v>9</v>
      </c>
      <c r="H715" s="27">
        <v>486.78</v>
      </c>
      <c r="I715" s="12">
        <v>0</v>
      </c>
      <c r="J715" s="12" t="s">
        <v>58</v>
      </c>
      <c r="K715" s="28">
        <f>(G715*H715)</f>
        <v>4381.0199999999995</v>
      </c>
      <c r="L715" s="28">
        <f>(K715*I715)</f>
        <v>0</v>
      </c>
      <c r="M715" s="28">
        <f>(K715-L715)</f>
        <v>4381.0199999999995</v>
      </c>
      <c r="N715" s="15">
        <f>YEAR(B715)</f>
        <v>2025</v>
      </c>
      <c r="O715" s="15">
        <f>MONTH(B715)</f>
        <v>3</v>
      </c>
      <c r="P715" s="15"/>
    </row>
    <row r="716" spans="1:16" ht="12.5" x14ac:dyDescent="0.25">
      <c r="A716" s="21" t="s">
        <v>1478</v>
      </c>
      <c r="B716" s="13">
        <v>45728</v>
      </c>
      <c r="C716" s="12" t="s">
        <v>32</v>
      </c>
      <c r="D716" s="12" t="s">
        <v>1479</v>
      </c>
      <c r="E716" s="12" t="s">
        <v>39</v>
      </c>
      <c r="F716" s="12" t="s">
        <v>40</v>
      </c>
      <c r="G716" s="12">
        <v>5</v>
      </c>
      <c r="H716" s="27">
        <v>414.53</v>
      </c>
      <c r="I716" s="12">
        <v>0.1</v>
      </c>
      <c r="J716" s="12" t="s">
        <v>41</v>
      </c>
      <c r="K716" s="28">
        <f>(G716*H716)</f>
        <v>2072.6499999999996</v>
      </c>
      <c r="L716" s="28">
        <f>(K716*I716)</f>
        <v>207.26499999999999</v>
      </c>
      <c r="M716" s="28">
        <f>(K716-L716)</f>
        <v>1865.3849999999998</v>
      </c>
      <c r="N716" s="15">
        <f>YEAR(B716)</f>
        <v>2025</v>
      </c>
      <c r="O716" s="15">
        <f>MONTH(B716)</f>
        <v>3</v>
      </c>
      <c r="P716" s="15"/>
    </row>
    <row r="717" spans="1:16" ht="12.5" x14ac:dyDescent="0.25">
      <c r="A717" s="21" t="s">
        <v>1480</v>
      </c>
      <c r="B717" s="13">
        <v>45717</v>
      </c>
      <c r="C717" s="12" t="s">
        <v>47</v>
      </c>
      <c r="D717" s="12" t="s">
        <v>1481</v>
      </c>
      <c r="E717" s="12" t="s">
        <v>56</v>
      </c>
      <c r="F717" s="12" t="s">
        <v>61</v>
      </c>
      <c r="G717" s="12">
        <v>3</v>
      </c>
      <c r="H717" s="27">
        <v>132.54</v>
      </c>
      <c r="I717" s="12">
        <v>0.1</v>
      </c>
      <c r="J717" s="12" t="s">
        <v>41</v>
      </c>
      <c r="K717" s="28">
        <f>(G717*H717)</f>
        <v>397.62</v>
      </c>
      <c r="L717" s="28">
        <f>(K717*I717)</f>
        <v>39.762</v>
      </c>
      <c r="M717" s="28">
        <f>(K717-L717)</f>
        <v>357.858</v>
      </c>
      <c r="N717" s="15">
        <f>YEAR(B717)</f>
        <v>2025</v>
      </c>
      <c r="O717" s="15">
        <f>MONTH(B717)</f>
        <v>3</v>
      </c>
      <c r="P717" s="15"/>
    </row>
    <row r="718" spans="1:16" ht="12.5" x14ac:dyDescent="0.25">
      <c r="A718" s="21" t="s">
        <v>1482</v>
      </c>
      <c r="B718" s="13">
        <v>45751</v>
      </c>
      <c r="C718" s="12" t="s">
        <v>32</v>
      </c>
      <c r="D718" s="12" t="s">
        <v>1483</v>
      </c>
      <c r="E718" s="12" t="s">
        <v>34</v>
      </c>
      <c r="F718" s="12" t="s">
        <v>90</v>
      </c>
      <c r="G718" s="12">
        <v>2</v>
      </c>
      <c r="H718" s="27">
        <v>453.67</v>
      </c>
      <c r="I718" s="12">
        <v>0.1</v>
      </c>
      <c r="J718" s="12" t="s">
        <v>58</v>
      </c>
      <c r="K718" s="28">
        <f>(G718*H718)</f>
        <v>907.34</v>
      </c>
      <c r="L718" s="28">
        <f>(K718*I718)</f>
        <v>90.734000000000009</v>
      </c>
      <c r="M718" s="28">
        <f>(K718-L718)</f>
        <v>816.60599999999999</v>
      </c>
      <c r="N718" s="15">
        <f>YEAR(B718)</f>
        <v>2025</v>
      </c>
      <c r="O718" s="15">
        <f>MONTH(B718)</f>
        <v>4</v>
      </c>
      <c r="P718" s="15"/>
    </row>
    <row r="719" spans="1:16" ht="12.5" x14ac:dyDescent="0.25">
      <c r="A719" s="21" t="s">
        <v>1484</v>
      </c>
      <c r="B719" s="13">
        <v>45602</v>
      </c>
      <c r="C719" s="12" t="s">
        <v>65</v>
      </c>
      <c r="D719" s="12" t="s">
        <v>1485</v>
      </c>
      <c r="E719" s="12" t="s">
        <v>34</v>
      </c>
      <c r="F719" s="12" t="s">
        <v>182</v>
      </c>
      <c r="G719" s="12">
        <v>5</v>
      </c>
      <c r="H719" s="27">
        <v>281.68</v>
      </c>
      <c r="I719" s="12">
        <v>0</v>
      </c>
      <c r="J719" s="12" t="s">
        <v>41</v>
      </c>
      <c r="K719" s="28">
        <f>(G719*H719)</f>
        <v>1408.4</v>
      </c>
      <c r="L719" s="28">
        <f>(K719*I719)</f>
        <v>0</v>
      </c>
      <c r="M719" s="28">
        <f>(K719-L719)</f>
        <v>1408.4</v>
      </c>
      <c r="N719" s="15">
        <f>YEAR(B719)</f>
        <v>2024</v>
      </c>
      <c r="O719" s="15">
        <f>MONTH(B719)</f>
        <v>11</v>
      </c>
      <c r="P719" s="15"/>
    </row>
    <row r="720" spans="1:16" ht="12.5" x14ac:dyDescent="0.25">
      <c r="A720" s="21" t="s">
        <v>1486</v>
      </c>
      <c r="B720" s="13">
        <v>45804</v>
      </c>
      <c r="C720" s="12" t="s">
        <v>43</v>
      </c>
      <c r="D720" s="12" t="s">
        <v>1487</v>
      </c>
      <c r="E720" s="12" t="s">
        <v>39</v>
      </c>
      <c r="F720" s="12" t="s">
        <v>45</v>
      </c>
      <c r="G720" s="12">
        <v>1</v>
      </c>
      <c r="H720" s="27">
        <v>441.23</v>
      </c>
      <c r="I720" s="12">
        <v>0.15</v>
      </c>
      <c r="J720" s="12" t="s">
        <v>58</v>
      </c>
      <c r="K720" s="28">
        <f>(G720*H720)</f>
        <v>441.23</v>
      </c>
      <c r="L720" s="28">
        <f>(K720*I720)</f>
        <v>66.1845</v>
      </c>
      <c r="M720" s="28">
        <f>(K720-L720)</f>
        <v>375.0455</v>
      </c>
      <c r="N720" s="15">
        <f>YEAR(B720)</f>
        <v>2025</v>
      </c>
      <c r="O720" s="15">
        <f>MONTH(B720)</f>
        <v>5</v>
      </c>
      <c r="P720" s="15"/>
    </row>
    <row r="721" spans="1:16" ht="12.5" x14ac:dyDescent="0.25">
      <c r="A721" s="21" t="s">
        <v>1488</v>
      </c>
      <c r="B721" s="13">
        <v>45667</v>
      </c>
      <c r="C721" s="12" t="s">
        <v>65</v>
      </c>
      <c r="D721" s="12" t="s">
        <v>1489</v>
      </c>
      <c r="E721" s="12" t="s">
        <v>56</v>
      </c>
      <c r="F721" s="12" t="s">
        <v>87</v>
      </c>
      <c r="G721" s="12">
        <v>4</v>
      </c>
      <c r="H721" s="27">
        <v>455.49</v>
      </c>
      <c r="I721" s="12">
        <v>0</v>
      </c>
      <c r="J721" s="12" t="s">
        <v>36</v>
      </c>
      <c r="K721" s="28">
        <f>(G721*H721)</f>
        <v>1821.96</v>
      </c>
      <c r="L721" s="28">
        <f>(K721*I721)</f>
        <v>0</v>
      </c>
      <c r="M721" s="28">
        <f>(K721-L721)</f>
        <v>1821.96</v>
      </c>
      <c r="N721" s="15">
        <f>YEAR(B721)</f>
        <v>2025</v>
      </c>
      <c r="O721" s="15">
        <f>MONTH(B721)</f>
        <v>1</v>
      </c>
      <c r="P721" s="15"/>
    </row>
    <row r="722" spans="1:16" ht="12.5" x14ac:dyDescent="0.25">
      <c r="A722" s="21" t="s">
        <v>1490</v>
      </c>
      <c r="B722" s="13">
        <v>45820</v>
      </c>
      <c r="C722" s="12" t="s">
        <v>32</v>
      </c>
      <c r="D722" s="12" t="s">
        <v>1491</v>
      </c>
      <c r="E722" s="12" t="s">
        <v>56</v>
      </c>
      <c r="F722" s="12" t="s">
        <v>61</v>
      </c>
      <c r="G722" s="12">
        <v>6</v>
      </c>
      <c r="H722" s="27">
        <v>417.22</v>
      </c>
      <c r="I722" s="12">
        <v>0</v>
      </c>
      <c r="J722" s="12" t="s">
        <v>58</v>
      </c>
      <c r="K722" s="28">
        <f>(G722*H722)</f>
        <v>2503.3200000000002</v>
      </c>
      <c r="L722" s="28">
        <f>(K722*I722)</f>
        <v>0</v>
      </c>
      <c r="M722" s="28">
        <f>(K722-L722)</f>
        <v>2503.3200000000002</v>
      </c>
      <c r="N722" s="15">
        <f>YEAR(B722)</f>
        <v>2025</v>
      </c>
      <c r="O722" s="15">
        <f>MONTH(B722)</f>
        <v>6</v>
      </c>
      <c r="P722" s="15"/>
    </row>
    <row r="723" spans="1:16" ht="12.5" x14ac:dyDescent="0.25">
      <c r="A723" s="21" t="s">
        <v>1492</v>
      </c>
      <c r="B723" s="13">
        <v>45534</v>
      </c>
      <c r="C723" s="12" t="s">
        <v>65</v>
      </c>
      <c r="D723" s="12" t="s">
        <v>1493</v>
      </c>
      <c r="E723" s="12" t="s">
        <v>39</v>
      </c>
      <c r="F723" s="12" t="s">
        <v>101</v>
      </c>
      <c r="G723" s="12">
        <v>6</v>
      </c>
      <c r="H723" s="27">
        <v>259.91000000000003</v>
      </c>
      <c r="I723" s="12">
        <v>0</v>
      </c>
      <c r="J723" s="12" t="s">
        <v>41</v>
      </c>
      <c r="K723" s="28">
        <f>(G723*H723)</f>
        <v>1559.46</v>
      </c>
      <c r="L723" s="28">
        <f>(K723*I723)</f>
        <v>0</v>
      </c>
      <c r="M723" s="28">
        <f>(K723-L723)</f>
        <v>1559.46</v>
      </c>
      <c r="N723" s="15">
        <f>YEAR(B723)</f>
        <v>2024</v>
      </c>
      <c r="O723" s="15">
        <f>MONTH(B723)</f>
        <v>8</v>
      </c>
      <c r="P723" s="15"/>
    </row>
    <row r="724" spans="1:16" ht="12.5" x14ac:dyDescent="0.25">
      <c r="A724" s="21" t="s">
        <v>1494</v>
      </c>
      <c r="B724" s="13">
        <v>45680</v>
      </c>
      <c r="C724" s="12" t="s">
        <v>32</v>
      </c>
      <c r="D724" s="12" t="s">
        <v>1495</v>
      </c>
      <c r="E724" s="12" t="s">
        <v>34</v>
      </c>
      <c r="F724" s="12" t="s">
        <v>90</v>
      </c>
      <c r="G724" s="12">
        <v>6</v>
      </c>
      <c r="H724" s="27">
        <v>331.16</v>
      </c>
      <c r="I724" s="12">
        <v>0.05</v>
      </c>
      <c r="J724" s="12" t="s">
        <v>41</v>
      </c>
      <c r="K724" s="28">
        <f>(G724*H724)</f>
        <v>1986.96</v>
      </c>
      <c r="L724" s="28">
        <f>(K724*I724)</f>
        <v>99.348000000000013</v>
      </c>
      <c r="M724" s="28">
        <f>(K724-L724)</f>
        <v>1887.6120000000001</v>
      </c>
      <c r="N724" s="15">
        <f>YEAR(B724)</f>
        <v>2025</v>
      </c>
      <c r="O724" s="15">
        <f>MONTH(B724)</f>
        <v>1</v>
      </c>
      <c r="P724" s="15"/>
    </row>
    <row r="725" spans="1:16" ht="12.5" x14ac:dyDescent="0.25">
      <c r="A725" s="21" t="s">
        <v>1496</v>
      </c>
      <c r="B725" s="13">
        <v>45784</v>
      </c>
      <c r="C725" s="12" t="s">
        <v>47</v>
      </c>
      <c r="D725" s="12" t="s">
        <v>1497</v>
      </c>
      <c r="E725" s="12" t="s">
        <v>56</v>
      </c>
      <c r="F725" s="12" t="s">
        <v>87</v>
      </c>
      <c r="G725" s="12">
        <v>7</v>
      </c>
      <c r="H725" s="27">
        <v>11.63</v>
      </c>
      <c r="I725" s="12">
        <v>0.1</v>
      </c>
      <c r="J725" s="12" t="s">
        <v>41</v>
      </c>
      <c r="K725" s="28">
        <f>(G725*H725)</f>
        <v>81.410000000000011</v>
      </c>
      <c r="L725" s="28">
        <f>(K725*I725)</f>
        <v>8.1410000000000018</v>
      </c>
      <c r="M725" s="28">
        <f>(K725-L725)</f>
        <v>73.269000000000005</v>
      </c>
      <c r="N725" s="15">
        <f>YEAR(B725)</f>
        <v>2025</v>
      </c>
      <c r="O725" s="15">
        <f>MONTH(B725)</f>
        <v>5</v>
      </c>
      <c r="P725" s="15"/>
    </row>
    <row r="726" spans="1:16" ht="12.5" x14ac:dyDescent="0.25">
      <c r="A726" s="21" t="s">
        <v>1498</v>
      </c>
      <c r="B726" s="13">
        <v>45591</v>
      </c>
      <c r="C726" s="12" t="s">
        <v>43</v>
      </c>
      <c r="D726" s="12" t="s">
        <v>1499</v>
      </c>
      <c r="E726" s="12" t="s">
        <v>34</v>
      </c>
      <c r="F726" s="12" t="s">
        <v>35</v>
      </c>
      <c r="G726" s="12">
        <v>4</v>
      </c>
      <c r="H726" s="27">
        <v>350.95</v>
      </c>
      <c r="I726" s="12">
        <v>0.05</v>
      </c>
      <c r="J726" s="12" t="s">
        <v>36</v>
      </c>
      <c r="K726" s="28">
        <f>(G726*H726)</f>
        <v>1403.8</v>
      </c>
      <c r="L726" s="28">
        <f>(K726*I726)</f>
        <v>70.19</v>
      </c>
      <c r="M726" s="28">
        <f>(K726-L726)</f>
        <v>1333.61</v>
      </c>
      <c r="N726" s="15">
        <f>YEAR(B726)</f>
        <v>2024</v>
      </c>
      <c r="O726" s="15">
        <f>MONTH(B726)</f>
        <v>10</v>
      </c>
      <c r="P726" s="15"/>
    </row>
    <row r="727" spans="1:16" ht="12.5" x14ac:dyDescent="0.25">
      <c r="A727" s="21" t="s">
        <v>1500</v>
      </c>
      <c r="B727" s="13">
        <v>45836</v>
      </c>
      <c r="C727" s="12" t="s">
        <v>47</v>
      </c>
      <c r="D727" s="12" t="s">
        <v>1501</v>
      </c>
      <c r="E727" s="12" t="s">
        <v>34</v>
      </c>
      <c r="F727" s="12" t="s">
        <v>182</v>
      </c>
      <c r="G727" s="12">
        <v>4</v>
      </c>
      <c r="H727" s="27">
        <v>85.96</v>
      </c>
      <c r="I727" s="12">
        <v>0</v>
      </c>
      <c r="J727" s="12" t="s">
        <v>58</v>
      </c>
      <c r="K727" s="28">
        <f>(G727*H727)</f>
        <v>343.84</v>
      </c>
      <c r="L727" s="28">
        <f>(K727*I727)</f>
        <v>0</v>
      </c>
      <c r="M727" s="28">
        <f>(K727-L727)</f>
        <v>343.84</v>
      </c>
      <c r="N727" s="15">
        <f>YEAR(B727)</f>
        <v>2025</v>
      </c>
      <c r="O727" s="15">
        <f>MONTH(B727)</f>
        <v>6</v>
      </c>
      <c r="P727" s="15"/>
    </row>
    <row r="728" spans="1:16" ht="12.5" x14ac:dyDescent="0.25">
      <c r="A728" s="21" t="s">
        <v>1502</v>
      </c>
      <c r="B728" s="13">
        <v>45604</v>
      </c>
      <c r="C728" s="12" t="s">
        <v>47</v>
      </c>
      <c r="D728" s="12" t="s">
        <v>1503</v>
      </c>
      <c r="E728" s="12" t="s">
        <v>34</v>
      </c>
      <c r="F728" s="12" t="s">
        <v>182</v>
      </c>
      <c r="G728" s="12">
        <v>7</v>
      </c>
      <c r="H728" s="27">
        <v>465.24</v>
      </c>
      <c r="I728" s="12">
        <v>0.1</v>
      </c>
      <c r="J728" s="12" t="s">
        <v>36</v>
      </c>
      <c r="K728" s="28">
        <f>(G728*H728)</f>
        <v>3256.6800000000003</v>
      </c>
      <c r="L728" s="28">
        <f>(K728*I728)</f>
        <v>325.66800000000006</v>
      </c>
      <c r="M728" s="28">
        <f>(K728-L728)</f>
        <v>2931.0120000000002</v>
      </c>
      <c r="N728" s="15">
        <f>YEAR(B728)</f>
        <v>2024</v>
      </c>
      <c r="O728" s="15">
        <f>MONTH(B728)</f>
        <v>11</v>
      </c>
      <c r="P728" s="15"/>
    </row>
    <row r="729" spans="1:16" ht="12.5" x14ac:dyDescent="0.25">
      <c r="A729" s="21" t="s">
        <v>1504</v>
      </c>
      <c r="B729" s="13">
        <v>45652</v>
      </c>
      <c r="C729" s="12" t="s">
        <v>32</v>
      </c>
      <c r="D729" s="12" t="s">
        <v>1505</v>
      </c>
      <c r="E729" s="12" t="s">
        <v>56</v>
      </c>
      <c r="F729" s="12" t="s">
        <v>87</v>
      </c>
      <c r="G729" s="12">
        <v>8</v>
      </c>
      <c r="H729" s="27">
        <v>419.55</v>
      </c>
      <c r="I729" s="12">
        <v>0.05</v>
      </c>
      <c r="J729" s="12" t="s">
        <v>36</v>
      </c>
      <c r="K729" s="28">
        <f>(G729*H729)</f>
        <v>3356.4</v>
      </c>
      <c r="L729" s="28">
        <f>(K729*I729)</f>
        <v>167.82000000000002</v>
      </c>
      <c r="M729" s="28">
        <f>(K729-L729)</f>
        <v>3188.58</v>
      </c>
      <c r="N729" s="15">
        <f>YEAR(B729)</f>
        <v>2024</v>
      </c>
      <c r="O729" s="15">
        <f>MONTH(B729)</f>
        <v>12</v>
      </c>
      <c r="P729" s="15"/>
    </row>
    <row r="730" spans="1:16" ht="12.5" x14ac:dyDescent="0.25">
      <c r="A730" s="21" t="s">
        <v>1506</v>
      </c>
      <c r="B730" s="13">
        <v>45755</v>
      </c>
      <c r="C730" s="12" t="s">
        <v>47</v>
      </c>
      <c r="D730" s="12" t="s">
        <v>1507</v>
      </c>
      <c r="E730" s="12" t="s">
        <v>34</v>
      </c>
      <c r="F730" s="12" t="s">
        <v>35</v>
      </c>
      <c r="G730" s="12">
        <v>1</v>
      </c>
      <c r="H730" s="27">
        <v>281.22000000000003</v>
      </c>
      <c r="I730" s="12">
        <v>0</v>
      </c>
      <c r="J730" s="12" t="s">
        <v>36</v>
      </c>
      <c r="K730" s="28">
        <f>(G730*H730)</f>
        <v>281.22000000000003</v>
      </c>
      <c r="L730" s="28">
        <f>(K730*I730)</f>
        <v>0</v>
      </c>
      <c r="M730" s="28">
        <f>(K730-L730)</f>
        <v>281.22000000000003</v>
      </c>
      <c r="N730" s="15">
        <f>YEAR(B730)</f>
        <v>2025</v>
      </c>
      <c r="O730" s="15">
        <f>MONTH(B730)</f>
        <v>4</v>
      </c>
      <c r="P730" s="15"/>
    </row>
    <row r="731" spans="1:16" ht="12.5" x14ac:dyDescent="0.25">
      <c r="A731" s="21" t="s">
        <v>1508</v>
      </c>
      <c r="B731" s="13">
        <v>45579</v>
      </c>
      <c r="C731" s="12" t="s">
        <v>43</v>
      </c>
      <c r="D731" s="12" t="s">
        <v>1509</v>
      </c>
      <c r="E731" s="12" t="s">
        <v>34</v>
      </c>
      <c r="F731" s="12" t="s">
        <v>69</v>
      </c>
      <c r="G731" s="12">
        <v>5</v>
      </c>
      <c r="H731" s="27">
        <v>163.47</v>
      </c>
      <c r="I731" s="12">
        <v>0.15</v>
      </c>
      <c r="J731" s="12" t="s">
        <v>36</v>
      </c>
      <c r="K731" s="28">
        <f>(G731*H731)</f>
        <v>817.35</v>
      </c>
      <c r="L731" s="28">
        <f>(K731*I731)</f>
        <v>122.60249999999999</v>
      </c>
      <c r="M731" s="28">
        <f>(K731-L731)</f>
        <v>694.74750000000006</v>
      </c>
      <c r="N731" s="15">
        <f>YEAR(B731)</f>
        <v>2024</v>
      </c>
      <c r="O731" s="15">
        <f>MONTH(B731)</f>
        <v>10</v>
      </c>
      <c r="P731" s="15"/>
    </row>
    <row r="732" spans="1:16" ht="12.5" x14ac:dyDescent="0.25">
      <c r="A732" s="21" t="s">
        <v>1510</v>
      </c>
      <c r="B732" s="13">
        <v>45720</v>
      </c>
      <c r="C732" s="12" t="s">
        <v>43</v>
      </c>
      <c r="D732" s="12" t="s">
        <v>1511</v>
      </c>
      <c r="E732" s="12" t="s">
        <v>39</v>
      </c>
      <c r="F732" s="12" t="s">
        <v>101</v>
      </c>
      <c r="G732" s="12">
        <v>6</v>
      </c>
      <c r="H732" s="27">
        <v>370.92</v>
      </c>
      <c r="I732" s="12">
        <v>0.15</v>
      </c>
      <c r="J732" s="12" t="s">
        <v>36</v>
      </c>
      <c r="K732" s="28">
        <f>(G732*H732)</f>
        <v>2225.52</v>
      </c>
      <c r="L732" s="28">
        <f>(K732*I732)</f>
        <v>333.82799999999997</v>
      </c>
      <c r="M732" s="28">
        <f>(K732-L732)</f>
        <v>1891.692</v>
      </c>
      <c r="N732" s="15">
        <f>YEAR(B732)</f>
        <v>2025</v>
      </c>
      <c r="O732" s="15">
        <f>MONTH(B732)</f>
        <v>3</v>
      </c>
      <c r="P732" s="15"/>
    </row>
    <row r="733" spans="1:16" ht="12.5" x14ac:dyDescent="0.25">
      <c r="A733" s="21" t="s">
        <v>1512</v>
      </c>
      <c r="B733" s="13">
        <v>45794</v>
      </c>
      <c r="C733" s="12" t="s">
        <v>65</v>
      </c>
      <c r="D733" s="12" t="s">
        <v>1513</v>
      </c>
      <c r="E733" s="12" t="s">
        <v>34</v>
      </c>
      <c r="F733" s="12" t="s">
        <v>90</v>
      </c>
      <c r="G733" s="12">
        <v>2</v>
      </c>
      <c r="H733" s="27">
        <v>92.2</v>
      </c>
      <c r="I733" s="12">
        <v>0.05</v>
      </c>
      <c r="J733" s="12" t="s">
        <v>58</v>
      </c>
      <c r="K733" s="28">
        <f>(G733*H733)</f>
        <v>184.4</v>
      </c>
      <c r="L733" s="28">
        <f>(K733*I733)</f>
        <v>9.2200000000000006</v>
      </c>
      <c r="M733" s="28">
        <f>(K733-L733)</f>
        <v>175.18</v>
      </c>
      <c r="N733" s="15">
        <f>YEAR(B733)</f>
        <v>2025</v>
      </c>
      <c r="O733" s="15">
        <f>MONTH(B733)</f>
        <v>5</v>
      </c>
      <c r="P733" s="15"/>
    </row>
    <row r="734" spans="1:16" ht="12.5" x14ac:dyDescent="0.25">
      <c r="A734" s="21" t="s">
        <v>1514</v>
      </c>
      <c r="B734" s="13">
        <v>45817</v>
      </c>
      <c r="C734" s="12" t="s">
        <v>65</v>
      </c>
      <c r="D734" s="12" t="s">
        <v>1515</v>
      </c>
      <c r="E734" s="12" t="s">
        <v>56</v>
      </c>
      <c r="F734" s="12" t="s">
        <v>87</v>
      </c>
      <c r="G734" s="12">
        <v>10</v>
      </c>
      <c r="H734" s="27">
        <v>327.33999999999997</v>
      </c>
      <c r="I734" s="12">
        <v>0</v>
      </c>
      <c r="J734" s="12" t="s">
        <v>41</v>
      </c>
      <c r="K734" s="28">
        <f>(G734*H734)</f>
        <v>3273.3999999999996</v>
      </c>
      <c r="L734" s="28">
        <f>(K734*I734)</f>
        <v>0</v>
      </c>
      <c r="M734" s="28">
        <f>(K734-L734)</f>
        <v>3273.3999999999996</v>
      </c>
      <c r="N734" s="15">
        <f>YEAR(B734)</f>
        <v>2025</v>
      </c>
      <c r="O734" s="15">
        <f>MONTH(B734)</f>
        <v>6</v>
      </c>
      <c r="P734" s="15"/>
    </row>
    <row r="735" spans="1:16" ht="12.5" x14ac:dyDescent="0.25">
      <c r="A735" s="21" t="s">
        <v>1516</v>
      </c>
      <c r="B735" s="13">
        <v>45820</v>
      </c>
      <c r="C735" s="12" t="s">
        <v>32</v>
      </c>
      <c r="D735" s="12" t="s">
        <v>1517</v>
      </c>
      <c r="E735" s="12" t="s">
        <v>34</v>
      </c>
      <c r="F735" s="12" t="s">
        <v>69</v>
      </c>
      <c r="G735" s="12">
        <v>7</v>
      </c>
      <c r="H735" s="27">
        <v>359.97</v>
      </c>
      <c r="I735" s="12">
        <v>0</v>
      </c>
      <c r="J735" s="12" t="s">
        <v>41</v>
      </c>
      <c r="K735" s="28">
        <f>(G735*H735)</f>
        <v>2519.79</v>
      </c>
      <c r="L735" s="28">
        <f>(K735*I735)</f>
        <v>0</v>
      </c>
      <c r="M735" s="28">
        <f>(K735-L735)</f>
        <v>2519.79</v>
      </c>
      <c r="N735" s="15">
        <f>YEAR(B735)</f>
        <v>2025</v>
      </c>
      <c r="O735" s="15">
        <f>MONTH(B735)</f>
        <v>6</v>
      </c>
      <c r="P735" s="15"/>
    </row>
    <row r="736" spans="1:16" ht="12.5" x14ac:dyDescent="0.25">
      <c r="A736" s="21" t="s">
        <v>1518</v>
      </c>
      <c r="B736" s="13">
        <v>45825</v>
      </c>
      <c r="C736" s="12" t="s">
        <v>32</v>
      </c>
      <c r="D736" s="12" t="s">
        <v>1519</v>
      </c>
      <c r="E736" s="12" t="s">
        <v>56</v>
      </c>
      <c r="F736" s="12" t="s">
        <v>78</v>
      </c>
      <c r="G736" s="12">
        <v>7</v>
      </c>
      <c r="H736" s="27">
        <v>420.37</v>
      </c>
      <c r="I736" s="12">
        <v>0.05</v>
      </c>
      <c r="J736" s="12" t="s">
        <v>41</v>
      </c>
      <c r="K736" s="28">
        <f>(G736*H736)</f>
        <v>2942.59</v>
      </c>
      <c r="L736" s="28">
        <f>(K736*I736)</f>
        <v>147.12950000000001</v>
      </c>
      <c r="M736" s="28">
        <f>(K736-L736)</f>
        <v>2795.4605000000001</v>
      </c>
      <c r="N736" s="15">
        <f>YEAR(B736)</f>
        <v>2025</v>
      </c>
      <c r="O736" s="15">
        <f>MONTH(B736)</f>
        <v>6</v>
      </c>
      <c r="P736" s="15"/>
    </row>
    <row r="737" spans="1:16" ht="12.5" x14ac:dyDescent="0.25">
      <c r="A737" s="21" t="s">
        <v>1520</v>
      </c>
      <c r="B737" s="13">
        <v>45655</v>
      </c>
      <c r="C737" s="12" t="s">
        <v>43</v>
      </c>
      <c r="D737" s="12" t="s">
        <v>1521</v>
      </c>
      <c r="E737" s="12" t="s">
        <v>34</v>
      </c>
      <c r="F737" s="12" t="s">
        <v>182</v>
      </c>
      <c r="G737" s="12">
        <v>6</v>
      </c>
      <c r="H737" s="27">
        <v>386.47</v>
      </c>
      <c r="I737" s="12">
        <v>0</v>
      </c>
      <c r="J737" s="12" t="s">
        <v>58</v>
      </c>
      <c r="K737" s="28">
        <f>(G737*H737)</f>
        <v>2318.8200000000002</v>
      </c>
      <c r="L737" s="28">
        <f>(K737*I737)</f>
        <v>0</v>
      </c>
      <c r="M737" s="28">
        <f>(K737-L737)</f>
        <v>2318.8200000000002</v>
      </c>
      <c r="N737" s="15">
        <f>YEAR(B737)</f>
        <v>2024</v>
      </c>
      <c r="O737" s="15">
        <f>MONTH(B737)</f>
        <v>12</v>
      </c>
      <c r="P737" s="15"/>
    </row>
    <row r="738" spans="1:16" ht="12.5" x14ac:dyDescent="0.25">
      <c r="A738" s="21" t="s">
        <v>1522</v>
      </c>
      <c r="B738" s="13">
        <v>45836</v>
      </c>
      <c r="C738" s="12" t="s">
        <v>65</v>
      </c>
      <c r="D738" s="12" t="s">
        <v>1523</v>
      </c>
      <c r="E738" s="12" t="s">
        <v>34</v>
      </c>
      <c r="F738" s="12" t="s">
        <v>69</v>
      </c>
      <c r="G738" s="12">
        <v>3</v>
      </c>
      <c r="H738" s="27">
        <v>232.88</v>
      </c>
      <c r="I738" s="12">
        <v>0.05</v>
      </c>
      <c r="J738" s="12" t="s">
        <v>41</v>
      </c>
      <c r="K738" s="28">
        <f>(G738*H738)</f>
        <v>698.64</v>
      </c>
      <c r="L738" s="28">
        <f>(K738*I738)</f>
        <v>34.932000000000002</v>
      </c>
      <c r="M738" s="28">
        <f>(K738-L738)</f>
        <v>663.70799999999997</v>
      </c>
      <c r="N738" s="15">
        <f>YEAR(B738)</f>
        <v>2025</v>
      </c>
      <c r="O738" s="15">
        <f>MONTH(B738)</f>
        <v>6</v>
      </c>
      <c r="P738" s="15"/>
    </row>
    <row r="739" spans="1:16" ht="12.5" x14ac:dyDescent="0.25">
      <c r="A739" s="21" t="s">
        <v>1524</v>
      </c>
      <c r="B739" s="13">
        <v>45851</v>
      </c>
      <c r="C739" s="12" t="s">
        <v>65</v>
      </c>
      <c r="D739" s="12" t="s">
        <v>1525</v>
      </c>
      <c r="E739" s="12" t="s">
        <v>34</v>
      </c>
      <c r="F739" s="12" t="s">
        <v>182</v>
      </c>
      <c r="G739" s="12">
        <v>4</v>
      </c>
      <c r="H739" s="27">
        <v>379.12</v>
      </c>
      <c r="I739" s="12">
        <v>0.1</v>
      </c>
      <c r="J739" s="12" t="s">
        <v>58</v>
      </c>
      <c r="K739" s="28">
        <f>(G739*H739)</f>
        <v>1516.48</v>
      </c>
      <c r="L739" s="28">
        <f>(K739*I739)</f>
        <v>151.648</v>
      </c>
      <c r="M739" s="28">
        <f>(K739-L739)</f>
        <v>1364.8320000000001</v>
      </c>
      <c r="N739" s="15">
        <f>YEAR(B739)</f>
        <v>2025</v>
      </c>
      <c r="O739" s="15">
        <f>MONTH(B739)</f>
        <v>7</v>
      </c>
      <c r="P739" s="15"/>
    </row>
    <row r="740" spans="1:16" ht="12.5" x14ac:dyDescent="0.25">
      <c r="A740" s="21" t="s">
        <v>1526</v>
      </c>
      <c r="B740" s="13">
        <v>45584</v>
      </c>
      <c r="C740" s="12" t="s">
        <v>65</v>
      </c>
      <c r="D740" s="12" t="s">
        <v>1527</v>
      </c>
      <c r="E740" s="12" t="s">
        <v>56</v>
      </c>
      <c r="F740" s="12" t="s">
        <v>57</v>
      </c>
      <c r="G740" s="12">
        <v>6</v>
      </c>
      <c r="H740" s="27">
        <v>337.93</v>
      </c>
      <c r="I740" s="12">
        <v>0.1</v>
      </c>
      <c r="J740" s="12" t="s">
        <v>58</v>
      </c>
      <c r="K740" s="28">
        <f>(G740*H740)</f>
        <v>2027.58</v>
      </c>
      <c r="L740" s="28">
        <f>(K740*I740)</f>
        <v>202.75800000000001</v>
      </c>
      <c r="M740" s="28">
        <f>(K740-L740)</f>
        <v>1824.8219999999999</v>
      </c>
      <c r="N740" s="15">
        <f>YEAR(B740)</f>
        <v>2024</v>
      </c>
      <c r="O740" s="15">
        <f>MONTH(B740)</f>
        <v>10</v>
      </c>
      <c r="P740" s="15"/>
    </row>
    <row r="741" spans="1:16" ht="12.5" x14ac:dyDescent="0.25">
      <c r="A741" s="21" t="s">
        <v>1528</v>
      </c>
      <c r="B741" s="13">
        <v>45835</v>
      </c>
      <c r="C741" s="12" t="s">
        <v>43</v>
      </c>
      <c r="D741" s="12" t="s">
        <v>1529</v>
      </c>
      <c r="E741" s="12" t="s">
        <v>56</v>
      </c>
      <c r="F741" s="12" t="s">
        <v>78</v>
      </c>
      <c r="G741" s="12">
        <v>4</v>
      </c>
      <c r="H741" s="27">
        <v>50.09</v>
      </c>
      <c r="I741" s="12">
        <v>0.1</v>
      </c>
      <c r="J741" s="12" t="s">
        <v>58</v>
      </c>
      <c r="K741" s="28">
        <f>(G741*H741)</f>
        <v>200.36</v>
      </c>
      <c r="L741" s="28">
        <f>(K741*I741)</f>
        <v>20.036000000000001</v>
      </c>
      <c r="M741" s="28">
        <f>(K741-L741)</f>
        <v>180.32400000000001</v>
      </c>
      <c r="N741" s="15">
        <f>YEAR(B741)</f>
        <v>2025</v>
      </c>
      <c r="O741" s="15">
        <f>MONTH(B741)</f>
        <v>6</v>
      </c>
      <c r="P741" s="15"/>
    </row>
    <row r="742" spans="1:16" ht="12.5" x14ac:dyDescent="0.25">
      <c r="A742" s="21" t="s">
        <v>1530</v>
      </c>
      <c r="B742" s="13">
        <v>45730</v>
      </c>
      <c r="C742" s="12" t="s">
        <v>32</v>
      </c>
      <c r="D742" s="12" t="s">
        <v>1531</v>
      </c>
      <c r="E742" s="12" t="s">
        <v>56</v>
      </c>
      <c r="F742" s="12" t="s">
        <v>78</v>
      </c>
      <c r="G742" s="12">
        <v>2</v>
      </c>
      <c r="H742" s="27">
        <v>138.84</v>
      </c>
      <c r="I742" s="12">
        <v>0.05</v>
      </c>
      <c r="J742" s="12" t="s">
        <v>41</v>
      </c>
      <c r="K742" s="28">
        <f>(G742*H742)</f>
        <v>277.68</v>
      </c>
      <c r="L742" s="28">
        <f>(K742*I742)</f>
        <v>13.884</v>
      </c>
      <c r="M742" s="28">
        <f>(K742-L742)</f>
        <v>263.79599999999999</v>
      </c>
      <c r="N742" s="15">
        <f>YEAR(B742)</f>
        <v>2025</v>
      </c>
      <c r="O742" s="15">
        <f>MONTH(B742)</f>
        <v>3</v>
      </c>
      <c r="P742" s="15"/>
    </row>
    <row r="743" spans="1:16" ht="12.5" x14ac:dyDescent="0.25">
      <c r="A743" s="21" t="s">
        <v>1532</v>
      </c>
      <c r="B743" s="13">
        <v>45835</v>
      </c>
      <c r="C743" s="12" t="s">
        <v>65</v>
      </c>
      <c r="D743" s="12" t="s">
        <v>1533</v>
      </c>
      <c r="E743" s="12" t="s">
        <v>34</v>
      </c>
      <c r="F743" s="12" t="s">
        <v>69</v>
      </c>
      <c r="G743" s="12">
        <v>6</v>
      </c>
      <c r="H743" s="27">
        <v>448.44</v>
      </c>
      <c r="I743" s="12">
        <v>0.15</v>
      </c>
      <c r="J743" s="12" t="s">
        <v>41</v>
      </c>
      <c r="K743" s="28">
        <f>(G743*H743)</f>
        <v>2690.64</v>
      </c>
      <c r="L743" s="28">
        <f>(K743*I743)</f>
        <v>403.59599999999995</v>
      </c>
      <c r="M743" s="28">
        <f>(K743-L743)</f>
        <v>2287.0439999999999</v>
      </c>
      <c r="N743" s="15">
        <f>YEAR(B743)</f>
        <v>2025</v>
      </c>
      <c r="O743" s="15">
        <f>MONTH(B743)</f>
        <v>6</v>
      </c>
      <c r="P743" s="15"/>
    </row>
    <row r="744" spans="1:16" ht="12.5" x14ac:dyDescent="0.25">
      <c r="A744" s="21" t="s">
        <v>1534</v>
      </c>
      <c r="B744" s="13">
        <v>45677</v>
      </c>
      <c r="C744" s="12" t="s">
        <v>65</v>
      </c>
      <c r="D744" s="12" t="s">
        <v>1535</v>
      </c>
      <c r="E744" s="12" t="s">
        <v>34</v>
      </c>
      <c r="F744" s="12" t="s">
        <v>35</v>
      </c>
      <c r="G744" s="12">
        <v>4</v>
      </c>
      <c r="H744" s="27">
        <v>24.94</v>
      </c>
      <c r="I744" s="12">
        <v>0.1</v>
      </c>
      <c r="J744" s="12" t="s">
        <v>58</v>
      </c>
      <c r="K744" s="28">
        <f>(G744*H744)</f>
        <v>99.76</v>
      </c>
      <c r="L744" s="28">
        <f>(K744*I744)</f>
        <v>9.9760000000000009</v>
      </c>
      <c r="M744" s="28">
        <f>(K744-L744)</f>
        <v>89.784000000000006</v>
      </c>
      <c r="N744" s="15">
        <f>YEAR(B744)</f>
        <v>2025</v>
      </c>
      <c r="O744" s="15">
        <f>MONTH(B744)</f>
        <v>1</v>
      </c>
      <c r="P744" s="15"/>
    </row>
    <row r="745" spans="1:16" ht="12.5" x14ac:dyDescent="0.25">
      <c r="A745" s="21" t="s">
        <v>1536</v>
      </c>
      <c r="B745" s="13">
        <v>45775</v>
      </c>
      <c r="C745" s="12" t="s">
        <v>32</v>
      </c>
      <c r="D745" s="12" t="s">
        <v>1537</v>
      </c>
      <c r="E745" s="12" t="s">
        <v>56</v>
      </c>
      <c r="F745" s="12" t="s">
        <v>78</v>
      </c>
      <c r="G745" s="12">
        <v>8</v>
      </c>
      <c r="H745" s="27">
        <v>204.05</v>
      </c>
      <c r="I745" s="12">
        <v>0.05</v>
      </c>
      <c r="J745" s="12" t="s">
        <v>41</v>
      </c>
      <c r="K745" s="28">
        <f>(G745*H745)</f>
        <v>1632.4</v>
      </c>
      <c r="L745" s="28">
        <f>(K745*I745)</f>
        <v>81.62</v>
      </c>
      <c r="M745" s="28">
        <f>(K745-L745)</f>
        <v>1550.7800000000002</v>
      </c>
      <c r="N745" s="15">
        <f>YEAR(B745)</f>
        <v>2025</v>
      </c>
      <c r="O745" s="15">
        <f>MONTH(B745)</f>
        <v>4</v>
      </c>
      <c r="P745" s="15"/>
    </row>
    <row r="746" spans="1:16" ht="12.5" x14ac:dyDescent="0.25">
      <c r="A746" s="21" t="s">
        <v>1538</v>
      </c>
      <c r="B746" s="13">
        <v>45642</v>
      </c>
      <c r="C746" s="12" t="s">
        <v>32</v>
      </c>
      <c r="D746" s="12" t="s">
        <v>1539</v>
      </c>
      <c r="E746" s="12" t="s">
        <v>39</v>
      </c>
      <c r="F746" s="12" t="s">
        <v>101</v>
      </c>
      <c r="G746" s="12">
        <v>8</v>
      </c>
      <c r="H746" s="27">
        <v>219.64</v>
      </c>
      <c r="I746" s="12">
        <v>0.05</v>
      </c>
      <c r="J746" s="12" t="s">
        <v>41</v>
      </c>
      <c r="K746" s="28">
        <f>(G746*H746)</f>
        <v>1757.12</v>
      </c>
      <c r="L746" s="28">
        <f>(K746*I746)</f>
        <v>87.855999999999995</v>
      </c>
      <c r="M746" s="28">
        <f>(K746-L746)</f>
        <v>1669.2639999999999</v>
      </c>
      <c r="N746" s="15">
        <f>YEAR(B746)</f>
        <v>2024</v>
      </c>
      <c r="O746" s="15">
        <f>MONTH(B746)</f>
        <v>12</v>
      </c>
      <c r="P746" s="15"/>
    </row>
    <row r="747" spans="1:16" ht="12.5" x14ac:dyDescent="0.25">
      <c r="A747" s="21" t="s">
        <v>1540</v>
      </c>
      <c r="B747" s="13">
        <v>45812</v>
      </c>
      <c r="C747" s="12" t="s">
        <v>47</v>
      </c>
      <c r="D747" s="12" t="s">
        <v>1541</v>
      </c>
      <c r="E747" s="12" t="s">
        <v>39</v>
      </c>
      <c r="F747" s="12" t="s">
        <v>45</v>
      </c>
      <c r="G747" s="12">
        <v>6</v>
      </c>
      <c r="H747" s="27">
        <v>84.51</v>
      </c>
      <c r="I747" s="12">
        <v>0.05</v>
      </c>
      <c r="J747" s="12" t="s">
        <v>58</v>
      </c>
      <c r="K747" s="28">
        <f>(G747*H747)</f>
        <v>507.06000000000006</v>
      </c>
      <c r="L747" s="28">
        <f>(K747*I747)</f>
        <v>25.353000000000005</v>
      </c>
      <c r="M747" s="28">
        <f>(K747-L747)</f>
        <v>481.70700000000005</v>
      </c>
      <c r="N747" s="15">
        <f>YEAR(B747)</f>
        <v>2025</v>
      </c>
      <c r="O747" s="15">
        <f>MONTH(B747)</f>
        <v>6</v>
      </c>
      <c r="P747" s="15"/>
    </row>
    <row r="748" spans="1:16" ht="12.5" x14ac:dyDescent="0.25">
      <c r="A748" s="21" t="s">
        <v>1542</v>
      </c>
      <c r="B748" s="13">
        <v>45623</v>
      </c>
      <c r="C748" s="12" t="s">
        <v>65</v>
      </c>
      <c r="D748" s="12" t="s">
        <v>1543</v>
      </c>
      <c r="E748" s="12" t="s">
        <v>34</v>
      </c>
      <c r="F748" s="12" t="s">
        <v>90</v>
      </c>
      <c r="G748" s="12">
        <v>2</v>
      </c>
      <c r="H748" s="27">
        <v>349.51</v>
      </c>
      <c r="I748" s="12">
        <v>0.05</v>
      </c>
      <c r="J748" s="12" t="s">
        <v>41</v>
      </c>
      <c r="K748" s="28">
        <f>(G748*H748)</f>
        <v>699.02</v>
      </c>
      <c r="L748" s="28">
        <f>(K748*I748)</f>
        <v>34.951000000000001</v>
      </c>
      <c r="M748" s="28">
        <f>(K748-L748)</f>
        <v>664.06899999999996</v>
      </c>
      <c r="N748" s="15">
        <f>YEAR(B748)</f>
        <v>2024</v>
      </c>
      <c r="O748" s="15">
        <f>MONTH(B748)</f>
        <v>11</v>
      </c>
      <c r="P748" s="15"/>
    </row>
    <row r="749" spans="1:16" ht="12.5" x14ac:dyDescent="0.25">
      <c r="A749" s="21" t="s">
        <v>1544</v>
      </c>
      <c r="B749" s="13">
        <v>45686</v>
      </c>
      <c r="C749" s="12" t="s">
        <v>65</v>
      </c>
      <c r="D749" s="12" t="s">
        <v>1545</v>
      </c>
      <c r="E749" s="12" t="s">
        <v>39</v>
      </c>
      <c r="F749" s="12" t="s">
        <v>53</v>
      </c>
      <c r="G749" s="12">
        <v>6</v>
      </c>
      <c r="H749" s="27">
        <v>274.61</v>
      </c>
      <c r="I749" s="12">
        <v>0.05</v>
      </c>
      <c r="J749" s="12" t="s">
        <v>58</v>
      </c>
      <c r="K749" s="28">
        <f>(G749*H749)</f>
        <v>1647.66</v>
      </c>
      <c r="L749" s="28">
        <f>(K749*I749)</f>
        <v>82.38300000000001</v>
      </c>
      <c r="M749" s="28">
        <f>(K749-L749)</f>
        <v>1565.277</v>
      </c>
      <c r="N749" s="15">
        <f>YEAR(B749)</f>
        <v>2025</v>
      </c>
      <c r="O749" s="15">
        <f>MONTH(B749)</f>
        <v>1</v>
      </c>
      <c r="P749" s="15"/>
    </row>
    <row r="750" spans="1:16" ht="12.5" x14ac:dyDescent="0.25">
      <c r="A750" s="21" t="s">
        <v>1546</v>
      </c>
      <c r="B750" s="13">
        <v>45853</v>
      </c>
      <c r="C750" s="12" t="s">
        <v>65</v>
      </c>
      <c r="D750" s="12" t="s">
        <v>1547</v>
      </c>
      <c r="E750" s="12" t="s">
        <v>56</v>
      </c>
      <c r="F750" s="12" t="s">
        <v>78</v>
      </c>
      <c r="G750" s="12">
        <v>5</v>
      </c>
      <c r="H750" s="27">
        <v>61.5</v>
      </c>
      <c r="I750" s="12">
        <v>0.05</v>
      </c>
      <c r="J750" s="12" t="s">
        <v>58</v>
      </c>
      <c r="K750" s="28">
        <f>(G750*H750)</f>
        <v>307.5</v>
      </c>
      <c r="L750" s="28">
        <f>(K750*I750)</f>
        <v>15.375</v>
      </c>
      <c r="M750" s="28">
        <f>(K750-L750)</f>
        <v>292.125</v>
      </c>
      <c r="N750" s="15">
        <f>YEAR(B750)</f>
        <v>2025</v>
      </c>
      <c r="O750" s="15">
        <f>MONTH(B750)</f>
        <v>7</v>
      </c>
      <c r="P750" s="15"/>
    </row>
    <row r="751" spans="1:16" ht="12.5" x14ac:dyDescent="0.25">
      <c r="A751" s="21" t="s">
        <v>1548</v>
      </c>
      <c r="B751" s="13">
        <v>45567</v>
      </c>
      <c r="C751" s="12" t="s">
        <v>32</v>
      </c>
      <c r="D751" s="12" t="s">
        <v>1549</v>
      </c>
      <c r="E751" s="12" t="s">
        <v>39</v>
      </c>
      <c r="F751" s="12" t="s">
        <v>101</v>
      </c>
      <c r="G751" s="12">
        <v>8</v>
      </c>
      <c r="H751" s="27">
        <v>251.47</v>
      </c>
      <c r="I751" s="12">
        <v>0</v>
      </c>
      <c r="J751" s="12" t="s">
        <v>41</v>
      </c>
      <c r="K751" s="28">
        <f>(G751*H751)</f>
        <v>2011.76</v>
      </c>
      <c r="L751" s="28">
        <f>(K751*I751)</f>
        <v>0</v>
      </c>
      <c r="M751" s="28">
        <f>(K751-L751)</f>
        <v>2011.76</v>
      </c>
      <c r="N751" s="15">
        <f>YEAR(B751)</f>
        <v>2024</v>
      </c>
      <c r="O751" s="15">
        <f>MONTH(B751)</f>
        <v>10</v>
      </c>
      <c r="P751" s="15"/>
    </row>
    <row r="752" spans="1:16" ht="12.5" x14ac:dyDescent="0.25">
      <c r="A752" s="21" t="s">
        <v>1550</v>
      </c>
      <c r="B752" s="13">
        <v>45772</v>
      </c>
      <c r="C752" s="12" t="s">
        <v>32</v>
      </c>
      <c r="D752" s="12" t="s">
        <v>1551</v>
      </c>
      <c r="E752" s="12" t="s">
        <v>39</v>
      </c>
      <c r="F752" s="12" t="s">
        <v>45</v>
      </c>
      <c r="G752" s="12">
        <v>8</v>
      </c>
      <c r="H752" s="27">
        <v>53.28</v>
      </c>
      <c r="I752" s="12">
        <v>0.15</v>
      </c>
      <c r="J752" s="12" t="s">
        <v>58</v>
      </c>
      <c r="K752" s="28">
        <f>(G752*H752)</f>
        <v>426.24</v>
      </c>
      <c r="L752" s="28">
        <f>(K752*I752)</f>
        <v>63.936</v>
      </c>
      <c r="M752" s="28">
        <f>(K752-L752)</f>
        <v>362.30400000000003</v>
      </c>
      <c r="N752" s="15">
        <f>YEAR(B752)</f>
        <v>2025</v>
      </c>
      <c r="O752" s="15">
        <f>MONTH(B752)</f>
        <v>4</v>
      </c>
      <c r="P752" s="15"/>
    </row>
    <row r="753" spans="1:16" ht="12.5" x14ac:dyDescent="0.25">
      <c r="A753" s="21" t="s">
        <v>1552</v>
      </c>
      <c r="B753" s="13">
        <v>45802</v>
      </c>
      <c r="C753" s="12" t="s">
        <v>32</v>
      </c>
      <c r="D753" s="12" t="s">
        <v>1553</v>
      </c>
      <c r="E753" s="12" t="s">
        <v>39</v>
      </c>
      <c r="F753" s="12" t="s">
        <v>101</v>
      </c>
      <c r="G753" s="12">
        <v>9</v>
      </c>
      <c r="H753" s="27">
        <v>37.270000000000003</v>
      </c>
      <c r="I753" s="12">
        <v>0</v>
      </c>
      <c r="J753" s="12" t="s">
        <v>58</v>
      </c>
      <c r="K753" s="28">
        <f>(G753*H753)</f>
        <v>335.43</v>
      </c>
      <c r="L753" s="28">
        <f>(K753*I753)</f>
        <v>0</v>
      </c>
      <c r="M753" s="28">
        <f>(K753-L753)</f>
        <v>335.43</v>
      </c>
      <c r="N753" s="15">
        <f>YEAR(B753)</f>
        <v>2025</v>
      </c>
      <c r="O753" s="15">
        <f>MONTH(B753)</f>
        <v>5</v>
      </c>
      <c r="P753" s="15"/>
    </row>
    <row r="754" spans="1:16" ht="12.5" x14ac:dyDescent="0.25">
      <c r="A754" s="21" t="s">
        <v>1554</v>
      </c>
      <c r="B754" s="13">
        <v>45669</v>
      </c>
      <c r="C754" s="12" t="s">
        <v>32</v>
      </c>
      <c r="D754" s="12" t="s">
        <v>1555</v>
      </c>
      <c r="E754" s="12" t="s">
        <v>56</v>
      </c>
      <c r="F754" s="12" t="s">
        <v>61</v>
      </c>
      <c r="G754" s="12">
        <v>1</v>
      </c>
      <c r="H754" s="27">
        <v>82.31</v>
      </c>
      <c r="I754" s="12">
        <v>0.1</v>
      </c>
      <c r="J754" s="12" t="s">
        <v>58</v>
      </c>
      <c r="K754" s="28">
        <f>(G754*H754)</f>
        <v>82.31</v>
      </c>
      <c r="L754" s="28">
        <f>(K754*I754)</f>
        <v>8.2309999999999999</v>
      </c>
      <c r="M754" s="28">
        <f>(K754-L754)</f>
        <v>74.079000000000008</v>
      </c>
      <c r="N754" s="15">
        <f>YEAR(B754)</f>
        <v>2025</v>
      </c>
      <c r="O754" s="15">
        <f>MONTH(B754)</f>
        <v>1</v>
      </c>
      <c r="P754" s="15"/>
    </row>
    <row r="755" spans="1:16" ht="12.5" x14ac:dyDescent="0.25">
      <c r="A755" s="21" t="s">
        <v>1556</v>
      </c>
      <c r="B755" s="13">
        <v>45749</v>
      </c>
      <c r="C755" s="12" t="s">
        <v>32</v>
      </c>
      <c r="D755" s="12" t="s">
        <v>1557</v>
      </c>
      <c r="E755" s="12" t="s">
        <v>56</v>
      </c>
      <c r="F755" s="12" t="s">
        <v>57</v>
      </c>
      <c r="G755" s="12">
        <v>9</v>
      </c>
      <c r="H755" s="27">
        <v>350.05</v>
      </c>
      <c r="I755" s="12">
        <v>0.15</v>
      </c>
      <c r="J755" s="12" t="s">
        <v>58</v>
      </c>
      <c r="K755" s="28">
        <f>(G755*H755)</f>
        <v>3150.4500000000003</v>
      </c>
      <c r="L755" s="28">
        <f>(K755*I755)</f>
        <v>472.5675</v>
      </c>
      <c r="M755" s="28">
        <f>(K755-L755)</f>
        <v>2677.8825000000002</v>
      </c>
      <c r="N755" s="15">
        <f>YEAR(B755)</f>
        <v>2025</v>
      </c>
      <c r="O755" s="15">
        <f>MONTH(B755)</f>
        <v>4</v>
      </c>
      <c r="P755" s="15"/>
    </row>
    <row r="756" spans="1:16" ht="12.5" x14ac:dyDescent="0.25">
      <c r="A756" s="21" t="s">
        <v>1558</v>
      </c>
      <c r="B756" s="13">
        <v>45755</v>
      </c>
      <c r="C756" s="12" t="s">
        <v>32</v>
      </c>
      <c r="D756" s="12" t="s">
        <v>1559</v>
      </c>
      <c r="E756" s="12" t="s">
        <v>34</v>
      </c>
      <c r="F756" s="12" t="s">
        <v>35</v>
      </c>
      <c r="G756" s="12">
        <v>9</v>
      </c>
      <c r="H756" s="27">
        <v>188.87</v>
      </c>
      <c r="I756" s="12">
        <v>0</v>
      </c>
      <c r="J756" s="12" t="s">
        <v>58</v>
      </c>
      <c r="K756" s="28">
        <f>(G756*H756)</f>
        <v>1699.83</v>
      </c>
      <c r="L756" s="28">
        <f>(K756*I756)</f>
        <v>0</v>
      </c>
      <c r="M756" s="28">
        <f>(K756-L756)</f>
        <v>1699.83</v>
      </c>
      <c r="N756" s="15">
        <f>YEAR(B756)</f>
        <v>2025</v>
      </c>
      <c r="O756" s="15">
        <f>MONTH(B756)</f>
        <v>4</v>
      </c>
      <c r="P756" s="15"/>
    </row>
    <row r="757" spans="1:16" ht="12.5" x14ac:dyDescent="0.25">
      <c r="A757" s="21" t="s">
        <v>1560</v>
      </c>
      <c r="B757" s="13">
        <v>45713</v>
      </c>
      <c r="C757" s="12" t="s">
        <v>32</v>
      </c>
      <c r="D757" s="12" t="s">
        <v>1561</v>
      </c>
      <c r="E757" s="12" t="s">
        <v>39</v>
      </c>
      <c r="F757" s="12" t="s">
        <v>101</v>
      </c>
      <c r="G757" s="12">
        <v>2</v>
      </c>
      <c r="H757" s="27">
        <v>113.88</v>
      </c>
      <c r="I757" s="12">
        <v>0.1</v>
      </c>
      <c r="J757" s="12" t="s">
        <v>41</v>
      </c>
      <c r="K757" s="28">
        <f>(G757*H757)</f>
        <v>227.76</v>
      </c>
      <c r="L757" s="28">
        <f>(K757*I757)</f>
        <v>22.776</v>
      </c>
      <c r="M757" s="28">
        <f>(K757-L757)</f>
        <v>204.98399999999998</v>
      </c>
      <c r="N757" s="15">
        <f>YEAR(B757)</f>
        <v>2025</v>
      </c>
      <c r="O757" s="15">
        <f>MONTH(B757)</f>
        <v>2</v>
      </c>
      <c r="P757" s="15"/>
    </row>
    <row r="758" spans="1:16" ht="12.5" x14ac:dyDescent="0.25">
      <c r="A758" s="21" t="s">
        <v>1562</v>
      </c>
      <c r="B758" s="13">
        <v>45827</v>
      </c>
      <c r="C758" s="12" t="s">
        <v>43</v>
      </c>
      <c r="D758" s="12" t="s">
        <v>1563</v>
      </c>
      <c r="E758" s="12" t="s">
        <v>34</v>
      </c>
      <c r="F758" s="12" t="s">
        <v>35</v>
      </c>
      <c r="G758" s="12">
        <v>2</v>
      </c>
      <c r="H758" s="27">
        <v>421.29</v>
      </c>
      <c r="I758" s="12">
        <v>0.1</v>
      </c>
      <c r="J758" s="12" t="s">
        <v>41</v>
      </c>
      <c r="K758" s="28">
        <f>(G758*H758)</f>
        <v>842.58</v>
      </c>
      <c r="L758" s="28">
        <f>(K758*I758)</f>
        <v>84.25800000000001</v>
      </c>
      <c r="M758" s="28">
        <f>(K758-L758)</f>
        <v>758.322</v>
      </c>
      <c r="N758" s="15">
        <f>YEAR(B758)</f>
        <v>2025</v>
      </c>
      <c r="O758" s="15">
        <f>MONTH(B758)</f>
        <v>6</v>
      </c>
      <c r="P758" s="15"/>
    </row>
    <row r="759" spans="1:16" ht="12.5" x14ac:dyDescent="0.25">
      <c r="A759" s="21" t="s">
        <v>1564</v>
      </c>
      <c r="B759" s="13">
        <v>45537</v>
      </c>
      <c r="C759" s="12" t="s">
        <v>65</v>
      </c>
      <c r="D759" s="12" t="s">
        <v>1565</v>
      </c>
      <c r="E759" s="12" t="s">
        <v>34</v>
      </c>
      <c r="F759" s="12" t="s">
        <v>35</v>
      </c>
      <c r="G759" s="12">
        <v>3</v>
      </c>
      <c r="H759" s="27">
        <v>337.46</v>
      </c>
      <c r="I759" s="12">
        <v>0</v>
      </c>
      <c r="J759" s="12" t="s">
        <v>58</v>
      </c>
      <c r="K759" s="28">
        <f>(G759*H759)</f>
        <v>1012.3799999999999</v>
      </c>
      <c r="L759" s="28">
        <f>(K759*I759)</f>
        <v>0</v>
      </c>
      <c r="M759" s="28">
        <f>(K759-L759)</f>
        <v>1012.3799999999999</v>
      </c>
      <c r="N759" s="15">
        <f>YEAR(B759)</f>
        <v>2024</v>
      </c>
      <c r="O759" s="15">
        <f>MONTH(B759)</f>
        <v>9</v>
      </c>
      <c r="P759" s="15"/>
    </row>
    <row r="760" spans="1:16" ht="12.5" x14ac:dyDescent="0.25">
      <c r="A760" s="21" t="s">
        <v>1566</v>
      </c>
      <c r="B760" s="13">
        <v>45530</v>
      </c>
      <c r="C760" s="12" t="s">
        <v>43</v>
      </c>
      <c r="D760" s="12" t="s">
        <v>1567</v>
      </c>
      <c r="E760" s="12" t="s">
        <v>56</v>
      </c>
      <c r="F760" s="12" t="s">
        <v>57</v>
      </c>
      <c r="G760" s="12">
        <v>9</v>
      </c>
      <c r="H760" s="27">
        <v>193.65</v>
      </c>
      <c r="I760" s="12">
        <v>0.15</v>
      </c>
      <c r="J760" s="12" t="s">
        <v>36</v>
      </c>
      <c r="K760" s="28">
        <f>(G760*H760)</f>
        <v>1742.8500000000001</v>
      </c>
      <c r="L760" s="28">
        <f>(K760*I760)</f>
        <v>261.42750000000001</v>
      </c>
      <c r="M760" s="28">
        <f>(K760-L760)</f>
        <v>1481.4225000000001</v>
      </c>
      <c r="N760" s="15">
        <f>YEAR(B760)</f>
        <v>2024</v>
      </c>
      <c r="O760" s="15">
        <f>MONTH(B760)</f>
        <v>8</v>
      </c>
      <c r="P760" s="15"/>
    </row>
    <row r="761" spans="1:16" ht="12.5" x14ac:dyDescent="0.25">
      <c r="A761" s="21" t="s">
        <v>1568</v>
      </c>
      <c r="B761" s="13">
        <v>45697</v>
      </c>
      <c r="C761" s="12" t="s">
        <v>43</v>
      </c>
      <c r="D761" s="12" t="s">
        <v>1569</v>
      </c>
      <c r="E761" s="12" t="s">
        <v>34</v>
      </c>
      <c r="F761" s="12" t="s">
        <v>182</v>
      </c>
      <c r="G761" s="12">
        <v>4</v>
      </c>
      <c r="H761" s="27">
        <v>79.400000000000006</v>
      </c>
      <c r="I761" s="12">
        <v>0.1</v>
      </c>
      <c r="J761" s="12" t="s">
        <v>41</v>
      </c>
      <c r="K761" s="28">
        <f>(G761*H761)</f>
        <v>317.60000000000002</v>
      </c>
      <c r="L761" s="28">
        <f>(K761*I761)</f>
        <v>31.760000000000005</v>
      </c>
      <c r="M761" s="28">
        <f>(K761-L761)</f>
        <v>285.84000000000003</v>
      </c>
      <c r="N761" s="15">
        <f>YEAR(B761)</f>
        <v>2025</v>
      </c>
      <c r="O761" s="15">
        <f>MONTH(B761)</f>
        <v>2</v>
      </c>
      <c r="P761" s="15"/>
    </row>
    <row r="762" spans="1:16" ht="12.5" x14ac:dyDescent="0.25">
      <c r="A762" s="21" t="s">
        <v>1570</v>
      </c>
      <c r="B762" s="13">
        <v>45872</v>
      </c>
      <c r="C762" s="12" t="s">
        <v>32</v>
      </c>
      <c r="D762" s="12" t="s">
        <v>1571</v>
      </c>
      <c r="E762" s="12" t="s">
        <v>34</v>
      </c>
      <c r="F762" s="12" t="s">
        <v>69</v>
      </c>
      <c r="G762" s="12">
        <v>2</v>
      </c>
      <c r="H762" s="27">
        <v>100.97</v>
      </c>
      <c r="I762" s="12">
        <v>0</v>
      </c>
      <c r="J762" s="12" t="s">
        <v>58</v>
      </c>
      <c r="K762" s="28">
        <f>(G762*H762)</f>
        <v>201.94</v>
      </c>
      <c r="L762" s="28">
        <f>(K762*I762)</f>
        <v>0</v>
      </c>
      <c r="M762" s="28">
        <f>(K762-L762)</f>
        <v>201.94</v>
      </c>
      <c r="N762" s="15">
        <f>YEAR(B762)</f>
        <v>2025</v>
      </c>
      <c r="O762" s="15">
        <f>MONTH(B762)</f>
        <v>8</v>
      </c>
      <c r="P762" s="15"/>
    </row>
    <row r="763" spans="1:16" ht="12.5" x14ac:dyDescent="0.25">
      <c r="A763" s="21" t="s">
        <v>1572</v>
      </c>
      <c r="B763" s="13">
        <v>45864</v>
      </c>
      <c r="C763" s="12" t="s">
        <v>32</v>
      </c>
      <c r="D763" s="12" t="s">
        <v>1573</v>
      </c>
      <c r="E763" s="12" t="s">
        <v>39</v>
      </c>
      <c r="F763" s="12" t="s">
        <v>53</v>
      </c>
      <c r="G763" s="12">
        <v>4</v>
      </c>
      <c r="H763" s="27">
        <v>101.3</v>
      </c>
      <c r="I763" s="12">
        <v>0.05</v>
      </c>
      <c r="J763" s="12" t="s">
        <v>41</v>
      </c>
      <c r="K763" s="28">
        <f>(G763*H763)</f>
        <v>405.2</v>
      </c>
      <c r="L763" s="28">
        <f>(K763*I763)</f>
        <v>20.260000000000002</v>
      </c>
      <c r="M763" s="28">
        <f>(K763-L763)</f>
        <v>384.94</v>
      </c>
      <c r="N763" s="15">
        <f>YEAR(B763)</f>
        <v>2025</v>
      </c>
      <c r="O763" s="15">
        <f>MONTH(B763)</f>
        <v>7</v>
      </c>
      <c r="P763" s="15"/>
    </row>
    <row r="764" spans="1:16" ht="12.5" x14ac:dyDescent="0.25">
      <c r="A764" s="21" t="s">
        <v>1574</v>
      </c>
      <c r="B764" s="13">
        <v>45807</v>
      </c>
      <c r="C764" s="12" t="s">
        <v>47</v>
      </c>
      <c r="D764" s="12" t="s">
        <v>1575</v>
      </c>
      <c r="E764" s="12" t="s">
        <v>39</v>
      </c>
      <c r="F764" s="12" t="s">
        <v>45</v>
      </c>
      <c r="G764" s="12">
        <v>9</v>
      </c>
      <c r="H764" s="27">
        <v>455.63</v>
      </c>
      <c r="I764" s="12">
        <v>0.05</v>
      </c>
      <c r="J764" s="12" t="s">
        <v>58</v>
      </c>
      <c r="K764" s="28">
        <f>(G764*H764)</f>
        <v>4100.67</v>
      </c>
      <c r="L764" s="28">
        <f>(K764*I764)</f>
        <v>205.0335</v>
      </c>
      <c r="M764" s="28">
        <f>(K764-L764)</f>
        <v>3895.6365000000001</v>
      </c>
      <c r="N764" s="15">
        <f>YEAR(B764)</f>
        <v>2025</v>
      </c>
      <c r="O764" s="15">
        <f>MONTH(B764)</f>
        <v>5</v>
      </c>
      <c r="P764" s="15"/>
    </row>
    <row r="765" spans="1:16" ht="12.5" x14ac:dyDescent="0.25">
      <c r="A765" s="21" t="s">
        <v>1576</v>
      </c>
      <c r="B765" s="13">
        <v>45819</v>
      </c>
      <c r="C765" s="12" t="s">
        <v>65</v>
      </c>
      <c r="D765" s="12" t="s">
        <v>1577</v>
      </c>
      <c r="E765" s="12" t="s">
        <v>34</v>
      </c>
      <c r="F765" s="12" t="s">
        <v>69</v>
      </c>
      <c r="G765" s="12">
        <v>4</v>
      </c>
      <c r="H765" s="27">
        <v>153.58000000000001</v>
      </c>
      <c r="I765" s="12">
        <v>0.05</v>
      </c>
      <c r="J765" s="12" t="s">
        <v>36</v>
      </c>
      <c r="K765" s="28">
        <f>(G765*H765)</f>
        <v>614.32000000000005</v>
      </c>
      <c r="L765" s="28">
        <f>(K765*I765)</f>
        <v>30.716000000000005</v>
      </c>
      <c r="M765" s="28">
        <f>(K765-L765)</f>
        <v>583.60400000000004</v>
      </c>
      <c r="N765" s="15">
        <f>YEAR(B765)</f>
        <v>2025</v>
      </c>
      <c r="O765" s="15">
        <f>MONTH(B765)</f>
        <v>6</v>
      </c>
      <c r="P765" s="15"/>
    </row>
    <row r="766" spans="1:16" ht="12.5" x14ac:dyDescent="0.25">
      <c r="A766" s="21" t="s">
        <v>1578</v>
      </c>
      <c r="B766" s="13">
        <v>45805</v>
      </c>
      <c r="C766" s="12" t="s">
        <v>32</v>
      </c>
      <c r="D766" s="12" t="s">
        <v>1579</v>
      </c>
      <c r="E766" s="12" t="s">
        <v>34</v>
      </c>
      <c r="F766" s="12" t="s">
        <v>182</v>
      </c>
      <c r="G766" s="12">
        <v>2</v>
      </c>
      <c r="H766" s="27">
        <v>439.63</v>
      </c>
      <c r="I766" s="12">
        <v>0.05</v>
      </c>
      <c r="J766" s="12" t="s">
        <v>58</v>
      </c>
      <c r="K766" s="28">
        <f>(G766*H766)</f>
        <v>879.26</v>
      </c>
      <c r="L766" s="28">
        <f>(K766*I766)</f>
        <v>43.963000000000001</v>
      </c>
      <c r="M766" s="28">
        <f>(K766-L766)</f>
        <v>835.29700000000003</v>
      </c>
      <c r="N766" s="15">
        <f>YEAR(B766)</f>
        <v>2025</v>
      </c>
      <c r="O766" s="15">
        <f>MONTH(B766)</f>
        <v>5</v>
      </c>
      <c r="P766" s="15"/>
    </row>
    <row r="767" spans="1:16" ht="12.5" x14ac:dyDescent="0.25">
      <c r="A767" s="21" t="s">
        <v>1580</v>
      </c>
      <c r="B767" s="13">
        <v>45714</v>
      </c>
      <c r="C767" s="12" t="s">
        <v>65</v>
      </c>
      <c r="D767" s="12" t="s">
        <v>1581</v>
      </c>
      <c r="E767" s="12" t="s">
        <v>39</v>
      </c>
      <c r="F767" s="12" t="s">
        <v>40</v>
      </c>
      <c r="G767" s="12">
        <v>10</v>
      </c>
      <c r="H767" s="27">
        <v>60.09</v>
      </c>
      <c r="I767" s="12">
        <v>0.15</v>
      </c>
      <c r="J767" s="12" t="s">
        <v>41</v>
      </c>
      <c r="K767" s="28">
        <f>(G767*H767)</f>
        <v>600.90000000000009</v>
      </c>
      <c r="L767" s="28">
        <f>(K767*I767)</f>
        <v>90.135000000000005</v>
      </c>
      <c r="M767" s="28">
        <f>(K767-L767)</f>
        <v>510.7650000000001</v>
      </c>
      <c r="N767" s="15">
        <f>YEAR(B767)</f>
        <v>2025</v>
      </c>
      <c r="O767" s="15">
        <f>MONTH(B767)</f>
        <v>2</v>
      </c>
      <c r="P767" s="15"/>
    </row>
    <row r="768" spans="1:16" ht="12.5" x14ac:dyDescent="0.25">
      <c r="A768" s="21" t="s">
        <v>1582</v>
      </c>
      <c r="B768" s="13">
        <v>45689</v>
      </c>
      <c r="C768" s="12" t="s">
        <v>65</v>
      </c>
      <c r="D768" s="12" t="s">
        <v>1583</v>
      </c>
      <c r="E768" s="12" t="s">
        <v>39</v>
      </c>
      <c r="F768" s="12" t="s">
        <v>53</v>
      </c>
      <c r="G768" s="12">
        <v>8</v>
      </c>
      <c r="H768" s="27">
        <v>33.42</v>
      </c>
      <c r="I768" s="12">
        <v>0.1</v>
      </c>
      <c r="J768" s="12" t="s">
        <v>36</v>
      </c>
      <c r="K768" s="28">
        <f>(G768*H768)</f>
        <v>267.36</v>
      </c>
      <c r="L768" s="28">
        <f>(K768*I768)</f>
        <v>26.736000000000004</v>
      </c>
      <c r="M768" s="28">
        <f>(K768-L768)</f>
        <v>240.62400000000002</v>
      </c>
      <c r="N768" s="15">
        <f>YEAR(B768)</f>
        <v>2025</v>
      </c>
      <c r="O768" s="15">
        <f>MONTH(B768)</f>
        <v>2</v>
      </c>
      <c r="P768" s="15"/>
    </row>
    <row r="769" spans="1:16" ht="12.5" x14ac:dyDescent="0.25">
      <c r="A769" s="21" t="s">
        <v>1584</v>
      </c>
      <c r="B769" s="13">
        <v>45776</v>
      </c>
      <c r="C769" s="12" t="s">
        <v>43</v>
      </c>
      <c r="D769" s="12" t="s">
        <v>1585</v>
      </c>
      <c r="E769" s="12" t="s">
        <v>56</v>
      </c>
      <c r="F769" s="12" t="s">
        <v>57</v>
      </c>
      <c r="G769" s="12">
        <v>7</v>
      </c>
      <c r="H769" s="27">
        <v>70.209999999999994</v>
      </c>
      <c r="I769" s="12">
        <v>0.05</v>
      </c>
      <c r="J769" s="12" t="s">
        <v>58</v>
      </c>
      <c r="K769" s="28">
        <f>(G769*H769)</f>
        <v>491.46999999999997</v>
      </c>
      <c r="L769" s="28">
        <f>(K769*I769)</f>
        <v>24.573499999999999</v>
      </c>
      <c r="M769" s="28">
        <f>(K769-L769)</f>
        <v>466.89649999999995</v>
      </c>
      <c r="N769" s="15">
        <f>YEAR(B769)</f>
        <v>2025</v>
      </c>
      <c r="O769" s="15">
        <f>MONTH(B769)</f>
        <v>4</v>
      </c>
      <c r="P769" s="15"/>
    </row>
    <row r="770" spans="1:16" ht="12.5" x14ac:dyDescent="0.25">
      <c r="A770" s="21" t="s">
        <v>1586</v>
      </c>
      <c r="B770" s="13">
        <v>45556</v>
      </c>
      <c r="C770" s="12" t="s">
        <v>32</v>
      </c>
      <c r="D770" s="12" t="s">
        <v>1587</v>
      </c>
      <c r="E770" s="12" t="s">
        <v>34</v>
      </c>
      <c r="F770" s="12" t="s">
        <v>69</v>
      </c>
      <c r="G770" s="12">
        <v>10</v>
      </c>
      <c r="H770" s="27">
        <v>234.43</v>
      </c>
      <c r="I770" s="12">
        <v>0.1</v>
      </c>
      <c r="J770" s="12" t="s">
        <v>36</v>
      </c>
      <c r="K770" s="28">
        <f>(G770*H770)</f>
        <v>2344.3000000000002</v>
      </c>
      <c r="L770" s="28">
        <f>(K770*I770)</f>
        <v>234.43000000000004</v>
      </c>
      <c r="M770" s="28">
        <f>(K770-L770)</f>
        <v>2109.8700000000003</v>
      </c>
      <c r="N770" s="15">
        <f>YEAR(B770)</f>
        <v>2024</v>
      </c>
      <c r="O770" s="15">
        <f>MONTH(B770)</f>
        <v>9</v>
      </c>
      <c r="P770" s="15"/>
    </row>
    <row r="771" spans="1:16" ht="12.5" x14ac:dyDescent="0.25">
      <c r="A771" s="21" t="s">
        <v>1588</v>
      </c>
      <c r="B771" s="13">
        <v>45757</v>
      </c>
      <c r="C771" s="12" t="s">
        <v>47</v>
      </c>
      <c r="D771" s="12" t="s">
        <v>1589</v>
      </c>
      <c r="E771" s="12" t="s">
        <v>34</v>
      </c>
      <c r="F771" s="12" t="s">
        <v>182</v>
      </c>
      <c r="G771" s="12">
        <v>10</v>
      </c>
      <c r="H771" s="27">
        <v>56.69</v>
      </c>
      <c r="I771" s="12">
        <v>0.1</v>
      </c>
      <c r="J771" s="12" t="s">
        <v>58</v>
      </c>
      <c r="K771" s="28">
        <f>(G771*H771)</f>
        <v>566.9</v>
      </c>
      <c r="L771" s="28">
        <f>(K771*I771)</f>
        <v>56.69</v>
      </c>
      <c r="M771" s="28">
        <f>(K771-L771)</f>
        <v>510.21</v>
      </c>
      <c r="N771" s="15">
        <f>YEAR(B771)</f>
        <v>2025</v>
      </c>
      <c r="O771" s="15">
        <f>MONTH(B771)</f>
        <v>4</v>
      </c>
      <c r="P771" s="15"/>
    </row>
    <row r="772" spans="1:16" ht="12.5" x14ac:dyDescent="0.25">
      <c r="A772" s="21" t="s">
        <v>1590</v>
      </c>
      <c r="B772" s="13">
        <v>45508</v>
      </c>
      <c r="C772" s="12" t="s">
        <v>43</v>
      </c>
      <c r="D772" s="12" t="s">
        <v>1591</v>
      </c>
      <c r="E772" s="12" t="s">
        <v>56</v>
      </c>
      <c r="F772" s="12" t="s">
        <v>78</v>
      </c>
      <c r="G772" s="12">
        <v>1</v>
      </c>
      <c r="H772" s="27">
        <v>219.44</v>
      </c>
      <c r="I772" s="12">
        <v>0</v>
      </c>
      <c r="J772" s="12" t="s">
        <v>58</v>
      </c>
      <c r="K772" s="28">
        <f>(G772*H772)</f>
        <v>219.44</v>
      </c>
      <c r="L772" s="28">
        <f>(K772*I772)</f>
        <v>0</v>
      </c>
      <c r="M772" s="28">
        <f>(K772-L772)</f>
        <v>219.44</v>
      </c>
      <c r="N772" s="15">
        <f>YEAR(B772)</f>
        <v>2024</v>
      </c>
      <c r="O772" s="15">
        <f>MONTH(B772)</f>
        <v>8</v>
      </c>
      <c r="P772" s="15"/>
    </row>
    <row r="773" spans="1:16" ht="12.5" x14ac:dyDescent="0.25">
      <c r="A773" s="21" t="s">
        <v>1592</v>
      </c>
      <c r="B773" s="13">
        <v>45718</v>
      </c>
      <c r="C773" s="12" t="s">
        <v>47</v>
      </c>
      <c r="D773" s="12" t="s">
        <v>1593</v>
      </c>
      <c r="E773" s="12" t="s">
        <v>34</v>
      </c>
      <c r="F773" s="12" t="s">
        <v>90</v>
      </c>
      <c r="G773" s="12">
        <v>10</v>
      </c>
      <c r="H773" s="27">
        <v>171.25</v>
      </c>
      <c r="I773" s="12">
        <v>0.05</v>
      </c>
      <c r="J773" s="12" t="s">
        <v>58</v>
      </c>
      <c r="K773" s="28">
        <f>(G773*H773)</f>
        <v>1712.5</v>
      </c>
      <c r="L773" s="28">
        <f>(K773*I773)</f>
        <v>85.625</v>
      </c>
      <c r="M773" s="28">
        <f>(K773-L773)</f>
        <v>1626.875</v>
      </c>
      <c r="N773" s="15">
        <f>YEAR(B773)</f>
        <v>2025</v>
      </c>
      <c r="O773" s="15">
        <f>MONTH(B773)</f>
        <v>3</v>
      </c>
      <c r="P773" s="15"/>
    </row>
    <row r="774" spans="1:16" ht="12.5" x14ac:dyDescent="0.25">
      <c r="A774" s="21" t="s">
        <v>1594</v>
      </c>
      <c r="B774" s="13">
        <v>45795</v>
      </c>
      <c r="C774" s="12" t="s">
        <v>32</v>
      </c>
      <c r="D774" s="12" t="s">
        <v>1595</v>
      </c>
      <c r="E774" s="12" t="s">
        <v>34</v>
      </c>
      <c r="F774" s="12" t="s">
        <v>182</v>
      </c>
      <c r="G774" s="12">
        <v>2</v>
      </c>
      <c r="H774" s="27">
        <v>371.85</v>
      </c>
      <c r="I774" s="12">
        <v>0.1</v>
      </c>
      <c r="J774" s="12" t="s">
        <v>58</v>
      </c>
      <c r="K774" s="28">
        <f>(G774*H774)</f>
        <v>743.7</v>
      </c>
      <c r="L774" s="28">
        <f>(K774*I774)</f>
        <v>74.37</v>
      </c>
      <c r="M774" s="28">
        <f>(K774-L774)</f>
        <v>669.33</v>
      </c>
      <c r="N774" s="15">
        <f>YEAR(B774)</f>
        <v>2025</v>
      </c>
      <c r="O774" s="15">
        <f>MONTH(B774)</f>
        <v>5</v>
      </c>
      <c r="P774" s="15"/>
    </row>
    <row r="775" spans="1:16" ht="12.5" x14ac:dyDescent="0.25">
      <c r="A775" s="21" t="s">
        <v>1596</v>
      </c>
      <c r="B775" s="13">
        <v>45600</v>
      </c>
      <c r="C775" s="12" t="s">
        <v>43</v>
      </c>
      <c r="D775" s="12" t="s">
        <v>1597</v>
      </c>
      <c r="E775" s="12" t="s">
        <v>39</v>
      </c>
      <c r="F775" s="12" t="s">
        <v>45</v>
      </c>
      <c r="G775" s="12">
        <v>5</v>
      </c>
      <c r="H775" s="27">
        <v>54.99</v>
      </c>
      <c r="I775" s="12">
        <v>0.05</v>
      </c>
      <c r="J775" s="12" t="s">
        <v>36</v>
      </c>
      <c r="K775" s="28">
        <f>(G775*H775)</f>
        <v>274.95</v>
      </c>
      <c r="L775" s="28">
        <f>(K775*I775)</f>
        <v>13.7475</v>
      </c>
      <c r="M775" s="28">
        <f>(K775-L775)</f>
        <v>261.20249999999999</v>
      </c>
      <c r="N775" s="15">
        <f>YEAR(B775)</f>
        <v>2024</v>
      </c>
      <c r="O775" s="15">
        <f>MONTH(B775)</f>
        <v>11</v>
      </c>
      <c r="P775" s="15"/>
    </row>
    <row r="776" spans="1:16" ht="12.5" x14ac:dyDescent="0.25">
      <c r="A776" s="21" t="s">
        <v>1598</v>
      </c>
      <c r="B776" s="13">
        <v>45663</v>
      </c>
      <c r="C776" s="12" t="s">
        <v>43</v>
      </c>
      <c r="D776" s="12" t="s">
        <v>1599</v>
      </c>
      <c r="E776" s="12" t="s">
        <v>56</v>
      </c>
      <c r="F776" s="12" t="s">
        <v>78</v>
      </c>
      <c r="G776" s="12">
        <v>8</v>
      </c>
      <c r="H776" s="27">
        <v>87.62</v>
      </c>
      <c r="I776" s="12">
        <v>0</v>
      </c>
      <c r="J776" s="12" t="s">
        <v>41</v>
      </c>
      <c r="K776" s="28">
        <f>(G776*H776)</f>
        <v>700.96</v>
      </c>
      <c r="L776" s="28">
        <f>(K776*I776)</f>
        <v>0</v>
      </c>
      <c r="M776" s="28">
        <f>(K776-L776)</f>
        <v>700.96</v>
      </c>
      <c r="N776" s="15">
        <f>YEAR(B776)</f>
        <v>2025</v>
      </c>
      <c r="O776" s="15">
        <f>MONTH(B776)</f>
        <v>1</v>
      </c>
      <c r="P776" s="15"/>
    </row>
    <row r="777" spans="1:16" ht="12.5" x14ac:dyDescent="0.25">
      <c r="A777" s="21" t="s">
        <v>1600</v>
      </c>
      <c r="B777" s="13">
        <v>45680</v>
      </c>
      <c r="C777" s="12" t="s">
        <v>32</v>
      </c>
      <c r="D777" s="12" t="s">
        <v>1601</v>
      </c>
      <c r="E777" s="12" t="s">
        <v>56</v>
      </c>
      <c r="F777" s="12" t="s">
        <v>57</v>
      </c>
      <c r="G777" s="12">
        <v>5</v>
      </c>
      <c r="H777" s="27">
        <v>207.18</v>
      </c>
      <c r="I777" s="12">
        <v>0</v>
      </c>
      <c r="J777" s="12" t="s">
        <v>58</v>
      </c>
      <c r="K777" s="28">
        <f>(G777*H777)</f>
        <v>1035.9000000000001</v>
      </c>
      <c r="L777" s="28">
        <f>(K777*I777)</f>
        <v>0</v>
      </c>
      <c r="M777" s="28">
        <f>(K777-L777)</f>
        <v>1035.9000000000001</v>
      </c>
      <c r="N777" s="15">
        <f>YEAR(B777)</f>
        <v>2025</v>
      </c>
      <c r="O777" s="15">
        <f>MONTH(B777)</f>
        <v>1</v>
      </c>
      <c r="P777" s="15"/>
    </row>
    <row r="778" spans="1:16" ht="12.5" x14ac:dyDescent="0.25">
      <c r="A778" s="21" t="s">
        <v>1602</v>
      </c>
      <c r="B778" s="13">
        <v>45754</v>
      </c>
      <c r="C778" s="12" t="s">
        <v>47</v>
      </c>
      <c r="D778" s="12" t="s">
        <v>1603</v>
      </c>
      <c r="E778" s="12" t="s">
        <v>39</v>
      </c>
      <c r="F778" s="12" t="s">
        <v>53</v>
      </c>
      <c r="G778" s="12">
        <v>2</v>
      </c>
      <c r="H778" s="27">
        <v>446.68</v>
      </c>
      <c r="I778" s="12">
        <v>0.15</v>
      </c>
      <c r="J778" s="12" t="s">
        <v>36</v>
      </c>
      <c r="K778" s="28">
        <f>(G778*H778)</f>
        <v>893.36</v>
      </c>
      <c r="L778" s="28">
        <f>(K778*I778)</f>
        <v>134.00399999999999</v>
      </c>
      <c r="M778" s="28">
        <f>(K778-L778)</f>
        <v>759.35599999999999</v>
      </c>
      <c r="N778" s="15">
        <f>YEAR(B778)</f>
        <v>2025</v>
      </c>
      <c r="O778" s="15">
        <f>MONTH(B778)</f>
        <v>4</v>
      </c>
      <c r="P778" s="15"/>
    </row>
    <row r="779" spans="1:16" ht="12.5" x14ac:dyDescent="0.25">
      <c r="A779" s="21" t="s">
        <v>1604</v>
      </c>
      <c r="B779" s="13">
        <v>45593</v>
      </c>
      <c r="C779" s="12" t="s">
        <v>47</v>
      </c>
      <c r="D779" s="12" t="s">
        <v>1605</v>
      </c>
      <c r="E779" s="12" t="s">
        <v>34</v>
      </c>
      <c r="F779" s="12" t="s">
        <v>35</v>
      </c>
      <c r="G779" s="12">
        <v>7</v>
      </c>
      <c r="H779" s="27">
        <v>348.09</v>
      </c>
      <c r="I779" s="12">
        <v>0.1</v>
      </c>
      <c r="J779" s="12" t="s">
        <v>58</v>
      </c>
      <c r="K779" s="28">
        <f>(G779*H779)</f>
        <v>2436.6299999999997</v>
      </c>
      <c r="L779" s="28">
        <f>(K779*I779)</f>
        <v>243.66299999999998</v>
      </c>
      <c r="M779" s="28">
        <f>(K779-L779)</f>
        <v>2192.9669999999996</v>
      </c>
      <c r="N779" s="15">
        <f>YEAR(B779)</f>
        <v>2024</v>
      </c>
      <c r="O779" s="15">
        <f>MONTH(B779)</f>
        <v>10</v>
      </c>
      <c r="P779" s="15"/>
    </row>
    <row r="780" spans="1:16" ht="12.5" x14ac:dyDescent="0.25">
      <c r="A780" s="21" t="s">
        <v>1606</v>
      </c>
      <c r="B780" s="13">
        <v>45592</v>
      </c>
      <c r="C780" s="12" t="s">
        <v>43</v>
      </c>
      <c r="D780" s="12" t="s">
        <v>1607</v>
      </c>
      <c r="E780" s="12" t="s">
        <v>39</v>
      </c>
      <c r="F780" s="12" t="s">
        <v>45</v>
      </c>
      <c r="G780" s="12">
        <v>8</v>
      </c>
      <c r="H780" s="27">
        <v>73.63</v>
      </c>
      <c r="I780" s="12">
        <v>0.1</v>
      </c>
      <c r="J780" s="12" t="s">
        <v>41</v>
      </c>
      <c r="K780" s="28">
        <f>(G780*H780)</f>
        <v>589.04</v>
      </c>
      <c r="L780" s="28">
        <f>(K780*I780)</f>
        <v>58.903999999999996</v>
      </c>
      <c r="M780" s="28">
        <f>(K780-L780)</f>
        <v>530.13599999999997</v>
      </c>
      <c r="N780" s="15">
        <f>YEAR(B780)</f>
        <v>2024</v>
      </c>
      <c r="O780" s="15">
        <f>MONTH(B780)</f>
        <v>10</v>
      </c>
      <c r="P780" s="15"/>
    </row>
    <row r="781" spans="1:16" ht="12.5" x14ac:dyDescent="0.25">
      <c r="A781" s="21" t="s">
        <v>1608</v>
      </c>
      <c r="B781" s="13">
        <v>45508</v>
      </c>
      <c r="C781" s="12" t="s">
        <v>43</v>
      </c>
      <c r="D781" s="12" t="s">
        <v>1609</v>
      </c>
      <c r="E781" s="12" t="s">
        <v>34</v>
      </c>
      <c r="F781" s="12" t="s">
        <v>35</v>
      </c>
      <c r="G781" s="12">
        <v>3</v>
      </c>
      <c r="H781" s="27">
        <v>466.55</v>
      </c>
      <c r="I781" s="12">
        <v>0.05</v>
      </c>
      <c r="J781" s="12" t="s">
        <v>58</v>
      </c>
      <c r="K781" s="28">
        <f>(G781*H781)</f>
        <v>1399.65</v>
      </c>
      <c r="L781" s="28">
        <f>(K781*I781)</f>
        <v>69.982500000000002</v>
      </c>
      <c r="M781" s="28">
        <f>(K781-L781)</f>
        <v>1329.6675</v>
      </c>
      <c r="N781" s="15">
        <f>YEAR(B781)</f>
        <v>2024</v>
      </c>
      <c r="O781" s="15">
        <f>MONTH(B781)</f>
        <v>8</v>
      </c>
      <c r="P781" s="15"/>
    </row>
    <row r="782" spans="1:16" ht="12.5" x14ac:dyDescent="0.25">
      <c r="A782" s="21" t="s">
        <v>1610</v>
      </c>
      <c r="B782" s="13">
        <v>45748</v>
      </c>
      <c r="C782" s="12" t="s">
        <v>32</v>
      </c>
      <c r="D782" s="12" t="s">
        <v>1611</v>
      </c>
      <c r="E782" s="12" t="s">
        <v>56</v>
      </c>
      <c r="F782" s="12" t="s">
        <v>78</v>
      </c>
      <c r="G782" s="12">
        <v>6</v>
      </c>
      <c r="H782" s="27">
        <v>344.37</v>
      </c>
      <c r="I782" s="12">
        <v>0.1</v>
      </c>
      <c r="J782" s="12" t="s">
        <v>41</v>
      </c>
      <c r="K782" s="28">
        <f>(G782*H782)</f>
        <v>2066.2200000000003</v>
      </c>
      <c r="L782" s="28">
        <f>(K782*I782)</f>
        <v>206.62200000000004</v>
      </c>
      <c r="M782" s="28">
        <f>(K782-L782)</f>
        <v>1859.5980000000002</v>
      </c>
      <c r="N782" s="15">
        <f>YEAR(B782)</f>
        <v>2025</v>
      </c>
      <c r="O782" s="15">
        <f>MONTH(B782)</f>
        <v>4</v>
      </c>
      <c r="P782" s="15"/>
    </row>
    <row r="783" spans="1:16" ht="12.5" x14ac:dyDescent="0.25">
      <c r="A783" s="21" t="s">
        <v>1612</v>
      </c>
      <c r="B783" s="13">
        <v>45837</v>
      </c>
      <c r="C783" s="12" t="s">
        <v>32</v>
      </c>
      <c r="D783" s="12" t="s">
        <v>1613</v>
      </c>
      <c r="E783" s="12" t="s">
        <v>39</v>
      </c>
      <c r="F783" s="12" t="s">
        <v>101</v>
      </c>
      <c r="G783" s="12">
        <v>10</v>
      </c>
      <c r="H783" s="27">
        <v>131.54</v>
      </c>
      <c r="I783" s="12">
        <v>0.1</v>
      </c>
      <c r="J783" s="12" t="s">
        <v>36</v>
      </c>
      <c r="K783" s="28">
        <f>(G783*H783)</f>
        <v>1315.3999999999999</v>
      </c>
      <c r="L783" s="28">
        <f>(K783*I783)</f>
        <v>131.54</v>
      </c>
      <c r="M783" s="28">
        <f>(K783-L783)</f>
        <v>1183.8599999999999</v>
      </c>
      <c r="N783" s="15">
        <f>YEAR(B783)</f>
        <v>2025</v>
      </c>
      <c r="O783" s="15">
        <f>MONTH(B783)</f>
        <v>6</v>
      </c>
      <c r="P783" s="15"/>
    </row>
    <row r="784" spans="1:16" ht="12.5" x14ac:dyDescent="0.25">
      <c r="A784" s="21" t="s">
        <v>1614</v>
      </c>
      <c r="B784" s="13">
        <v>45846</v>
      </c>
      <c r="C784" s="12" t="s">
        <v>65</v>
      </c>
      <c r="D784" s="12" t="s">
        <v>1615</v>
      </c>
      <c r="E784" s="12" t="s">
        <v>56</v>
      </c>
      <c r="F784" s="12" t="s">
        <v>78</v>
      </c>
      <c r="G784" s="12">
        <v>4</v>
      </c>
      <c r="H784" s="27">
        <v>389.79</v>
      </c>
      <c r="I784" s="12">
        <v>0.15</v>
      </c>
      <c r="J784" s="12" t="s">
        <v>36</v>
      </c>
      <c r="K784" s="28">
        <f>(G784*H784)</f>
        <v>1559.16</v>
      </c>
      <c r="L784" s="28">
        <f>(K784*I784)</f>
        <v>233.874</v>
      </c>
      <c r="M784" s="28">
        <f>(K784-L784)</f>
        <v>1325.2860000000001</v>
      </c>
      <c r="N784" s="15">
        <f>YEAR(B784)</f>
        <v>2025</v>
      </c>
      <c r="O784" s="15">
        <f>MONTH(B784)</f>
        <v>7</v>
      </c>
      <c r="P784" s="15"/>
    </row>
    <row r="785" spans="1:16" ht="12.5" x14ac:dyDescent="0.25">
      <c r="A785" s="21" t="s">
        <v>1616</v>
      </c>
      <c r="B785" s="13">
        <v>45670</v>
      </c>
      <c r="C785" s="12" t="s">
        <v>43</v>
      </c>
      <c r="D785" s="12" t="s">
        <v>1617</v>
      </c>
      <c r="E785" s="12" t="s">
        <v>39</v>
      </c>
      <c r="F785" s="12" t="s">
        <v>40</v>
      </c>
      <c r="G785" s="12">
        <v>7</v>
      </c>
      <c r="H785" s="27">
        <v>86.04</v>
      </c>
      <c r="I785" s="12">
        <v>0</v>
      </c>
      <c r="J785" s="12" t="s">
        <v>41</v>
      </c>
      <c r="K785" s="28">
        <f>(G785*H785)</f>
        <v>602.28000000000009</v>
      </c>
      <c r="L785" s="28">
        <f>(K785*I785)</f>
        <v>0</v>
      </c>
      <c r="M785" s="28">
        <f>(K785-L785)</f>
        <v>602.28000000000009</v>
      </c>
      <c r="N785" s="15">
        <f>YEAR(B785)</f>
        <v>2025</v>
      </c>
      <c r="O785" s="15">
        <f>MONTH(B785)</f>
        <v>1</v>
      </c>
      <c r="P785" s="15"/>
    </row>
    <row r="786" spans="1:16" ht="12.5" x14ac:dyDescent="0.25">
      <c r="A786" s="21" t="s">
        <v>1618</v>
      </c>
      <c r="B786" s="13">
        <v>45650</v>
      </c>
      <c r="C786" s="12" t="s">
        <v>32</v>
      </c>
      <c r="D786" s="12" t="s">
        <v>1619</v>
      </c>
      <c r="E786" s="12" t="s">
        <v>39</v>
      </c>
      <c r="F786" s="12" t="s">
        <v>101</v>
      </c>
      <c r="G786" s="12">
        <v>1</v>
      </c>
      <c r="H786" s="27">
        <v>376.59</v>
      </c>
      <c r="I786" s="12">
        <v>0.05</v>
      </c>
      <c r="J786" s="12" t="s">
        <v>41</v>
      </c>
      <c r="K786" s="28">
        <f>(G786*H786)</f>
        <v>376.59</v>
      </c>
      <c r="L786" s="28">
        <f>(K786*I786)</f>
        <v>18.829499999999999</v>
      </c>
      <c r="M786" s="28">
        <f>(K786-L786)</f>
        <v>357.76049999999998</v>
      </c>
      <c r="N786" s="15">
        <f>YEAR(B786)</f>
        <v>2024</v>
      </c>
      <c r="O786" s="15">
        <f>MONTH(B786)</f>
        <v>12</v>
      </c>
      <c r="P786" s="15"/>
    </row>
    <row r="787" spans="1:16" ht="12.5" x14ac:dyDescent="0.25">
      <c r="A787" s="21" t="s">
        <v>1620</v>
      </c>
      <c r="B787" s="13">
        <v>45651</v>
      </c>
      <c r="C787" s="12" t="s">
        <v>65</v>
      </c>
      <c r="D787" s="12" t="s">
        <v>1621</v>
      </c>
      <c r="E787" s="12" t="s">
        <v>39</v>
      </c>
      <c r="F787" s="12" t="s">
        <v>40</v>
      </c>
      <c r="G787" s="12">
        <v>7</v>
      </c>
      <c r="H787" s="27">
        <v>461.29</v>
      </c>
      <c r="I787" s="12">
        <v>0</v>
      </c>
      <c r="J787" s="12" t="s">
        <v>41</v>
      </c>
      <c r="K787" s="28">
        <f>(G787*H787)</f>
        <v>3229.03</v>
      </c>
      <c r="L787" s="28">
        <f>(K787*I787)</f>
        <v>0</v>
      </c>
      <c r="M787" s="28">
        <f>(K787-L787)</f>
        <v>3229.03</v>
      </c>
      <c r="N787" s="15">
        <f>YEAR(B787)</f>
        <v>2024</v>
      </c>
      <c r="O787" s="15">
        <f>MONTH(B787)</f>
        <v>12</v>
      </c>
      <c r="P787" s="15"/>
    </row>
    <row r="788" spans="1:16" ht="12.5" x14ac:dyDescent="0.25">
      <c r="A788" s="21" t="s">
        <v>1622</v>
      </c>
      <c r="B788" s="13">
        <v>45694</v>
      </c>
      <c r="C788" s="12" t="s">
        <v>47</v>
      </c>
      <c r="D788" s="12" t="s">
        <v>1623</v>
      </c>
      <c r="E788" s="12" t="s">
        <v>34</v>
      </c>
      <c r="F788" s="12" t="s">
        <v>35</v>
      </c>
      <c r="G788" s="12">
        <v>10</v>
      </c>
      <c r="H788" s="27">
        <v>134.85</v>
      </c>
      <c r="I788" s="12">
        <v>0.1</v>
      </c>
      <c r="J788" s="12" t="s">
        <v>41</v>
      </c>
      <c r="K788" s="28">
        <f>(G788*H788)</f>
        <v>1348.5</v>
      </c>
      <c r="L788" s="28">
        <f>(K788*I788)</f>
        <v>134.85</v>
      </c>
      <c r="M788" s="28">
        <f>(K788-L788)</f>
        <v>1213.6500000000001</v>
      </c>
      <c r="N788" s="15">
        <f>YEAR(B788)</f>
        <v>2025</v>
      </c>
      <c r="O788" s="15">
        <f>MONTH(B788)</f>
        <v>2</v>
      </c>
      <c r="P788" s="15"/>
    </row>
    <row r="789" spans="1:16" ht="12.5" x14ac:dyDescent="0.25">
      <c r="A789" s="21" t="s">
        <v>1624</v>
      </c>
      <c r="B789" s="13">
        <v>45791</v>
      </c>
      <c r="C789" s="12" t="s">
        <v>65</v>
      </c>
      <c r="D789" s="12" t="s">
        <v>1625</v>
      </c>
      <c r="E789" s="12" t="s">
        <v>39</v>
      </c>
      <c r="F789" s="12" t="s">
        <v>53</v>
      </c>
      <c r="G789" s="12">
        <v>7</v>
      </c>
      <c r="H789" s="27">
        <v>157.21</v>
      </c>
      <c r="I789" s="12">
        <v>0</v>
      </c>
      <c r="J789" s="12" t="s">
        <v>58</v>
      </c>
      <c r="K789" s="28">
        <f>(G789*H789)</f>
        <v>1100.47</v>
      </c>
      <c r="L789" s="28">
        <f>(K789*I789)</f>
        <v>0</v>
      </c>
      <c r="M789" s="28">
        <f>(K789-L789)</f>
        <v>1100.47</v>
      </c>
      <c r="N789" s="15">
        <f>YEAR(B789)</f>
        <v>2025</v>
      </c>
      <c r="O789" s="15">
        <f>MONTH(B789)</f>
        <v>5</v>
      </c>
      <c r="P789" s="15"/>
    </row>
    <row r="790" spans="1:16" ht="12.5" x14ac:dyDescent="0.25">
      <c r="A790" s="21" t="s">
        <v>1626</v>
      </c>
      <c r="B790" s="13">
        <v>45704</v>
      </c>
      <c r="C790" s="12" t="s">
        <v>47</v>
      </c>
      <c r="D790" s="12" t="s">
        <v>1627</v>
      </c>
      <c r="E790" s="12" t="s">
        <v>56</v>
      </c>
      <c r="F790" s="12" t="s">
        <v>61</v>
      </c>
      <c r="G790" s="12">
        <v>8</v>
      </c>
      <c r="H790" s="27">
        <v>360.65</v>
      </c>
      <c r="I790" s="12">
        <v>0.05</v>
      </c>
      <c r="J790" s="12" t="s">
        <v>58</v>
      </c>
      <c r="K790" s="28">
        <f>(G790*H790)</f>
        <v>2885.2</v>
      </c>
      <c r="L790" s="28">
        <f>(K790*I790)</f>
        <v>144.26</v>
      </c>
      <c r="M790" s="28">
        <f>(K790-L790)</f>
        <v>2740.9399999999996</v>
      </c>
      <c r="N790" s="15">
        <f>YEAR(B790)</f>
        <v>2025</v>
      </c>
      <c r="O790" s="15">
        <f>MONTH(B790)</f>
        <v>2</v>
      </c>
      <c r="P790" s="15"/>
    </row>
    <row r="791" spans="1:16" ht="12.5" x14ac:dyDescent="0.25">
      <c r="A791" s="21" t="s">
        <v>1628</v>
      </c>
      <c r="B791" s="13">
        <v>45566</v>
      </c>
      <c r="C791" s="12" t="s">
        <v>43</v>
      </c>
      <c r="D791" s="12" t="s">
        <v>1629</v>
      </c>
      <c r="E791" s="12" t="s">
        <v>56</v>
      </c>
      <c r="F791" s="12" t="s">
        <v>87</v>
      </c>
      <c r="G791" s="12">
        <v>8</v>
      </c>
      <c r="H791" s="27">
        <v>285.64999999999998</v>
      </c>
      <c r="I791" s="12">
        <v>0.15</v>
      </c>
      <c r="J791" s="12" t="s">
        <v>58</v>
      </c>
      <c r="K791" s="28">
        <f>(G791*H791)</f>
        <v>2285.1999999999998</v>
      </c>
      <c r="L791" s="28">
        <f>(K791*I791)</f>
        <v>342.78</v>
      </c>
      <c r="M791" s="28">
        <f>(K791-L791)</f>
        <v>1942.4199999999998</v>
      </c>
      <c r="N791" s="15">
        <f>YEAR(B791)</f>
        <v>2024</v>
      </c>
      <c r="O791" s="15">
        <f>MONTH(B791)</f>
        <v>10</v>
      </c>
      <c r="P791" s="15"/>
    </row>
    <row r="792" spans="1:16" ht="12.5" x14ac:dyDescent="0.25">
      <c r="A792" s="21" t="s">
        <v>1630</v>
      </c>
      <c r="B792" s="13">
        <v>45600</v>
      </c>
      <c r="C792" s="12" t="s">
        <v>65</v>
      </c>
      <c r="D792" s="12" t="s">
        <v>1631</v>
      </c>
      <c r="E792" s="12" t="s">
        <v>34</v>
      </c>
      <c r="F792" s="12" t="s">
        <v>69</v>
      </c>
      <c r="G792" s="12">
        <v>3</v>
      </c>
      <c r="H792" s="27">
        <v>290.63</v>
      </c>
      <c r="I792" s="12">
        <v>0.05</v>
      </c>
      <c r="J792" s="12" t="s">
        <v>41</v>
      </c>
      <c r="K792" s="28">
        <f>(G792*H792)</f>
        <v>871.89</v>
      </c>
      <c r="L792" s="28">
        <f>(K792*I792)</f>
        <v>43.594500000000004</v>
      </c>
      <c r="M792" s="28">
        <f>(K792-L792)</f>
        <v>828.29549999999995</v>
      </c>
      <c r="N792" s="15">
        <f>YEAR(B792)</f>
        <v>2024</v>
      </c>
      <c r="O792" s="15">
        <f>MONTH(B792)</f>
        <v>11</v>
      </c>
      <c r="P792" s="15"/>
    </row>
    <row r="793" spans="1:16" ht="12.5" x14ac:dyDescent="0.25">
      <c r="A793" s="21" t="s">
        <v>1632</v>
      </c>
      <c r="B793" s="13">
        <v>45773</v>
      </c>
      <c r="C793" s="12" t="s">
        <v>65</v>
      </c>
      <c r="D793" s="12" t="s">
        <v>1633</v>
      </c>
      <c r="E793" s="12" t="s">
        <v>34</v>
      </c>
      <c r="F793" s="12" t="s">
        <v>182</v>
      </c>
      <c r="G793" s="12">
        <v>3</v>
      </c>
      <c r="H793" s="27">
        <v>312.12</v>
      </c>
      <c r="I793" s="12">
        <v>0</v>
      </c>
      <c r="J793" s="12" t="s">
        <v>36</v>
      </c>
      <c r="K793" s="28">
        <f>(G793*H793)</f>
        <v>936.36</v>
      </c>
      <c r="L793" s="28">
        <f>(K793*I793)</f>
        <v>0</v>
      </c>
      <c r="M793" s="28">
        <f>(K793-L793)</f>
        <v>936.36</v>
      </c>
      <c r="N793" s="15">
        <f>YEAR(B793)</f>
        <v>2025</v>
      </c>
      <c r="O793" s="15">
        <f>MONTH(B793)</f>
        <v>4</v>
      </c>
      <c r="P793" s="15"/>
    </row>
    <row r="794" spans="1:16" ht="12.5" x14ac:dyDescent="0.25">
      <c r="A794" s="21" t="s">
        <v>1634</v>
      </c>
      <c r="B794" s="13">
        <v>45576</v>
      </c>
      <c r="C794" s="12" t="s">
        <v>47</v>
      </c>
      <c r="D794" s="12" t="s">
        <v>1635</v>
      </c>
      <c r="E794" s="12" t="s">
        <v>56</v>
      </c>
      <c r="F794" s="12" t="s">
        <v>57</v>
      </c>
      <c r="G794" s="12">
        <v>10</v>
      </c>
      <c r="H794" s="27">
        <v>169.27</v>
      </c>
      <c r="I794" s="12">
        <v>0.05</v>
      </c>
      <c r="J794" s="12" t="s">
        <v>41</v>
      </c>
      <c r="K794" s="28">
        <f>(G794*H794)</f>
        <v>1692.7</v>
      </c>
      <c r="L794" s="28">
        <f>(K794*I794)</f>
        <v>84.635000000000005</v>
      </c>
      <c r="M794" s="28">
        <f>(K794-L794)</f>
        <v>1608.0650000000001</v>
      </c>
      <c r="N794" s="15">
        <f>YEAR(B794)</f>
        <v>2024</v>
      </c>
      <c r="O794" s="15">
        <f>MONTH(B794)</f>
        <v>10</v>
      </c>
      <c r="P794" s="15"/>
    </row>
    <row r="795" spans="1:16" ht="12.5" x14ac:dyDescent="0.25">
      <c r="A795" s="21" t="s">
        <v>1636</v>
      </c>
      <c r="B795" s="13">
        <v>45831</v>
      </c>
      <c r="C795" s="12" t="s">
        <v>43</v>
      </c>
      <c r="D795" s="12" t="s">
        <v>1637</v>
      </c>
      <c r="E795" s="12" t="s">
        <v>56</v>
      </c>
      <c r="F795" s="12" t="s">
        <v>57</v>
      </c>
      <c r="G795" s="12">
        <v>4</v>
      </c>
      <c r="H795" s="27">
        <v>106.55</v>
      </c>
      <c r="I795" s="12">
        <v>0.1</v>
      </c>
      <c r="J795" s="12" t="s">
        <v>41</v>
      </c>
      <c r="K795" s="28">
        <f>(G795*H795)</f>
        <v>426.2</v>
      </c>
      <c r="L795" s="28">
        <f>(K795*I795)</f>
        <v>42.620000000000005</v>
      </c>
      <c r="M795" s="28">
        <f>(K795-L795)</f>
        <v>383.58</v>
      </c>
      <c r="N795" s="15">
        <f>YEAR(B795)</f>
        <v>2025</v>
      </c>
      <c r="O795" s="15">
        <f>MONTH(B795)</f>
        <v>6</v>
      </c>
      <c r="P795" s="15"/>
    </row>
    <row r="796" spans="1:16" ht="12.5" x14ac:dyDescent="0.25">
      <c r="A796" s="21" t="s">
        <v>1638</v>
      </c>
      <c r="B796" s="13">
        <v>45745</v>
      </c>
      <c r="C796" s="12" t="s">
        <v>65</v>
      </c>
      <c r="D796" s="12" t="s">
        <v>1639</v>
      </c>
      <c r="E796" s="12" t="s">
        <v>34</v>
      </c>
      <c r="F796" s="12" t="s">
        <v>35</v>
      </c>
      <c r="G796" s="12">
        <v>1</v>
      </c>
      <c r="H796" s="27">
        <v>449.2</v>
      </c>
      <c r="I796" s="12">
        <v>0.05</v>
      </c>
      <c r="J796" s="12" t="s">
        <v>58</v>
      </c>
      <c r="K796" s="28">
        <f>(G796*H796)</f>
        <v>449.2</v>
      </c>
      <c r="L796" s="28">
        <f>(K796*I796)</f>
        <v>22.46</v>
      </c>
      <c r="M796" s="28">
        <f>(K796-L796)</f>
        <v>426.74</v>
      </c>
      <c r="N796" s="15">
        <f>YEAR(B796)</f>
        <v>2025</v>
      </c>
      <c r="O796" s="15">
        <f>MONTH(B796)</f>
        <v>3</v>
      </c>
      <c r="P796" s="15"/>
    </row>
    <row r="797" spans="1:16" ht="12.5" x14ac:dyDescent="0.25">
      <c r="A797" s="21" t="s">
        <v>1640</v>
      </c>
      <c r="B797" s="13">
        <v>45779</v>
      </c>
      <c r="C797" s="12" t="s">
        <v>32</v>
      </c>
      <c r="D797" s="12" t="s">
        <v>1641</v>
      </c>
      <c r="E797" s="12" t="s">
        <v>34</v>
      </c>
      <c r="F797" s="12" t="s">
        <v>35</v>
      </c>
      <c r="G797" s="12">
        <v>7</v>
      </c>
      <c r="H797" s="27">
        <v>16.579999999999998</v>
      </c>
      <c r="I797" s="12">
        <v>0.05</v>
      </c>
      <c r="J797" s="12" t="s">
        <v>41</v>
      </c>
      <c r="K797" s="28">
        <f>(G797*H797)</f>
        <v>116.05999999999999</v>
      </c>
      <c r="L797" s="28">
        <f>(K797*I797)</f>
        <v>5.8029999999999999</v>
      </c>
      <c r="M797" s="28">
        <f>(K797-L797)</f>
        <v>110.25699999999999</v>
      </c>
      <c r="N797" s="15">
        <f>YEAR(B797)</f>
        <v>2025</v>
      </c>
      <c r="O797" s="15">
        <f>MONTH(B797)</f>
        <v>5</v>
      </c>
      <c r="P797" s="15"/>
    </row>
    <row r="798" spans="1:16" ht="12.5" x14ac:dyDescent="0.25">
      <c r="A798" s="21" t="s">
        <v>1642</v>
      </c>
      <c r="B798" s="13">
        <v>45623</v>
      </c>
      <c r="C798" s="12" t="s">
        <v>47</v>
      </c>
      <c r="D798" s="12" t="s">
        <v>1643</v>
      </c>
      <c r="E798" s="12" t="s">
        <v>34</v>
      </c>
      <c r="F798" s="12" t="s">
        <v>182</v>
      </c>
      <c r="G798" s="12">
        <v>1</v>
      </c>
      <c r="H798" s="27">
        <v>319.12</v>
      </c>
      <c r="I798" s="12">
        <v>0.05</v>
      </c>
      <c r="J798" s="12" t="s">
        <v>36</v>
      </c>
      <c r="K798" s="28">
        <f>(G798*H798)</f>
        <v>319.12</v>
      </c>
      <c r="L798" s="28">
        <f>(K798*I798)</f>
        <v>15.956000000000001</v>
      </c>
      <c r="M798" s="28">
        <f>(K798-L798)</f>
        <v>303.16399999999999</v>
      </c>
      <c r="N798" s="15">
        <f>YEAR(B798)</f>
        <v>2024</v>
      </c>
      <c r="O798" s="15">
        <f>MONTH(B798)</f>
        <v>11</v>
      </c>
      <c r="P798" s="15"/>
    </row>
    <row r="799" spans="1:16" ht="12.5" x14ac:dyDescent="0.25">
      <c r="A799" s="21" t="s">
        <v>1644</v>
      </c>
      <c r="B799" s="13">
        <v>45688</v>
      </c>
      <c r="C799" s="12" t="s">
        <v>43</v>
      </c>
      <c r="D799" s="12" t="s">
        <v>1645</v>
      </c>
      <c r="E799" s="12" t="s">
        <v>34</v>
      </c>
      <c r="F799" s="12" t="s">
        <v>182</v>
      </c>
      <c r="G799" s="12">
        <v>6</v>
      </c>
      <c r="H799" s="27">
        <v>136.19999999999999</v>
      </c>
      <c r="I799" s="12">
        <v>0.05</v>
      </c>
      <c r="J799" s="12" t="s">
        <v>36</v>
      </c>
      <c r="K799" s="28">
        <f>(G799*H799)</f>
        <v>817.19999999999993</v>
      </c>
      <c r="L799" s="28">
        <f>(K799*I799)</f>
        <v>40.86</v>
      </c>
      <c r="M799" s="28">
        <f>(K799-L799)</f>
        <v>776.33999999999992</v>
      </c>
      <c r="N799" s="15">
        <f>YEAR(B799)</f>
        <v>2025</v>
      </c>
      <c r="O799" s="15">
        <f>MONTH(B799)</f>
        <v>1</v>
      </c>
      <c r="P799" s="15"/>
    </row>
    <row r="800" spans="1:16" ht="12.5" x14ac:dyDescent="0.25">
      <c r="A800" s="21" t="s">
        <v>1646</v>
      </c>
      <c r="B800" s="13">
        <v>45786</v>
      </c>
      <c r="C800" s="12" t="s">
        <v>47</v>
      </c>
      <c r="D800" s="12" t="s">
        <v>1647</v>
      </c>
      <c r="E800" s="12" t="s">
        <v>39</v>
      </c>
      <c r="F800" s="12" t="s">
        <v>45</v>
      </c>
      <c r="G800" s="12">
        <v>9</v>
      </c>
      <c r="H800" s="27">
        <v>159.61000000000001</v>
      </c>
      <c r="I800" s="12">
        <v>0.15</v>
      </c>
      <c r="J800" s="12" t="s">
        <v>41</v>
      </c>
      <c r="K800" s="28">
        <f>(G800*H800)</f>
        <v>1436.4900000000002</v>
      </c>
      <c r="L800" s="28">
        <f>(K800*I800)</f>
        <v>215.47350000000003</v>
      </c>
      <c r="M800" s="28">
        <f>(K800-L800)</f>
        <v>1221.0165000000002</v>
      </c>
      <c r="N800" s="15">
        <f>YEAR(B800)</f>
        <v>2025</v>
      </c>
      <c r="O800" s="15">
        <f>MONTH(B800)</f>
        <v>5</v>
      </c>
      <c r="P800" s="15"/>
    </row>
    <row r="801" spans="1:16" ht="12.5" x14ac:dyDescent="0.25">
      <c r="A801" s="21" t="s">
        <v>1648</v>
      </c>
      <c r="B801" s="13">
        <v>45746</v>
      </c>
      <c r="C801" s="12" t="s">
        <v>65</v>
      </c>
      <c r="D801" s="12" t="s">
        <v>1649</v>
      </c>
      <c r="E801" s="12" t="s">
        <v>56</v>
      </c>
      <c r="F801" s="12" t="s">
        <v>61</v>
      </c>
      <c r="G801" s="12">
        <v>2</v>
      </c>
      <c r="H801" s="27">
        <v>216.86</v>
      </c>
      <c r="I801" s="12">
        <v>0</v>
      </c>
      <c r="J801" s="12" t="s">
        <v>41</v>
      </c>
      <c r="K801" s="28">
        <f>(G801*H801)</f>
        <v>433.72</v>
      </c>
      <c r="L801" s="28">
        <f>(K801*I801)</f>
        <v>0</v>
      </c>
      <c r="M801" s="28">
        <f>(K801-L801)</f>
        <v>433.72</v>
      </c>
      <c r="N801" s="15">
        <f>YEAR(B801)</f>
        <v>2025</v>
      </c>
      <c r="O801" s="15">
        <f>MONTH(B801)</f>
        <v>3</v>
      </c>
      <c r="P801" s="15"/>
    </row>
    <row r="802" spans="1:16" ht="12.5" x14ac:dyDescent="0.25">
      <c r="A802" s="21" t="s">
        <v>1650</v>
      </c>
      <c r="B802" s="13">
        <v>45565</v>
      </c>
      <c r="C802" s="12" t="s">
        <v>65</v>
      </c>
      <c r="D802" s="12" t="s">
        <v>1651</v>
      </c>
      <c r="E802" s="12" t="s">
        <v>39</v>
      </c>
      <c r="F802" s="12" t="s">
        <v>101</v>
      </c>
      <c r="G802" s="12">
        <v>8</v>
      </c>
      <c r="H802" s="27">
        <v>382.21</v>
      </c>
      <c r="I802" s="12">
        <v>0.15</v>
      </c>
      <c r="J802" s="12" t="s">
        <v>58</v>
      </c>
      <c r="K802" s="28">
        <f>(G802*H802)</f>
        <v>3057.68</v>
      </c>
      <c r="L802" s="28">
        <f>(K802*I802)</f>
        <v>458.65199999999999</v>
      </c>
      <c r="M802" s="28">
        <f>(K802-L802)</f>
        <v>2599.0279999999998</v>
      </c>
      <c r="N802" s="15">
        <f>YEAR(B802)</f>
        <v>2024</v>
      </c>
      <c r="O802" s="15">
        <f>MONTH(B802)</f>
        <v>9</v>
      </c>
      <c r="P802" s="15"/>
    </row>
    <row r="803" spans="1:16" ht="12.5" x14ac:dyDescent="0.25">
      <c r="A803" s="21" t="s">
        <v>1652</v>
      </c>
      <c r="B803" s="13">
        <v>45545</v>
      </c>
      <c r="C803" s="12" t="s">
        <v>43</v>
      </c>
      <c r="D803" s="12" t="s">
        <v>1653</v>
      </c>
      <c r="E803" s="12" t="s">
        <v>39</v>
      </c>
      <c r="F803" s="12" t="s">
        <v>40</v>
      </c>
      <c r="G803" s="12">
        <v>1</v>
      </c>
      <c r="H803" s="27">
        <v>340.48</v>
      </c>
      <c r="I803" s="12">
        <v>0</v>
      </c>
      <c r="J803" s="12" t="s">
        <v>41</v>
      </c>
      <c r="K803" s="28">
        <f>(G803*H803)</f>
        <v>340.48</v>
      </c>
      <c r="L803" s="28">
        <f>(K803*I803)</f>
        <v>0</v>
      </c>
      <c r="M803" s="28">
        <f>(K803-L803)</f>
        <v>340.48</v>
      </c>
      <c r="N803" s="15">
        <f>YEAR(B803)</f>
        <v>2024</v>
      </c>
      <c r="O803" s="15">
        <f>MONTH(B803)</f>
        <v>9</v>
      </c>
      <c r="P803" s="15"/>
    </row>
    <row r="804" spans="1:16" ht="12.5" x14ac:dyDescent="0.25">
      <c r="A804" s="21" t="s">
        <v>1654</v>
      </c>
      <c r="B804" s="13">
        <v>45532</v>
      </c>
      <c r="C804" s="12" t="s">
        <v>43</v>
      </c>
      <c r="D804" s="12" t="s">
        <v>1655</v>
      </c>
      <c r="E804" s="12" t="s">
        <v>56</v>
      </c>
      <c r="F804" s="12" t="s">
        <v>87</v>
      </c>
      <c r="G804" s="12">
        <v>6</v>
      </c>
      <c r="H804" s="27">
        <v>141.66</v>
      </c>
      <c r="I804" s="12">
        <v>0</v>
      </c>
      <c r="J804" s="12" t="s">
        <v>41</v>
      </c>
      <c r="K804" s="28">
        <f>(G804*H804)</f>
        <v>849.96</v>
      </c>
      <c r="L804" s="28">
        <f>(K804*I804)</f>
        <v>0</v>
      </c>
      <c r="M804" s="28">
        <f>(K804-L804)</f>
        <v>849.96</v>
      </c>
      <c r="N804" s="15">
        <f>YEAR(B804)</f>
        <v>2024</v>
      </c>
      <c r="O804" s="15">
        <f>MONTH(B804)</f>
        <v>8</v>
      </c>
      <c r="P804" s="15"/>
    </row>
    <row r="805" spans="1:16" ht="12.5" x14ac:dyDescent="0.25">
      <c r="A805" s="21" t="s">
        <v>1656</v>
      </c>
      <c r="B805" s="13">
        <v>45829</v>
      </c>
      <c r="C805" s="12" t="s">
        <v>65</v>
      </c>
      <c r="D805" s="12" t="s">
        <v>1657</v>
      </c>
      <c r="E805" s="12" t="s">
        <v>56</v>
      </c>
      <c r="F805" s="12" t="s">
        <v>61</v>
      </c>
      <c r="G805" s="12">
        <v>3</v>
      </c>
      <c r="H805" s="27">
        <v>276.58999999999997</v>
      </c>
      <c r="I805" s="12">
        <v>0.05</v>
      </c>
      <c r="J805" s="12" t="s">
        <v>41</v>
      </c>
      <c r="K805" s="28">
        <f>(G805*H805)</f>
        <v>829.77</v>
      </c>
      <c r="L805" s="28">
        <f>(K805*I805)</f>
        <v>41.488500000000002</v>
      </c>
      <c r="M805" s="28">
        <f>(K805-L805)</f>
        <v>788.28149999999994</v>
      </c>
      <c r="N805" s="15">
        <f>YEAR(B805)</f>
        <v>2025</v>
      </c>
      <c r="O805" s="15">
        <f>MONTH(B805)</f>
        <v>6</v>
      </c>
      <c r="P805" s="15"/>
    </row>
    <row r="806" spans="1:16" ht="12.5" x14ac:dyDescent="0.25">
      <c r="A806" s="21" t="s">
        <v>1658</v>
      </c>
      <c r="B806" s="13">
        <v>45529</v>
      </c>
      <c r="C806" s="12" t="s">
        <v>65</v>
      </c>
      <c r="D806" s="12" t="s">
        <v>1659</v>
      </c>
      <c r="E806" s="12" t="s">
        <v>34</v>
      </c>
      <c r="F806" s="12" t="s">
        <v>182</v>
      </c>
      <c r="G806" s="12">
        <v>10</v>
      </c>
      <c r="H806" s="27">
        <v>298.63</v>
      </c>
      <c r="I806" s="12">
        <v>0.15</v>
      </c>
      <c r="J806" s="12" t="s">
        <v>58</v>
      </c>
      <c r="K806" s="28">
        <f>(G806*H806)</f>
        <v>2986.3</v>
      </c>
      <c r="L806" s="28">
        <f>(K806*I806)</f>
        <v>447.94499999999999</v>
      </c>
      <c r="M806" s="28">
        <f>(K806-L806)</f>
        <v>2538.355</v>
      </c>
      <c r="N806" s="15">
        <f>YEAR(B806)</f>
        <v>2024</v>
      </c>
      <c r="O806" s="15">
        <f>MONTH(B806)</f>
        <v>8</v>
      </c>
      <c r="P806" s="15"/>
    </row>
    <row r="807" spans="1:16" ht="12.5" x14ac:dyDescent="0.25">
      <c r="A807" s="21" t="s">
        <v>1660</v>
      </c>
      <c r="B807" s="13">
        <v>45531</v>
      </c>
      <c r="C807" s="12" t="s">
        <v>47</v>
      </c>
      <c r="D807" s="12" t="s">
        <v>1661</v>
      </c>
      <c r="E807" s="12" t="s">
        <v>56</v>
      </c>
      <c r="F807" s="12" t="s">
        <v>61</v>
      </c>
      <c r="G807" s="12">
        <v>9</v>
      </c>
      <c r="H807" s="27">
        <v>30.2</v>
      </c>
      <c r="I807" s="12">
        <v>0.1</v>
      </c>
      <c r="J807" s="12" t="s">
        <v>58</v>
      </c>
      <c r="K807" s="28">
        <f>(G807*H807)</f>
        <v>271.8</v>
      </c>
      <c r="L807" s="28">
        <f>(K807*I807)</f>
        <v>27.180000000000003</v>
      </c>
      <c r="M807" s="28">
        <f>(K807-L807)</f>
        <v>244.62</v>
      </c>
      <c r="N807" s="15">
        <f>YEAR(B807)</f>
        <v>2024</v>
      </c>
      <c r="O807" s="15">
        <f>MONTH(B807)</f>
        <v>8</v>
      </c>
      <c r="P807" s="15"/>
    </row>
    <row r="808" spans="1:16" ht="12.5" x14ac:dyDescent="0.25">
      <c r="A808" s="21" t="s">
        <v>1662</v>
      </c>
      <c r="B808" s="13">
        <v>45509</v>
      </c>
      <c r="C808" s="12" t="s">
        <v>43</v>
      </c>
      <c r="D808" s="12" t="s">
        <v>1663</v>
      </c>
      <c r="E808" s="12" t="s">
        <v>39</v>
      </c>
      <c r="F808" s="12" t="s">
        <v>40</v>
      </c>
      <c r="G808" s="12">
        <v>8</v>
      </c>
      <c r="H808" s="27">
        <v>54.19</v>
      </c>
      <c r="I808" s="12">
        <v>0.1</v>
      </c>
      <c r="J808" s="12" t="s">
        <v>58</v>
      </c>
      <c r="K808" s="28">
        <f>(G808*H808)</f>
        <v>433.52</v>
      </c>
      <c r="L808" s="28">
        <f>(K808*I808)</f>
        <v>43.352000000000004</v>
      </c>
      <c r="M808" s="28">
        <f>(K808-L808)</f>
        <v>390.16800000000001</v>
      </c>
      <c r="N808" s="15">
        <f>YEAR(B808)</f>
        <v>2024</v>
      </c>
      <c r="O808" s="15">
        <f>MONTH(B808)</f>
        <v>8</v>
      </c>
      <c r="P808" s="15"/>
    </row>
    <row r="809" spans="1:16" ht="12.5" x14ac:dyDescent="0.25">
      <c r="A809" s="21" t="s">
        <v>1664</v>
      </c>
      <c r="B809" s="13">
        <v>45706</v>
      </c>
      <c r="C809" s="12" t="s">
        <v>43</v>
      </c>
      <c r="D809" s="12" t="s">
        <v>1665</v>
      </c>
      <c r="E809" s="12" t="s">
        <v>56</v>
      </c>
      <c r="F809" s="12" t="s">
        <v>78</v>
      </c>
      <c r="G809" s="12">
        <v>2</v>
      </c>
      <c r="H809" s="27">
        <v>218.83</v>
      </c>
      <c r="I809" s="12">
        <v>0.1</v>
      </c>
      <c r="J809" s="12" t="s">
        <v>58</v>
      </c>
      <c r="K809" s="28">
        <f>(G809*H809)</f>
        <v>437.66</v>
      </c>
      <c r="L809" s="28">
        <f>(K809*I809)</f>
        <v>43.766000000000005</v>
      </c>
      <c r="M809" s="28">
        <f>(K809-L809)</f>
        <v>393.89400000000001</v>
      </c>
      <c r="N809" s="15">
        <f>YEAR(B809)</f>
        <v>2025</v>
      </c>
      <c r="O809" s="15">
        <f>MONTH(B809)</f>
        <v>2</v>
      </c>
      <c r="P809" s="15"/>
    </row>
    <row r="810" spans="1:16" ht="12.5" x14ac:dyDescent="0.25">
      <c r="A810" s="21" t="s">
        <v>1666</v>
      </c>
      <c r="B810" s="13">
        <v>45732</v>
      </c>
      <c r="C810" s="12" t="s">
        <v>47</v>
      </c>
      <c r="D810" s="12" t="s">
        <v>1667</v>
      </c>
      <c r="E810" s="12" t="s">
        <v>39</v>
      </c>
      <c r="F810" s="12" t="s">
        <v>45</v>
      </c>
      <c r="G810" s="12">
        <v>10</v>
      </c>
      <c r="H810" s="27">
        <v>478.96</v>
      </c>
      <c r="I810" s="12">
        <v>0</v>
      </c>
      <c r="J810" s="12" t="s">
        <v>41</v>
      </c>
      <c r="K810" s="28">
        <f>(G810*H810)</f>
        <v>4789.5999999999995</v>
      </c>
      <c r="L810" s="28">
        <f>(K810*I810)</f>
        <v>0</v>
      </c>
      <c r="M810" s="28">
        <f>(K810-L810)</f>
        <v>4789.5999999999995</v>
      </c>
      <c r="N810" s="15">
        <f>YEAR(B810)</f>
        <v>2025</v>
      </c>
      <c r="O810" s="15">
        <f>MONTH(B810)</f>
        <v>3</v>
      </c>
      <c r="P810" s="15"/>
    </row>
    <row r="811" spans="1:16" ht="12.5" x14ac:dyDescent="0.25">
      <c r="A811" s="21" t="s">
        <v>1668</v>
      </c>
      <c r="B811" s="13">
        <v>45728</v>
      </c>
      <c r="C811" s="12" t="s">
        <v>65</v>
      </c>
      <c r="D811" s="12" t="s">
        <v>1669</v>
      </c>
      <c r="E811" s="12" t="s">
        <v>34</v>
      </c>
      <c r="F811" s="12" t="s">
        <v>182</v>
      </c>
      <c r="G811" s="12">
        <v>2</v>
      </c>
      <c r="H811" s="27">
        <v>118.24</v>
      </c>
      <c r="I811" s="12">
        <v>0.05</v>
      </c>
      <c r="J811" s="12" t="s">
        <v>41</v>
      </c>
      <c r="K811" s="28">
        <f>(G811*H811)</f>
        <v>236.48</v>
      </c>
      <c r="L811" s="28">
        <f>(K811*I811)</f>
        <v>11.824</v>
      </c>
      <c r="M811" s="28">
        <f>(K811-L811)</f>
        <v>224.65599999999998</v>
      </c>
      <c r="N811" s="15">
        <f>YEAR(B811)</f>
        <v>2025</v>
      </c>
      <c r="O811" s="15">
        <f>MONTH(B811)</f>
        <v>3</v>
      </c>
      <c r="P811" s="15"/>
    </row>
    <row r="812" spans="1:16" ht="12.5" x14ac:dyDescent="0.25">
      <c r="A812" s="21" t="s">
        <v>1670</v>
      </c>
      <c r="B812" s="13">
        <v>45650</v>
      </c>
      <c r="C812" s="12" t="s">
        <v>43</v>
      </c>
      <c r="D812" s="12" t="s">
        <v>1671</v>
      </c>
      <c r="E812" s="12" t="s">
        <v>56</v>
      </c>
      <c r="F812" s="12" t="s">
        <v>78</v>
      </c>
      <c r="G812" s="12">
        <v>8</v>
      </c>
      <c r="H812" s="27">
        <v>461.09</v>
      </c>
      <c r="I812" s="12">
        <v>0</v>
      </c>
      <c r="J812" s="12" t="s">
        <v>41</v>
      </c>
      <c r="K812" s="28">
        <f>(G812*H812)</f>
        <v>3688.72</v>
      </c>
      <c r="L812" s="28">
        <f>(K812*I812)</f>
        <v>0</v>
      </c>
      <c r="M812" s="28">
        <f>(K812-L812)</f>
        <v>3688.72</v>
      </c>
      <c r="N812" s="15">
        <f>YEAR(B812)</f>
        <v>2024</v>
      </c>
      <c r="O812" s="15">
        <f>MONTH(B812)</f>
        <v>12</v>
      </c>
      <c r="P812" s="15"/>
    </row>
    <row r="813" spans="1:16" ht="12.5" x14ac:dyDescent="0.25">
      <c r="A813" s="21" t="s">
        <v>1672</v>
      </c>
      <c r="B813" s="13">
        <v>45607</v>
      </c>
      <c r="C813" s="12" t="s">
        <v>47</v>
      </c>
      <c r="D813" s="12" t="s">
        <v>1673</v>
      </c>
      <c r="E813" s="12" t="s">
        <v>34</v>
      </c>
      <c r="F813" s="12" t="s">
        <v>90</v>
      </c>
      <c r="G813" s="12">
        <v>7</v>
      </c>
      <c r="H813" s="27">
        <v>224.21</v>
      </c>
      <c r="I813" s="12">
        <v>0.05</v>
      </c>
      <c r="J813" s="12" t="s">
        <v>36</v>
      </c>
      <c r="K813" s="28">
        <f>(G813*H813)</f>
        <v>1569.47</v>
      </c>
      <c r="L813" s="28">
        <f>(K813*I813)</f>
        <v>78.473500000000001</v>
      </c>
      <c r="M813" s="28">
        <f>(K813-L813)</f>
        <v>1490.9965</v>
      </c>
      <c r="N813" s="15">
        <f>YEAR(B813)</f>
        <v>2024</v>
      </c>
      <c r="O813" s="15">
        <f>MONTH(B813)</f>
        <v>11</v>
      </c>
      <c r="P813" s="15"/>
    </row>
    <row r="814" spans="1:16" ht="12.5" x14ac:dyDescent="0.25">
      <c r="A814" s="21" t="s">
        <v>1674</v>
      </c>
      <c r="B814" s="13">
        <v>45763</v>
      </c>
      <c r="C814" s="12" t="s">
        <v>32</v>
      </c>
      <c r="D814" s="12" t="s">
        <v>1675</v>
      </c>
      <c r="E814" s="12" t="s">
        <v>39</v>
      </c>
      <c r="F814" s="12" t="s">
        <v>40</v>
      </c>
      <c r="G814" s="12">
        <v>3</v>
      </c>
      <c r="H814" s="27">
        <v>104.02</v>
      </c>
      <c r="I814" s="12">
        <v>0.15</v>
      </c>
      <c r="J814" s="12" t="s">
        <v>58</v>
      </c>
      <c r="K814" s="28">
        <f>(G814*H814)</f>
        <v>312.06</v>
      </c>
      <c r="L814" s="28">
        <f>(K814*I814)</f>
        <v>46.808999999999997</v>
      </c>
      <c r="M814" s="28">
        <f>(K814-L814)</f>
        <v>265.25099999999998</v>
      </c>
      <c r="N814" s="15">
        <f>YEAR(B814)</f>
        <v>2025</v>
      </c>
      <c r="O814" s="15">
        <f>MONTH(B814)</f>
        <v>4</v>
      </c>
      <c r="P814" s="15"/>
    </row>
    <row r="815" spans="1:16" ht="12.5" x14ac:dyDescent="0.25">
      <c r="A815" s="21" t="s">
        <v>1676</v>
      </c>
      <c r="B815" s="13">
        <v>45686</v>
      </c>
      <c r="C815" s="12" t="s">
        <v>47</v>
      </c>
      <c r="D815" s="12" t="s">
        <v>1677</v>
      </c>
      <c r="E815" s="12" t="s">
        <v>39</v>
      </c>
      <c r="F815" s="12" t="s">
        <v>45</v>
      </c>
      <c r="G815" s="12">
        <v>4</v>
      </c>
      <c r="H815" s="27">
        <v>474.73</v>
      </c>
      <c r="I815" s="12">
        <v>0.1</v>
      </c>
      <c r="J815" s="12" t="s">
        <v>58</v>
      </c>
      <c r="K815" s="28">
        <f>(G815*H815)</f>
        <v>1898.92</v>
      </c>
      <c r="L815" s="28">
        <f>(K815*I815)</f>
        <v>189.89200000000002</v>
      </c>
      <c r="M815" s="28">
        <f>(K815-L815)</f>
        <v>1709.028</v>
      </c>
      <c r="N815" s="15">
        <f>YEAR(B815)</f>
        <v>2025</v>
      </c>
      <c r="O815" s="15">
        <f>MONTH(B815)</f>
        <v>1</v>
      </c>
      <c r="P815" s="15"/>
    </row>
    <row r="816" spans="1:16" ht="12.5" x14ac:dyDescent="0.25">
      <c r="A816" s="21" t="s">
        <v>1678</v>
      </c>
      <c r="B816" s="13">
        <v>45610</v>
      </c>
      <c r="C816" s="12" t="s">
        <v>65</v>
      </c>
      <c r="D816" s="12" t="s">
        <v>1679</v>
      </c>
      <c r="E816" s="12" t="s">
        <v>39</v>
      </c>
      <c r="F816" s="12" t="s">
        <v>101</v>
      </c>
      <c r="G816" s="12">
        <v>3</v>
      </c>
      <c r="H816" s="27">
        <v>442.82</v>
      </c>
      <c r="I816" s="12">
        <v>0.05</v>
      </c>
      <c r="J816" s="12" t="s">
        <v>41</v>
      </c>
      <c r="K816" s="28">
        <f>(G816*H816)</f>
        <v>1328.46</v>
      </c>
      <c r="L816" s="28">
        <f>(K816*I816)</f>
        <v>66.423000000000002</v>
      </c>
      <c r="M816" s="28">
        <f>(K816-L816)</f>
        <v>1262.037</v>
      </c>
      <c r="N816" s="15">
        <f>YEAR(B816)</f>
        <v>2024</v>
      </c>
      <c r="O816" s="15">
        <f>MONTH(B816)</f>
        <v>11</v>
      </c>
      <c r="P816" s="15"/>
    </row>
    <row r="817" spans="1:16" ht="12.5" x14ac:dyDescent="0.25">
      <c r="A817" s="21" t="s">
        <v>1680</v>
      </c>
      <c r="B817" s="13">
        <v>45582</v>
      </c>
      <c r="C817" s="12" t="s">
        <v>32</v>
      </c>
      <c r="D817" s="12" t="s">
        <v>1681</v>
      </c>
      <c r="E817" s="12" t="s">
        <v>56</v>
      </c>
      <c r="F817" s="12" t="s">
        <v>61</v>
      </c>
      <c r="G817" s="12">
        <v>1</v>
      </c>
      <c r="H817" s="27">
        <v>360.93</v>
      </c>
      <c r="I817" s="12">
        <v>0.1</v>
      </c>
      <c r="J817" s="12" t="s">
        <v>58</v>
      </c>
      <c r="K817" s="28">
        <f>(G817*H817)</f>
        <v>360.93</v>
      </c>
      <c r="L817" s="28">
        <f>(K817*I817)</f>
        <v>36.093000000000004</v>
      </c>
      <c r="M817" s="28">
        <f>(K817-L817)</f>
        <v>324.83699999999999</v>
      </c>
      <c r="N817" s="15">
        <f>YEAR(B817)</f>
        <v>2024</v>
      </c>
      <c r="O817" s="15">
        <f>MONTH(B817)</f>
        <v>10</v>
      </c>
      <c r="P817" s="15"/>
    </row>
    <row r="818" spans="1:16" ht="12.5" x14ac:dyDescent="0.25">
      <c r="A818" s="21" t="s">
        <v>1682</v>
      </c>
      <c r="B818" s="13">
        <v>45592</v>
      </c>
      <c r="C818" s="12" t="s">
        <v>32</v>
      </c>
      <c r="D818" s="12" t="s">
        <v>1683</v>
      </c>
      <c r="E818" s="12" t="s">
        <v>39</v>
      </c>
      <c r="F818" s="12" t="s">
        <v>53</v>
      </c>
      <c r="G818" s="12">
        <v>9</v>
      </c>
      <c r="H818" s="27">
        <v>194.08</v>
      </c>
      <c r="I818" s="12">
        <v>0.15</v>
      </c>
      <c r="J818" s="12" t="s">
        <v>41</v>
      </c>
      <c r="K818" s="28">
        <f>(G818*H818)</f>
        <v>1746.72</v>
      </c>
      <c r="L818" s="28">
        <f>(K818*I818)</f>
        <v>262.00799999999998</v>
      </c>
      <c r="M818" s="28">
        <f>(K818-L818)</f>
        <v>1484.712</v>
      </c>
      <c r="N818" s="15">
        <f>YEAR(B818)</f>
        <v>2024</v>
      </c>
      <c r="O818" s="15">
        <f>MONTH(B818)</f>
        <v>10</v>
      </c>
      <c r="P818" s="15"/>
    </row>
    <row r="819" spans="1:16" ht="12.5" x14ac:dyDescent="0.25">
      <c r="A819" s="21" t="s">
        <v>1684</v>
      </c>
      <c r="B819" s="13">
        <v>45690</v>
      </c>
      <c r="C819" s="12" t="s">
        <v>43</v>
      </c>
      <c r="D819" s="12" t="s">
        <v>1685</v>
      </c>
      <c r="E819" s="12" t="s">
        <v>34</v>
      </c>
      <c r="F819" s="12" t="s">
        <v>182</v>
      </c>
      <c r="G819" s="12">
        <v>6</v>
      </c>
      <c r="H819" s="27">
        <v>457.74</v>
      </c>
      <c r="I819" s="12">
        <v>0</v>
      </c>
      <c r="J819" s="12" t="s">
        <v>58</v>
      </c>
      <c r="K819" s="28">
        <f>(G819*H819)</f>
        <v>2746.44</v>
      </c>
      <c r="L819" s="28">
        <f>(K819*I819)</f>
        <v>0</v>
      </c>
      <c r="M819" s="28">
        <f>(K819-L819)</f>
        <v>2746.44</v>
      </c>
      <c r="N819" s="15">
        <f>YEAR(B819)</f>
        <v>2025</v>
      </c>
      <c r="O819" s="15">
        <f>MONTH(B819)</f>
        <v>2</v>
      </c>
      <c r="P819" s="15"/>
    </row>
    <row r="820" spans="1:16" ht="12.5" x14ac:dyDescent="0.25">
      <c r="A820" s="21" t="s">
        <v>1686</v>
      </c>
      <c r="B820" s="13">
        <v>45641</v>
      </c>
      <c r="C820" s="12" t="s">
        <v>43</v>
      </c>
      <c r="D820" s="12" t="s">
        <v>1687</v>
      </c>
      <c r="E820" s="12" t="s">
        <v>56</v>
      </c>
      <c r="F820" s="12" t="s">
        <v>57</v>
      </c>
      <c r="G820" s="12">
        <v>5</v>
      </c>
      <c r="H820" s="27">
        <v>70.819999999999993</v>
      </c>
      <c r="I820" s="12">
        <v>0</v>
      </c>
      <c r="J820" s="12" t="s">
        <v>36</v>
      </c>
      <c r="K820" s="28">
        <f>(G820*H820)</f>
        <v>354.09999999999997</v>
      </c>
      <c r="L820" s="28">
        <f>(K820*I820)</f>
        <v>0</v>
      </c>
      <c r="M820" s="28">
        <f>(K820-L820)</f>
        <v>354.09999999999997</v>
      </c>
      <c r="N820" s="15">
        <f>YEAR(B820)</f>
        <v>2024</v>
      </c>
      <c r="O820" s="15">
        <f>MONTH(B820)</f>
        <v>12</v>
      </c>
      <c r="P820" s="15"/>
    </row>
    <row r="821" spans="1:16" ht="12.5" x14ac:dyDescent="0.25">
      <c r="A821" s="21" t="s">
        <v>1688</v>
      </c>
      <c r="B821" s="13">
        <v>45862</v>
      </c>
      <c r="C821" s="12" t="s">
        <v>32</v>
      </c>
      <c r="D821" s="12" t="s">
        <v>1689</v>
      </c>
      <c r="E821" s="12" t="s">
        <v>56</v>
      </c>
      <c r="F821" s="12" t="s">
        <v>61</v>
      </c>
      <c r="G821" s="12">
        <v>7</v>
      </c>
      <c r="H821" s="27">
        <v>185.35</v>
      </c>
      <c r="I821" s="12">
        <v>0</v>
      </c>
      <c r="J821" s="12" t="s">
        <v>41</v>
      </c>
      <c r="K821" s="28">
        <f>(G821*H821)</f>
        <v>1297.45</v>
      </c>
      <c r="L821" s="28">
        <f>(K821*I821)</f>
        <v>0</v>
      </c>
      <c r="M821" s="28">
        <f>(K821-L821)</f>
        <v>1297.45</v>
      </c>
      <c r="N821" s="15">
        <f>YEAR(B821)</f>
        <v>2025</v>
      </c>
      <c r="O821" s="15">
        <f>MONTH(B821)</f>
        <v>7</v>
      </c>
      <c r="P821" s="15"/>
    </row>
    <row r="822" spans="1:16" ht="12.5" x14ac:dyDescent="0.25">
      <c r="A822" s="21" t="s">
        <v>1690</v>
      </c>
      <c r="B822" s="13">
        <v>45694</v>
      </c>
      <c r="C822" s="12" t="s">
        <v>43</v>
      </c>
      <c r="D822" s="12" t="s">
        <v>1691</v>
      </c>
      <c r="E822" s="12" t="s">
        <v>34</v>
      </c>
      <c r="F822" s="12" t="s">
        <v>182</v>
      </c>
      <c r="G822" s="12">
        <v>10</v>
      </c>
      <c r="H822" s="27">
        <v>119.96</v>
      </c>
      <c r="I822" s="12">
        <v>0.1</v>
      </c>
      <c r="J822" s="12" t="s">
        <v>41</v>
      </c>
      <c r="K822" s="28">
        <f>(G822*H822)</f>
        <v>1199.5999999999999</v>
      </c>
      <c r="L822" s="28">
        <f>(K822*I822)</f>
        <v>119.96</v>
      </c>
      <c r="M822" s="28">
        <f>(K822-L822)</f>
        <v>1079.6399999999999</v>
      </c>
      <c r="N822" s="15">
        <f>YEAR(B822)</f>
        <v>2025</v>
      </c>
      <c r="O822" s="15">
        <f>MONTH(B822)</f>
        <v>2</v>
      </c>
      <c r="P822" s="15"/>
    </row>
    <row r="823" spans="1:16" ht="12.5" x14ac:dyDescent="0.25">
      <c r="A823" s="21" t="s">
        <v>1692</v>
      </c>
      <c r="B823" s="13">
        <v>45785</v>
      </c>
      <c r="C823" s="12" t="s">
        <v>65</v>
      </c>
      <c r="D823" s="12" t="s">
        <v>1693</v>
      </c>
      <c r="E823" s="12" t="s">
        <v>34</v>
      </c>
      <c r="F823" s="12" t="s">
        <v>90</v>
      </c>
      <c r="G823" s="12">
        <v>8</v>
      </c>
      <c r="H823" s="27">
        <v>476.69</v>
      </c>
      <c r="I823" s="12">
        <v>0</v>
      </c>
      <c r="J823" s="12" t="s">
        <v>41</v>
      </c>
      <c r="K823" s="28">
        <f>(G823*H823)</f>
        <v>3813.52</v>
      </c>
      <c r="L823" s="28">
        <f>(K823*I823)</f>
        <v>0</v>
      </c>
      <c r="M823" s="28">
        <f>(K823-L823)</f>
        <v>3813.52</v>
      </c>
      <c r="N823" s="15">
        <f>YEAR(B823)</f>
        <v>2025</v>
      </c>
      <c r="O823" s="15">
        <f>MONTH(B823)</f>
        <v>5</v>
      </c>
      <c r="P823" s="15"/>
    </row>
    <row r="824" spans="1:16" ht="12.5" x14ac:dyDescent="0.25">
      <c r="A824" s="21" t="s">
        <v>1694</v>
      </c>
      <c r="B824" s="13">
        <v>45690</v>
      </c>
      <c r="C824" s="12" t="s">
        <v>65</v>
      </c>
      <c r="D824" s="12" t="s">
        <v>1695</v>
      </c>
      <c r="E824" s="12" t="s">
        <v>34</v>
      </c>
      <c r="F824" s="12" t="s">
        <v>69</v>
      </c>
      <c r="G824" s="12">
        <v>4</v>
      </c>
      <c r="H824" s="27">
        <v>325.98</v>
      </c>
      <c r="I824" s="12">
        <v>0</v>
      </c>
      <c r="J824" s="12" t="s">
        <v>58</v>
      </c>
      <c r="K824" s="28">
        <f>(G824*H824)</f>
        <v>1303.92</v>
      </c>
      <c r="L824" s="28">
        <f>(K824*I824)</f>
        <v>0</v>
      </c>
      <c r="M824" s="28">
        <f>(K824-L824)</f>
        <v>1303.92</v>
      </c>
      <c r="N824" s="15">
        <f>YEAR(B824)</f>
        <v>2025</v>
      </c>
      <c r="O824" s="15">
        <f>MONTH(B824)</f>
        <v>2</v>
      </c>
      <c r="P824" s="15"/>
    </row>
    <row r="825" spans="1:16" ht="12.5" x14ac:dyDescent="0.25">
      <c r="A825" s="21" t="s">
        <v>1696</v>
      </c>
      <c r="B825" s="13">
        <v>45738</v>
      </c>
      <c r="C825" s="12" t="s">
        <v>32</v>
      </c>
      <c r="D825" s="12" t="s">
        <v>1697</v>
      </c>
      <c r="E825" s="12" t="s">
        <v>39</v>
      </c>
      <c r="F825" s="12" t="s">
        <v>101</v>
      </c>
      <c r="G825" s="12">
        <v>3</v>
      </c>
      <c r="H825" s="27">
        <v>420.02</v>
      </c>
      <c r="I825" s="12">
        <v>0.1</v>
      </c>
      <c r="J825" s="12" t="s">
        <v>36</v>
      </c>
      <c r="K825" s="28">
        <f>(G825*H825)</f>
        <v>1260.06</v>
      </c>
      <c r="L825" s="28">
        <f>(K825*I825)</f>
        <v>126.006</v>
      </c>
      <c r="M825" s="28">
        <f>(K825-L825)</f>
        <v>1134.0539999999999</v>
      </c>
      <c r="N825" s="15">
        <f>YEAR(B825)</f>
        <v>2025</v>
      </c>
      <c r="O825" s="15">
        <f>MONTH(B825)</f>
        <v>3</v>
      </c>
      <c r="P825" s="15"/>
    </row>
    <row r="826" spans="1:16" ht="12.5" x14ac:dyDescent="0.25">
      <c r="A826" s="21" t="s">
        <v>1698</v>
      </c>
      <c r="B826" s="13">
        <v>45520</v>
      </c>
      <c r="C826" s="12" t="s">
        <v>47</v>
      </c>
      <c r="D826" s="12" t="s">
        <v>1699</v>
      </c>
      <c r="E826" s="12" t="s">
        <v>34</v>
      </c>
      <c r="F826" s="12" t="s">
        <v>35</v>
      </c>
      <c r="G826" s="12">
        <v>10</v>
      </c>
      <c r="H826" s="27">
        <v>198.88</v>
      </c>
      <c r="I826" s="12">
        <v>0.15</v>
      </c>
      <c r="J826" s="12" t="s">
        <v>41</v>
      </c>
      <c r="K826" s="28">
        <f>(G826*H826)</f>
        <v>1988.8</v>
      </c>
      <c r="L826" s="28">
        <f>(K826*I826)</f>
        <v>298.32</v>
      </c>
      <c r="M826" s="28">
        <f>(K826-L826)</f>
        <v>1690.48</v>
      </c>
      <c r="N826" s="15">
        <f>YEAR(B826)</f>
        <v>2024</v>
      </c>
      <c r="O826" s="15">
        <f>MONTH(B826)</f>
        <v>8</v>
      </c>
      <c r="P826" s="15"/>
    </row>
    <row r="827" spans="1:16" ht="12.5" x14ac:dyDescent="0.25">
      <c r="A827" s="21" t="s">
        <v>1700</v>
      </c>
      <c r="B827" s="13">
        <v>45765</v>
      </c>
      <c r="C827" s="12" t="s">
        <v>43</v>
      </c>
      <c r="D827" s="12" t="s">
        <v>1701</v>
      </c>
      <c r="E827" s="12" t="s">
        <v>56</v>
      </c>
      <c r="F827" s="12" t="s">
        <v>78</v>
      </c>
      <c r="G827" s="12">
        <v>7</v>
      </c>
      <c r="H827" s="27">
        <v>315.23</v>
      </c>
      <c r="I827" s="12">
        <v>0.15</v>
      </c>
      <c r="J827" s="12" t="s">
        <v>58</v>
      </c>
      <c r="K827" s="28">
        <f>(G827*H827)</f>
        <v>2206.61</v>
      </c>
      <c r="L827" s="28">
        <f>(K827*I827)</f>
        <v>330.99150000000003</v>
      </c>
      <c r="M827" s="28">
        <f>(K827-L827)</f>
        <v>1875.6185</v>
      </c>
      <c r="N827" s="15">
        <f>YEAR(B827)</f>
        <v>2025</v>
      </c>
      <c r="O827" s="15">
        <f>MONTH(B827)</f>
        <v>4</v>
      </c>
      <c r="P827" s="15"/>
    </row>
    <row r="828" spans="1:16" ht="12.5" x14ac:dyDescent="0.25">
      <c r="A828" s="21" t="s">
        <v>1702</v>
      </c>
      <c r="B828" s="13">
        <v>45587</v>
      </c>
      <c r="C828" s="12" t="s">
        <v>47</v>
      </c>
      <c r="D828" s="12" t="s">
        <v>1703</v>
      </c>
      <c r="E828" s="12" t="s">
        <v>39</v>
      </c>
      <c r="F828" s="12" t="s">
        <v>53</v>
      </c>
      <c r="G828" s="12">
        <v>8</v>
      </c>
      <c r="H828" s="27">
        <v>22.02</v>
      </c>
      <c r="I828" s="12">
        <v>0.05</v>
      </c>
      <c r="J828" s="12" t="s">
        <v>58</v>
      </c>
      <c r="K828" s="28">
        <f>(G828*H828)</f>
        <v>176.16</v>
      </c>
      <c r="L828" s="28">
        <f>(K828*I828)</f>
        <v>8.8079999999999998</v>
      </c>
      <c r="M828" s="28">
        <f>(K828-L828)</f>
        <v>167.352</v>
      </c>
      <c r="N828" s="15">
        <f>YEAR(B828)</f>
        <v>2024</v>
      </c>
      <c r="O828" s="15">
        <f>MONTH(B828)</f>
        <v>10</v>
      </c>
      <c r="P828" s="15"/>
    </row>
    <row r="829" spans="1:16" ht="12.5" x14ac:dyDescent="0.25">
      <c r="A829" s="21" t="s">
        <v>1704</v>
      </c>
      <c r="B829" s="13">
        <v>45722</v>
      </c>
      <c r="C829" s="12" t="s">
        <v>43</v>
      </c>
      <c r="D829" s="12" t="s">
        <v>1705</v>
      </c>
      <c r="E829" s="12" t="s">
        <v>39</v>
      </c>
      <c r="F829" s="12" t="s">
        <v>40</v>
      </c>
      <c r="G829" s="12">
        <v>10</v>
      </c>
      <c r="H829" s="27">
        <v>344.34</v>
      </c>
      <c r="I829" s="12">
        <v>0.05</v>
      </c>
      <c r="J829" s="12" t="s">
        <v>41</v>
      </c>
      <c r="K829" s="28">
        <f>(G829*H829)</f>
        <v>3443.3999999999996</v>
      </c>
      <c r="L829" s="28">
        <f>(K829*I829)</f>
        <v>172.17</v>
      </c>
      <c r="M829" s="28">
        <f>(K829-L829)</f>
        <v>3271.2299999999996</v>
      </c>
      <c r="N829" s="15">
        <f>YEAR(B829)</f>
        <v>2025</v>
      </c>
      <c r="O829" s="15">
        <f>MONTH(B829)</f>
        <v>3</v>
      </c>
      <c r="P829" s="15"/>
    </row>
    <row r="830" spans="1:16" ht="12.5" x14ac:dyDescent="0.25">
      <c r="A830" s="21" t="s">
        <v>1706</v>
      </c>
      <c r="B830" s="13">
        <v>45691</v>
      </c>
      <c r="C830" s="12" t="s">
        <v>32</v>
      </c>
      <c r="D830" s="12" t="s">
        <v>1707</v>
      </c>
      <c r="E830" s="12" t="s">
        <v>34</v>
      </c>
      <c r="F830" s="12" t="s">
        <v>90</v>
      </c>
      <c r="G830" s="12">
        <v>9</v>
      </c>
      <c r="H830" s="27">
        <v>93.01</v>
      </c>
      <c r="I830" s="12">
        <v>0.1</v>
      </c>
      <c r="J830" s="12" t="s">
        <v>58</v>
      </c>
      <c r="K830" s="28">
        <f>(G830*H830)</f>
        <v>837.09</v>
      </c>
      <c r="L830" s="28">
        <f>(K830*I830)</f>
        <v>83.709000000000003</v>
      </c>
      <c r="M830" s="28">
        <f>(K830-L830)</f>
        <v>753.38100000000009</v>
      </c>
      <c r="N830" s="15">
        <f>YEAR(B830)</f>
        <v>2025</v>
      </c>
      <c r="O830" s="15">
        <f>MONTH(B830)</f>
        <v>2</v>
      </c>
      <c r="P830" s="15"/>
    </row>
    <row r="831" spans="1:16" ht="12.5" x14ac:dyDescent="0.25">
      <c r="A831" s="21" t="s">
        <v>1708</v>
      </c>
      <c r="B831" s="13">
        <v>45579</v>
      </c>
      <c r="C831" s="12" t="s">
        <v>32</v>
      </c>
      <c r="D831" s="12" t="s">
        <v>1709</v>
      </c>
      <c r="E831" s="12" t="s">
        <v>34</v>
      </c>
      <c r="F831" s="12" t="s">
        <v>90</v>
      </c>
      <c r="G831" s="12">
        <v>6</v>
      </c>
      <c r="H831" s="27">
        <v>103.13</v>
      </c>
      <c r="I831" s="12">
        <v>0.15</v>
      </c>
      <c r="J831" s="12" t="s">
        <v>41</v>
      </c>
      <c r="K831" s="28">
        <f>(G831*H831)</f>
        <v>618.78</v>
      </c>
      <c r="L831" s="28">
        <f>(K831*I831)</f>
        <v>92.816999999999993</v>
      </c>
      <c r="M831" s="28">
        <f>(K831-L831)</f>
        <v>525.96299999999997</v>
      </c>
      <c r="N831" s="15">
        <f>YEAR(B831)</f>
        <v>2024</v>
      </c>
      <c r="O831" s="15">
        <f>MONTH(B831)</f>
        <v>10</v>
      </c>
      <c r="P831" s="15"/>
    </row>
    <row r="832" spans="1:16" ht="12.5" x14ac:dyDescent="0.25">
      <c r="A832" s="21" t="s">
        <v>1710</v>
      </c>
      <c r="B832" s="13">
        <v>45855</v>
      </c>
      <c r="C832" s="12" t="s">
        <v>43</v>
      </c>
      <c r="D832" s="12" t="s">
        <v>1711</v>
      </c>
      <c r="E832" s="12" t="s">
        <v>39</v>
      </c>
      <c r="F832" s="12" t="s">
        <v>53</v>
      </c>
      <c r="G832" s="12">
        <v>3</v>
      </c>
      <c r="H832" s="27">
        <v>386.41</v>
      </c>
      <c r="I832" s="12">
        <v>0.05</v>
      </c>
      <c r="J832" s="12" t="s">
        <v>41</v>
      </c>
      <c r="K832" s="28">
        <f>(G832*H832)</f>
        <v>1159.23</v>
      </c>
      <c r="L832" s="28">
        <f>(K832*I832)</f>
        <v>57.961500000000001</v>
      </c>
      <c r="M832" s="28">
        <f>(K832-L832)</f>
        <v>1101.2685000000001</v>
      </c>
      <c r="N832" s="15">
        <f>YEAR(B832)</f>
        <v>2025</v>
      </c>
      <c r="O832" s="15">
        <f>MONTH(B832)</f>
        <v>7</v>
      </c>
      <c r="P832" s="15"/>
    </row>
    <row r="833" spans="1:16" ht="12.5" x14ac:dyDescent="0.25">
      <c r="A833" s="21" t="s">
        <v>1712</v>
      </c>
      <c r="B833" s="13">
        <v>45521</v>
      </c>
      <c r="C833" s="12" t="s">
        <v>65</v>
      </c>
      <c r="D833" s="12" t="s">
        <v>1713</v>
      </c>
      <c r="E833" s="12" t="s">
        <v>56</v>
      </c>
      <c r="F833" s="12" t="s">
        <v>78</v>
      </c>
      <c r="G833" s="12">
        <v>9</v>
      </c>
      <c r="H833" s="27">
        <v>172.14</v>
      </c>
      <c r="I833" s="12">
        <v>0.15</v>
      </c>
      <c r="J833" s="12" t="s">
        <v>58</v>
      </c>
      <c r="K833" s="28">
        <f>(G833*H833)</f>
        <v>1549.2599999999998</v>
      </c>
      <c r="L833" s="28">
        <f>(K833*I833)</f>
        <v>232.38899999999995</v>
      </c>
      <c r="M833" s="28">
        <f>(K833-L833)</f>
        <v>1316.8709999999999</v>
      </c>
      <c r="N833" s="15">
        <f>YEAR(B833)</f>
        <v>2024</v>
      </c>
      <c r="O833" s="15">
        <f>MONTH(B833)</f>
        <v>8</v>
      </c>
      <c r="P833" s="15"/>
    </row>
    <row r="834" spans="1:16" ht="12.5" x14ac:dyDescent="0.25">
      <c r="A834" s="21" t="s">
        <v>1714</v>
      </c>
      <c r="B834" s="13">
        <v>45573</v>
      </c>
      <c r="C834" s="12" t="s">
        <v>65</v>
      </c>
      <c r="D834" s="12" t="s">
        <v>1715</v>
      </c>
      <c r="E834" s="12" t="s">
        <v>34</v>
      </c>
      <c r="F834" s="12" t="s">
        <v>90</v>
      </c>
      <c r="G834" s="12">
        <v>10</v>
      </c>
      <c r="H834" s="27">
        <v>64.010000000000005</v>
      </c>
      <c r="I834" s="12">
        <v>0.15</v>
      </c>
      <c r="J834" s="12" t="s">
        <v>58</v>
      </c>
      <c r="K834" s="28">
        <f>(G834*H834)</f>
        <v>640.1</v>
      </c>
      <c r="L834" s="28">
        <f>(K834*I834)</f>
        <v>96.015000000000001</v>
      </c>
      <c r="M834" s="28">
        <f>(K834-L834)</f>
        <v>544.08500000000004</v>
      </c>
      <c r="N834" s="15">
        <f>YEAR(B834)</f>
        <v>2024</v>
      </c>
      <c r="O834" s="15">
        <f>MONTH(B834)</f>
        <v>10</v>
      </c>
      <c r="P834" s="15"/>
    </row>
    <row r="835" spans="1:16" ht="12.5" x14ac:dyDescent="0.25">
      <c r="A835" s="21" t="s">
        <v>1716</v>
      </c>
      <c r="B835" s="13">
        <v>45583</v>
      </c>
      <c r="C835" s="12" t="s">
        <v>65</v>
      </c>
      <c r="D835" s="12" t="s">
        <v>1717</v>
      </c>
      <c r="E835" s="12" t="s">
        <v>34</v>
      </c>
      <c r="F835" s="12" t="s">
        <v>35</v>
      </c>
      <c r="G835" s="12">
        <v>5</v>
      </c>
      <c r="H835" s="27">
        <v>284.12</v>
      </c>
      <c r="I835" s="12">
        <v>0.15</v>
      </c>
      <c r="J835" s="12" t="s">
        <v>41</v>
      </c>
      <c r="K835" s="28">
        <f>(G835*H835)</f>
        <v>1420.6</v>
      </c>
      <c r="L835" s="28">
        <f>(K835*I835)</f>
        <v>213.08999999999997</v>
      </c>
      <c r="M835" s="28">
        <f>(K835-L835)</f>
        <v>1207.51</v>
      </c>
      <c r="N835" s="15">
        <f>YEAR(B835)</f>
        <v>2024</v>
      </c>
      <c r="O835" s="15">
        <f>MONTH(B835)</f>
        <v>10</v>
      </c>
      <c r="P835" s="15"/>
    </row>
    <row r="836" spans="1:16" ht="12.5" x14ac:dyDescent="0.25">
      <c r="A836" s="21" t="s">
        <v>1718</v>
      </c>
      <c r="B836" s="13">
        <v>45639</v>
      </c>
      <c r="C836" s="12" t="s">
        <v>43</v>
      </c>
      <c r="D836" s="12" t="s">
        <v>1719</v>
      </c>
      <c r="E836" s="12" t="s">
        <v>56</v>
      </c>
      <c r="F836" s="12" t="s">
        <v>61</v>
      </c>
      <c r="G836" s="12">
        <v>8</v>
      </c>
      <c r="H836" s="27">
        <v>99.08</v>
      </c>
      <c r="I836" s="12">
        <v>0.1</v>
      </c>
      <c r="J836" s="12" t="s">
        <v>36</v>
      </c>
      <c r="K836" s="28">
        <f>(G836*H836)</f>
        <v>792.64</v>
      </c>
      <c r="L836" s="28">
        <f>(K836*I836)</f>
        <v>79.26400000000001</v>
      </c>
      <c r="M836" s="28">
        <f>(K836-L836)</f>
        <v>713.37599999999998</v>
      </c>
      <c r="N836" s="15">
        <f>YEAR(B836)</f>
        <v>2024</v>
      </c>
      <c r="O836" s="15">
        <f>MONTH(B836)</f>
        <v>12</v>
      </c>
      <c r="P836" s="15"/>
    </row>
    <row r="837" spans="1:16" ht="12.5" x14ac:dyDescent="0.25">
      <c r="A837" s="21" t="s">
        <v>1720</v>
      </c>
      <c r="B837" s="13">
        <v>45613</v>
      </c>
      <c r="C837" s="12" t="s">
        <v>47</v>
      </c>
      <c r="D837" s="12" t="s">
        <v>1721</v>
      </c>
      <c r="E837" s="12" t="s">
        <v>56</v>
      </c>
      <c r="F837" s="12" t="s">
        <v>61</v>
      </c>
      <c r="G837" s="12">
        <v>9</v>
      </c>
      <c r="H837" s="27">
        <v>66.91</v>
      </c>
      <c r="I837" s="12">
        <v>0.1</v>
      </c>
      <c r="J837" s="12" t="s">
        <v>41</v>
      </c>
      <c r="K837" s="28">
        <f>(G837*H837)</f>
        <v>602.18999999999994</v>
      </c>
      <c r="L837" s="28">
        <f>(K837*I837)</f>
        <v>60.218999999999994</v>
      </c>
      <c r="M837" s="28">
        <f>(K837-L837)</f>
        <v>541.971</v>
      </c>
      <c r="N837" s="15">
        <f>YEAR(B837)</f>
        <v>2024</v>
      </c>
      <c r="O837" s="15">
        <f>MONTH(B837)</f>
        <v>11</v>
      </c>
      <c r="P837" s="15"/>
    </row>
    <row r="838" spans="1:16" ht="12.5" x14ac:dyDescent="0.25">
      <c r="A838" s="21" t="s">
        <v>1722</v>
      </c>
      <c r="B838" s="13">
        <v>45518</v>
      </c>
      <c r="C838" s="12" t="s">
        <v>47</v>
      </c>
      <c r="D838" s="12" t="s">
        <v>1723</v>
      </c>
      <c r="E838" s="12" t="s">
        <v>39</v>
      </c>
      <c r="F838" s="12" t="s">
        <v>40</v>
      </c>
      <c r="G838" s="12">
        <v>5</v>
      </c>
      <c r="H838" s="27">
        <v>168.79</v>
      </c>
      <c r="I838" s="12">
        <v>0.1</v>
      </c>
      <c r="J838" s="12" t="s">
        <v>58</v>
      </c>
      <c r="K838" s="28">
        <f>(G838*H838)</f>
        <v>843.94999999999993</v>
      </c>
      <c r="L838" s="28">
        <f>(K838*I838)</f>
        <v>84.394999999999996</v>
      </c>
      <c r="M838" s="28">
        <f>(K838-L838)</f>
        <v>759.55499999999995</v>
      </c>
      <c r="N838" s="15">
        <f>YEAR(B838)</f>
        <v>2024</v>
      </c>
      <c r="O838" s="15">
        <f>MONTH(B838)</f>
        <v>8</v>
      </c>
      <c r="P838" s="15"/>
    </row>
    <row r="839" spans="1:16" ht="12.5" x14ac:dyDescent="0.25">
      <c r="A839" s="21" t="s">
        <v>1724</v>
      </c>
      <c r="B839" s="13">
        <v>45802</v>
      </c>
      <c r="C839" s="12" t="s">
        <v>32</v>
      </c>
      <c r="D839" s="12" t="s">
        <v>1725</v>
      </c>
      <c r="E839" s="12" t="s">
        <v>34</v>
      </c>
      <c r="F839" s="12" t="s">
        <v>182</v>
      </c>
      <c r="G839" s="12">
        <v>9</v>
      </c>
      <c r="H839" s="27">
        <v>267.5</v>
      </c>
      <c r="I839" s="12">
        <v>0</v>
      </c>
      <c r="J839" s="12" t="s">
        <v>58</v>
      </c>
      <c r="K839" s="28">
        <f>(G839*H839)</f>
        <v>2407.5</v>
      </c>
      <c r="L839" s="28">
        <f>(K839*I839)</f>
        <v>0</v>
      </c>
      <c r="M839" s="28">
        <f>(K839-L839)</f>
        <v>2407.5</v>
      </c>
      <c r="N839" s="15">
        <f>YEAR(B839)</f>
        <v>2025</v>
      </c>
      <c r="O839" s="15">
        <f>MONTH(B839)</f>
        <v>5</v>
      </c>
      <c r="P839" s="15"/>
    </row>
    <row r="840" spans="1:16" ht="12.5" x14ac:dyDescent="0.25">
      <c r="A840" s="21" t="s">
        <v>1726</v>
      </c>
      <c r="B840" s="13">
        <v>45551</v>
      </c>
      <c r="C840" s="12" t="s">
        <v>43</v>
      </c>
      <c r="D840" s="12" t="s">
        <v>462</v>
      </c>
      <c r="E840" s="12" t="s">
        <v>56</v>
      </c>
      <c r="F840" s="12" t="s">
        <v>87</v>
      </c>
      <c r="G840" s="12">
        <v>8</v>
      </c>
      <c r="H840" s="27">
        <v>285.2</v>
      </c>
      <c r="I840" s="12">
        <v>0</v>
      </c>
      <c r="J840" s="12" t="s">
        <v>41</v>
      </c>
      <c r="K840" s="28">
        <f>(G840*H840)</f>
        <v>2281.6</v>
      </c>
      <c r="L840" s="28">
        <f>(K840*I840)</f>
        <v>0</v>
      </c>
      <c r="M840" s="28">
        <f>(K840-L840)</f>
        <v>2281.6</v>
      </c>
      <c r="N840" s="15">
        <f>YEAR(B840)</f>
        <v>2024</v>
      </c>
      <c r="O840" s="15">
        <f>MONTH(B840)</f>
        <v>9</v>
      </c>
      <c r="P840" s="15"/>
    </row>
    <row r="841" spans="1:16" ht="12.5" x14ac:dyDescent="0.25">
      <c r="A841" s="21" t="s">
        <v>1727</v>
      </c>
      <c r="B841" s="13">
        <v>45552</v>
      </c>
      <c r="C841" s="12" t="s">
        <v>47</v>
      </c>
      <c r="D841" s="12" t="s">
        <v>1728</v>
      </c>
      <c r="E841" s="12" t="s">
        <v>56</v>
      </c>
      <c r="F841" s="12" t="s">
        <v>87</v>
      </c>
      <c r="G841" s="12">
        <v>5</v>
      </c>
      <c r="H841" s="27">
        <v>461.65</v>
      </c>
      <c r="I841" s="12">
        <v>0.15</v>
      </c>
      <c r="J841" s="12" t="s">
        <v>41</v>
      </c>
      <c r="K841" s="28">
        <f>(G841*H841)</f>
        <v>2308.25</v>
      </c>
      <c r="L841" s="28">
        <f>(K841*I841)</f>
        <v>346.23750000000001</v>
      </c>
      <c r="M841" s="28">
        <f>(K841-L841)</f>
        <v>1962.0125</v>
      </c>
      <c r="N841" s="15">
        <f>YEAR(B841)</f>
        <v>2024</v>
      </c>
      <c r="O841" s="15">
        <f>MONTH(B841)</f>
        <v>9</v>
      </c>
      <c r="P841" s="15"/>
    </row>
    <row r="842" spans="1:16" ht="12.5" x14ac:dyDescent="0.25">
      <c r="A842" s="21" t="s">
        <v>1729</v>
      </c>
      <c r="B842" s="13">
        <v>45783</v>
      </c>
      <c r="C842" s="12" t="s">
        <v>32</v>
      </c>
      <c r="D842" s="12" t="s">
        <v>1730</v>
      </c>
      <c r="E842" s="12" t="s">
        <v>39</v>
      </c>
      <c r="F842" s="12" t="s">
        <v>101</v>
      </c>
      <c r="G842" s="12">
        <v>6</v>
      </c>
      <c r="H842" s="27">
        <v>109.98</v>
      </c>
      <c r="I842" s="12">
        <v>0.1</v>
      </c>
      <c r="J842" s="12" t="s">
        <v>58</v>
      </c>
      <c r="K842" s="28">
        <f>(G842*H842)</f>
        <v>659.88</v>
      </c>
      <c r="L842" s="28">
        <f>(K842*I842)</f>
        <v>65.988</v>
      </c>
      <c r="M842" s="28">
        <f>(K842-L842)</f>
        <v>593.89200000000005</v>
      </c>
      <c r="N842" s="15">
        <f>YEAR(B842)</f>
        <v>2025</v>
      </c>
      <c r="O842" s="15">
        <f>MONTH(B842)</f>
        <v>5</v>
      </c>
      <c r="P842" s="15"/>
    </row>
    <row r="843" spans="1:16" ht="12.5" x14ac:dyDescent="0.25">
      <c r="A843" s="21" t="s">
        <v>1731</v>
      </c>
      <c r="B843" s="13">
        <v>45658</v>
      </c>
      <c r="C843" s="12" t="s">
        <v>65</v>
      </c>
      <c r="D843" s="12" t="s">
        <v>764</v>
      </c>
      <c r="E843" s="12" t="s">
        <v>39</v>
      </c>
      <c r="F843" s="12" t="s">
        <v>40</v>
      </c>
      <c r="G843" s="12">
        <v>6</v>
      </c>
      <c r="H843" s="27">
        <v>26.73</v>
      </c>
      <c r="I843" s="12">
        <v>0.15</v>
      </c>
      <c r="J843" s="12" t="s">
        <v>41</v>
      </c>
      <c r="K843" s="28">
        <f>(G843*H843)</f>
        <v>160.38</v>
      </c>
      <c r="L843" s="28">
        <f>(K843*I843)</f>
        <v>24.056999999999999</v>
      </c>
      <c r="M843" s="28">
        <f>(K843-L843)</f>
        <v>136.32300000000001</v>
      </c>
      <c r="N843" s="15">
        <f>YEAR(B843)</f>
        <v>2025</v>
      </c>
      <c r="O843" s="15">
        <f>MONTH(B843)</f>
        <v>1</v>
      </c>
      <c r="P843" s="15"/>
    </row>
    <row r="844" spans="1:16" ht="12.5" x14ac:dyDescent="0.25">
      <c r="A844" s="21" t="s">
        <v>1732</v>
      </c>
      <c r="B844" s="13">
        <v>45742</v>
      </c>
      <c r="C844" s="12" t="s">
        <v>32</v>
      </c>
      <c r="D844" s="12" t="s">
        <v>1733</v>
      </c>
      <c r="E844" s="12" t="s">
        <v>56</v>
      </c>
      <c r="F844" s="12" t="s">
        <v>57</v>
      </c>
      <c r="G844" s="12">
        <v>4</v>
      </c>
      <c r="H844" s="27">
        <v>165.29</v>
      </c>
      <c r="I844" s="12">
        <v>0.1</v>
      </c>
      <c r="J844" s="12" t="s">
        <v>41</v>
      </c>
      <c r="K844" s="28">
        <f>(G844*H844)</f>
        <v>661.16</v>
      </c>
      <c r="L844" s="28">
        <f>(K844*I844)</f>
        <v>66.116</v>
      </c>
      <c r="M844" s="28">
        <f>(K844-L844)</f>
        <v>595.04399999999998</v>
      </c>
      <c r="N844" s="15">
        <f>YEAR(B844)</f>
        <v>2025</v>
      </c>
      <c r="O844" s="15">
        <f>MONTH(B844)</f>
        <v>3</v>
      </c>
      <c r="P844" s="15"/>
    </row>
    <row r="845" spans="1:16" ht="12.5" x14ac:dyDescent="0.25">
      <c r="A845" s="21" t="s">
        <v>1734</v>
      </c>
      <c r="B845" s="13">
        <v>45741</v>
      </c>
      <c r="C845" s="12" t="s">
        <v>47</v>
      </c>
      <c r="D845" s="12" t="s">
        <v>1735</v>
      </c>
      <c r="E845" s="12" t="s">
        <v>56</v>
      </c>
      <c r="F845" s="12" t="s">
        <v>87</v>
      </c>
      <c r="G845" s="12">
        <v>8</v>
      </c>
      <c r="H845" s="27">
        <v>289.17</v>
      </c>
      <c r="I845" s="12">
        <v>0.05</v>
      </c>
      <c r="J845" s="12" t="s">
        <v>58</v>
      </c>
      <c r="K845" s="28">
        <f>(G845*H845)</f>
        <v>2313.36</v>
      </c>
      <c r="L845" s="28">
        <f>(K845*I845)</f>
        <v>115.66800000000001</v>
      </c>
      <c r="M845" s="28">
        <f>(K845-L845)</f>
        <v>2197.692</v>
      </c>
      <c r="N845" s="15">
        <f>YEAR(B845)</f>
        <v>2025</v>
      </c>
      <c r="O845" s="15">
        <f>MONTH(B845)</f>
        <v>3</v>
      </c>
      <c r="P845" s="15"/>
    </row>
    <row r="846" spans="1:16" ht="12.5" x14ac:dyDescent="0.25">
      <c r="A846" s="21" t="s">
        <v>1736</v>
      </c>
      <c r="B846" s="13">
        <v>45731</v>
      </c>
      <c r="C846" s="12" t="s">
        <v>65</v>
      </c>
      <c r="D846" s="12" t="s">
        <v>1737</v>
      </c>
      <c r="E846" s="12" t="s">
        <v>39</v>
      </c>
      <c r="F846" s="12" t="s">
        <v>45</v>
      </c>
      <c r="G846" s="12">
        <v>8</v>
      </c>
      <c r="H846" s="27">
        <v>143.25</v>
      </c>
      <c r="I846" s="12">
        <v>0.1</v>
      </c>
      <c r="J846" s="12" t="s">
        <v>41</v>
      </c>
      <c r="K846" s="28">
        <f>(G846*H846)</f>
        <v>1146</v>
      </c>
      <c r="L846" s="28">
        <f>(K846*I846)</f>
        <v>114.60000000000001</v>
      </c>
      <c r="M846" s="28">
        <f>(K846-L846)</f>
        <v>1031.4000000000001</v>
      </c>
      <c r="N846" s="15">
        <f>YEAR(B846)</f>
        <v>2025</v>
      </c>
      <c r="O846" s="15">
        <f>MONTH(B846)</f>
        <v>3</v>
      </c>
      <c r="P846" s="15"/>
    </row>
    <row r="847" spans="1:16" ht="12.5" x14ac:dyDescent="0.25">
      <c r="A847" s="21" t="s">
        <v>1738</v>
      </c>
      <c r="B847" s="13">
        <v>45797</v>
      </c>
      <c r="C847" s="12" t="s">
        <v>43</v>
      </c>
      <c r="D847" s="12" t="s">
        <v>1739</v>
      </c>
      <c r="E847" s="12" t="s">
        <v>34</v>
      </c>
      <c r="F847" s="12" t="s">
        <v>90</v>
      </c>
      <c r="G847" s="12">
        <v>3</v>
      </c>
      <c r="H847" s="27">
        <v>481.98</v>
      </c>
      <c r="I847" s="12">
        <v>0</v>
      </c>
      <c r="J847" s="12" t="s">
        <v>58</v>
      </c>
      <c r="K847" s="28">
        <f>(G847*H847)</f>
        <v>1445.94</v>
      </c>
      <c r="L847" s="28">
        <f>(K847*I847)</f>
        <v>0</v>
      </c>
      <c r="M847" s="28">
        <f>(K847-L847)</f>
        <v>1445.94</v>
      </c>
      <c r="N847" s="15">
        <f>YEAR(B847)</f>
        <v>2025</v>
      </c>
      <c r="O847" s="15">
        <f>MONTH(B847)</f>
        <v>5</v>
      </c>
      <c r="P847" s="15"/>
    </row>
    <row r="848" spans="1:16" ht="12.5" x14ac:dyDescent="0.25">
      <c r="A848" s="21" t="s">
        <v>1740</v>
      </c>
      <c r="B848" s="13">
        <v>45538</v>
      </c>
      <c r="C848" s="12" t="s">
        <v>65</v>
      </c>
      <c r="D848" s="12" t="s">
        <v>1741</v>
      </c>
      <c r="E848" s="12" t="s">
        <v>56</v>
      </c>
      <c r="F848" s="12" t="s">
        <v>87</v>
      </c>
      <c r="G848" s="12">
        <v>2</v>
      </c>
      <c r="H848" s="27">
        <v>234.96</v>
      </c>
      <c r="I848" s="12">
        <v>0.1</v>
      </c>
      <c r="J848" s="12" t="s">
        <v>58</v>
      </c>
      <c r="K848" s="28">
        <f>(G848*H848)</f>
        <v>469.92</v>
      </c>
      <c r="L848" s="28">
        <f>(K848*I848)</f>
        <v>46.992000000000004</v>
      </c>
      <c r="M848" s="28">
        <f>(K848-L848)</f>
        <v>422.928</v>
      </c>
      <c r="N848" s="15">
        <f>YEAR(B848)</f>
        <v>2024</v>
      </c>
      <c r="O848" s="15">
        <f>MONTH(B848)</f>
        <v>9</v>
      </c>
      <c r="P848" s="15"/>
    </row>
    <row r="849" spans="1:16" ht="12.5" x14ac:dyDescent="0.25">
      <c r="A849" s="21" t="s">
        <v>1742</v>
      </c>
      <c r="B849" s="13">
        <v>45691</v>
      </c>
      <c r="C849" s="12" t="s">
        <v>43</v>
      </c>
      <c r="D849" s="12" t="s">
        <v>1743</v>
      </c>
      <c r="E849" s="12" t="s">
        <v>34</v>
      </c>
      <c r="F849" s="12" t="s">
        <v>35</v>
      </c>
      <c r="G849" s="12">
        <v>7</v>
      </c>
      <c r="H849" s="27">
        <v>283.45</v>
      </c>
      <c r="I849" s="12">
        <v>0.1</v>
      </c>
      <c r="J849" s="12" t="s">
        <v>36</v>
      </c>
      <c r="K849" s="28">
        <f>(G849*H849)</f>
        <v>1984.1499999999999</v>
      </c>
      <c r="L849" s="28">
        <f>(K849*I849)</f>
        <v>198.41499999999999</v>
      </c>
      <c r="M849" s="28">
        <f>(K849-L849)</f>
        <v>1785.7349999999999</v>
      </c>
      <c r="N849" s="15">
        <f>YEAR(B849)</f>
        <v>2025</v>
      </c>
      <c r="O849" s="15">
        <f>MONTH(B849)</f>
        <v>2</v>
      </c>
      <c r="P849" s="15"/>
    </row>
    <row r="850" spans="1:16" ht="12.5" x14ac:dyDescent="0.25">
      <c r="A850" s="21" t="s">
        <v>1744</v>
      </c>
      <c r="B850" s="13">
        <v>45523</v>
      </c>
      <c r="C850" s="12" t="s">
        <v>47</v>
      </c>
      <c r="D850" s="12" t="s">
        <v>1745</v>
      </c>
      <c r="E850" s="12" t="s">
        <v>34</v>
      </c>
      <c r="F850" s="12" t="s">
        <v>35</v>
      </c>
      <c r="G850" s="12">
        <v>9</v>
      </c>
      <c r="H850" s="27">
        <v>147.12</v>
      </c>
      <c r="I850" s="12">
        <v>0.15</v>
      </c>
      <c r="J850" s="12" t="s">
        <v>58</v>
      </c>
      <c r="K850" s="28">
        <f>(G850*H850)</f>
        <v>1324.08</v>
      </c>
      <c r="L850" s="28">
        <f>(K850*I850)</f>
        <v>198.61199999999999</v>
      </c>
      <c r="M850" s="28">
        <f>(K850-L850)</f>
        <v>1125.4679999999998</v>
      </c>
      <c r="N850" s="15">
        <f>YEAR(B850)</f>
        <v>2024</v>
      </c>
      <c r="O850" s="15">
        <f>MONTH(B850)</f>
        <v>8</v>
      </c>
      <c r="P850" s="15"/>
    </row>
    <row r="851" spans="1:16" ht="12.5" x14ac:dyDescent="0.25">
      <c r="A851" s="21" t="s">
        <v>1746</v>
      </c>
      <c r="B851" s="13">
        <v>45608</v>
      </c>
      <c r="C851" s="12" t="s">
        <v>32</v>
      </c>
      <c r="D851" s="12" t="s">
        <v>1747</v>
      </c>
      <c r="E851" s="12" t="s">
        <v>56</v>
      </c>
      <c r="F851" s="12" t="s">
        <v>61</v>
      </c>
      <c r="G851" s="12">
        <v>8</v>
      </c>
      <c r="H851" s="27">
        <v>176.28</v>
      </c>
      <c r="I851" s="12">
        <v>0.05</v>
      </c>
      <c r="J851" s="12" t="s">
        <v>36</v>
      </c>
      <c r="K851" s="28">
        <f>(G851*H851)</f>
        <v>1410.24</v>
      </c>
      <c r="L851" s="28">
        <f>(K851*I851)</f>
        <v>70.512</v>
      </c>
      <c r="M851" s="28">
        <f>(K851-L851)</f>
        <v>1339.7280000000001</v>
      </c>
      <c r="N851" s="15">
        <f>YEAR(B851)</f>
        <v>2024</v>
      </c>
      <c r="O851" s="15">
        <f>MONTH(B851)</f>
        <v>11</v>
      </c>
      <c r="P851" s="15"/>
    </row>
    <row r="852" spans="1:16" ht="12.5" x14ac:dyDescent="0.25">
      <c r="A852" s="21" t="s">
        <v>1748</v>
      </c>
      <c r="B852" s="13">
        <v>45757</v>
      </c>
      <c r="C852" s="12" t="s">
        <v>43</v>
      </c>
      <c r="D852" s="12" t="s">
        <v>1749</v>
      </c>
      <c r="E852" s="12" t="s">
        <v>56</v>
      </c>
      <c r="F852" s="12" t="s">
        <v>57</v>
      </c>
      <c r="G852" s="12">
        <v>10</v>
      </c>
      <c r="H852" s="27">
        <v>252.46</v>
      </c>
      <c r="I852" s="12">
        <v>0.1</v>
      </c>
      <c r="J852" s="12" t="s">
        <v>41</v>
      </c>
      <c r="K852" s="28">
        <f>(G852*H852)</f>
        <v>2524.6</v>
      </c>
      <c r="L852" s="28">
        <f>(K852*I852)</f>
        <v>252.46</v>
      </c>
      <c r="M852" s="28">
        <f>(K852-L852)</f>
        <v>2272.14</v>
      </c>
      <c r="N852" s="15">
        <f>YEAR(B852)</f>
        <v>2025</v>
      </c>
      <c r="O852" s="15">
        <f>MONTH(B852)</f>
        <v>4</v>
      </c>
      <c r="P852" s="15"/>
    </row>
    <row r="853" spans="1:16" ht="12.5" x14ac:dyDescent="0.25">
      <c r="A853" s="21" t="s">
        <v>1750</v>
      </c>
      <c r="B853" s="13">
        <v>45539</v>
      </c>
      <c r="C853" s="12" t="s">
        <v>43</v>
      </c>
      <c r="D853" s="12" t="s">
        <v>1751</v>
      </c>
      <c r="E853" s="12" t="s">
        <v>34</v>
      </c>
      <c r="F853" s="12" t="s">
        <v>69</v>
      </c>
      <c r="G853" s="12">
        <v>9</v>
      </c>
      <c r="H853" s="27">
        <v>156.84</v>
      </c>
      <c r="I853" s="12">
        <v>0</v>
      </c>
      <c r="J853" s="12" t="s">
        <v>58</v>
      </c>
      <c r="K853" s="28">
        <f>(G853*H853)</f>
        <v>1411.56</v>
      </c>
      <c r="L853" s="28">
        <f>(K853*I853)</f>
        <v>0</v>
      </c>
      <c r="M853" s="28">
        <f>(K853-L853)</f>
        <v>1411.56</v>
      </c>
      <c r="N853" s="15">
        <f>YEAR(B853)</f>
        <v>2024</v>
      </c>
      <c r="O853" s="15">
        <f>MONTH(B853)</f>
        <v>9</v>
      </c>
      <c r="P853" s="15"/>
    </row>
    <row r="854" spans="1:16" ht="12.5" x14ac:dyDescent="0.25">
      <c r="A854" s="21" t="s">
        <v>1752</v>
      </c>
      <c r="B854" s="13">
        <v>45604</v>
      </c>
      <c r="C854" s="12" t="s">
        <v>65</v>
      </c>
      <c r="D854" s="12" t="s">
        <v>1753</v>
      </c>
      <c r="E854" s="12" t="s">
        <v>39</v>
      </c>
      <c r="F854" s="12" t="s">
        <v>101</v>
      </c>
      <c r="G854" s="12">
        <v>6</v>
      </c>
      <c r="H854" s="27">
        <v>451.75</v>
      </c>
      <c r="I854" s="12">
        <v>0.15</v>
      </c>
      <c r="J854" s="12" t="s">
        <v>58</v>
      </c>
      <c r="K854" s="28">
        <f>(G854*H854)</f>
        <v>2710.5</v>
      </c>
      <c r="L854" s="28">
        <f>(K854*I854)</f>
        <v>406.57499999999999</v>
      </c>
      <c r="M854" s="28">
        <f>(K854-L854)</f>
        <v>2303.9250000000002</v>
      </c>
      <c r="N854" s="15">
        <f>YEAR(B854)</f>
        <v>2024</v>
      </c>
      <c r="O854" s="15">
        <f>MONTH(B854)</f>
        <v>11</v>
      </c>
      <c r="P854" s="15"/>
    </row>
    <row r="855" spans="1:16" ht="12.5" x14ac:dyDescent="0.25">
      <c r="A855" s="21" t="s">
        <v>1754</v>
      </c>
      <c r="B855" s="13">
        <v>45577</v>
      </c>
      <c r="C855" s="12" t="s">
        <v>47</v>
      </c>
      <c r="D855" s="12" t="s">
        <v>1755</v>
      </c>
      <c r="E855" s="12" t="s">
        <v>39</v>
      </c>
      <c r="F855" s="12" t="s">
        <v>53</v>
      </c>
      <c r="G855" s="12">
        <v>3</v>
      </c>
      <c r="H855" s="27">
        <v>79.989999999999995</v>
      </c>
      <c r="I855" s="12">
        <v>0.1</v>
      </c>
      <c r="J855" s="12" t="s">
        <v>41</v>
      </c>
      <c r="K855" s="28">
        <f>(G855*H855)</f>
        <v>239.96999999999997</v>
      </c>
      <c r="L855" s="28">
        <f>(K855*I855)</f>
        <v>23.997</v>
      </c>
      <c r="M855" s="28">
        <f>(K855-L855)</f>
        <v>215.97299999999996</v>
      </c>
      <c r="N855" s="15">
        <f>YEAR(B855)</f>
        <v>2024</v>
      </c>
      <c r="O855" s="15">
        <f>MONTH(B855)</f>
        <v>10</v>
      </c>
      <c r="P855" s="15"/>
    </row>
    <row r="856" spans="1:16" ht="12.5" x14ac:dyDescent="0.25">
      <c r="A856" s="21" t="s">
        <v>1756</v>
      </c>
      <c r="B856" s="13">
        <v>45680</v>
      </c>
      <c r="C856" s="12" t="s">
        <v>65</v>
      </c>
      <c r="D856" s="12" t="s">
        <v>1757</v>
      </c>
      <c r="E856" s="12" t="s">
        <v>39</v>
      </c>
      <c r="F856" s="12" t="s">
        <v>40</v>
      </c>
      <c r="G856" s="12">
        <v>6</v>
      </c>
      <c r="H856" s="27">
        <v>92.86</v>
      </c>
      <c r="I856" s="12">
        <v>0.1</v>
      </c>
      <c r="J856" s="12" t="s">
        <v>41</v>
      </c>
      <c r="K856" s="28">
        <f>(G856*H856)</f>
        <v>557.16</v>
      </c>
      <c r="L856" s="28">
        <f>(K856*I856)</f>
        <v>55.716000000000001</v>
      </c>
      <c r="M856" s="28">
        <f>(K856-L856)</f>
        <v>501.44399999999996</v>
      </c>
      <c r="N856" s="15">
        <f>YEAR(B856)</f>
        <v>2025</v>
      </c>
      <c r="O856" s="15">
        <f>MONTH(B856)</f>
        <v>1</v>
      </c>
      <c r="P856" s="15"/>
    </row>
    <row r="857" spans="1:16" ht="12.5" x14ac:dyDescent="0.25">
      <c r="A857" s="21" t="s">
        <v>1758</v>
      </c>
      <c r="B857" s="13">
        <v>45589</v>
      </c>
      <c r="C857" s="12" t="s">
        <v>43</v>
      </c>
      <c r="D857" s="12" t="s">
        <v>1759</v>
      </c>
      <c r="E857" s="12" t="s">
        <v>39</v>
      </c>
      <c r="F857" s="12" t="s">
        <v>40</v>
      </c>
      <c r="G857" s="12">
        <v>8</v>
      </c>
      <c r="H857" s="27">
        <v>43.3</v>
      </c>
      <c r="I857" s="12">
        <v>0</v>
      </c>
      <c r="J857" s="12" t="s">
        <v>36</v>
      </c>
      <c r="K857" s="28">
        <f>(G857*H857)</f>
        <v>346.4</v>
      </c>
      <c r="L857" s="28">
        <f>(K857*I857)</f>
        <v>0</v>
      </c>
      <c r="M857" s="28">
        <f>(K857-L857)</f>
        <v>346.4</v>
      </c>
      <c r="N857" s="15">
        <f>YEAR(B857)</f>
        <v>2024</v>
      </c>
      <c r="O857" s="15">
        <f>MONTH(B857)</f>
        <v>10</v>
      </c>
      <c r="P857" s="15"/>
    </row>
    <row r="858" spans="1:16" ht="12.5" x14ac:dyDescent="0.25">
      <c r="A858" s="21" t="s">
        <v>1760</v>
      </c>
      <c r="B858" s="13">
        <v>45801</v>
      </c>
      <c r="C858" s="12" t="s">
        <v>65</v>
      </c>
      <c r="D858" s="12" t="s">
        <v>1761</v>
      </c>
      <c r="E858" s="12" t="s">
        <v>56</v>
      </c>
      <c r="F858" s="12" t="s">
        <v>57</v>
      </c>
      <c r="G858" s="12">
        <v>3</v>
      </c>
      <c r="H858" s="27">
        <v>102.87</v>
      </c>
      <c r="I858" s="12">
        <v>0.05</v>
      </c>
      <c r="J858" s="12" t="s">
        <v>41</v>
      </c>
      <c r="K858" s="28">
        <f>(G858*H858)</f>
        <v>308.61</v>
      </c>
      <c r="L858" s="28">
        <f>(K858*I858)</f>
        <v>15.430500000000002</v>
      </c>
      <c r="M858" s="28">
        <f>(K858-L858)</f>
        <v>293.17950000000002</v>
      </c>
      <c r="N858" s="15">
        <f>YEAR(B858)</f>
        <v>2025</v>
      </c>
      <c r="O858" s="15">
        <f>MONTH(B858)</f>
        <v>5</v>
      </c>
      <c r="P858" s="15"/>
    </row>
    <row r="859" spans="1:16" ht="12.5" x14ac:dyDescent="0.25">
      <c r="A859" s="21" t="s">
        <v>1762</v>
      </c>
      <c r="B859" s="13">
        <v>45534</v>
      </c>
      <c r="C859" s="12" t="s">
        <v>47</v>
      </c>
      <c r="D859" s="12" t="s">
        <v>1763</v>
      </c>
      <c r="E859" s="12" t="s">
        <v>39</v>
      </c>
      <c r="F859" s="12" t="s">
        <v>101</v>
      </c>
      <c r="G859" s="12">
        <v>10</v>
      </c>
      <c r="H859" s="27">
        <v>152.51</v>
      </c>
      <c r="I859" s="12">
        <v>0.15</v>
      </c>
      <c r="J859" s="12" t="s">
        <v>58</v>
      </c>
      <c r="K859" s="28">
        <f>(G859*H859)</f>
        <v>1525.1</v>
      </c>
      <c r="L859" s="28">
        <f>(K859*I859)</f>
        <v>228.76499999999999</v>
      </c>
      <c r="M859" s="28">
        <f>(K859-L859)</f>
        <v>1296.335</v>
      </c>
      <c r="N859" s="15">
        <f>YEAR(B859)</f>
        <v>2024</v>
      </c>
      <c r="O859" s="15">
        <f>MONTH(B859)</f>
        <v>8</v>
      </c>
      <c r="P859" s="15"/>
    </row>
    <row r="860" spans="1:16" ht="12.5" x14ac:dyDescent="0.25">
      <c r="A860" s="21" t="s">
        <v>1764</v>
      </c>
      <c r="B860" s="13">
        <v>45590</v>
      </c>
      <c r="C860" s="12" t="s">
        <v>43</v>
      </c>
      <c r="D860" s="12" t="s">
        <v>1765</v>
      </c>
      <c r="E860" s="12" t="s">
        <v>39</v>
      </c>
      <c r="F860" s="12" t="s">
        <v>53</v>
      </c>
      <c r="G860" s="12">
        <v>1</v>
      </c>
      <c r="H860" s="27">
        <v>415.79</v>
      </c>
      <c r="I860" s="12">
        <v>0</v>
      </c>
      <c r="J860" s="12" t="s">
        <v>58</v>
      </c>
      <c r="K860" s="28">
        <f>(G860*H860)</f>
        <v>415.79</v>
      </c>
      <c r="L860" s="28">
        <f>(K860*I860)</f>
        <v>0</v>
      </c>
      <c r="M860" s="28">
        <f>(K860-L860)</f>
        <v>415.79</v>
      </c>
      <c r="N860" s="15">
        <f>YEAR(B860)</f>
        <v>2024</v>
      </c>
      <c r="O860" s="15">
        <f>MONTH(B860)</f>
        <v>10</v>
      </c>
      <c r="P860" s="15"/>
    </row>
    <row r="861" spans="1:16" ht="12.5" x14ac:dyDescent="0.25">
      <c r="A861" s="21" t="s">
        <v>1766</v>
      </c>
      <c r="B861" s="13">
        <v>45632</v>
      </c>
      <c r="C861" s="12" t="s">
        <v>47</v>
      </c>
      <c r="D861" s="12" t="s">
        <v>1767</v>
      </c>
      <c r="E861" s="12" t="s">
        <v>39</v>
      </c>
      <c r="F861" s="12" t="s">
        <v>45</v>
      </c>
      <c r="G861" s="12">
        <v>2</v>
      </c>
      <c r="H861" s="27">
        <v>171.64</v>
      </c>
      <c r="I861" s="12">
        <v>0.15</v>
      </c>
      <c r="J861" s="12" t="s">
        <v>58</v>
      </c>
      <c r="K861" s="28">
        <f>(G861*H861)</f>
        <v>343.28</v>
      </c>
      <c r="L861" s="28">
        <f>(K861*I861)</f>
        <v>51.491999999999997</v>
      </c>
      <c r="M861" s="28">
        <f>(K861-L861)</f>
        <v>291.78799999999995</v>
      </c>
      <c r="N861" s="15">
        <f>YEAR(B861)</f>
        <v>2024</v>
      </c>
      <c r="O861" s="15">
        <f>MONTH(B861)</f>
        <v>12</v>
      </c>
      <c r="P861" s="15"/>
    </row>
    <row r="862" spans="1:16" ht="12.5" x14ac:dyDescent="0.25">
      <c r="A862" s="21" t="s">
        <v>1768</v>
      </c>
      <c r="B862" s="13">
        <v>45785</v>
      </c>
      <c r="C862" s="12" t="s">
        <v>47</v>
      </c>
      <c r="D862" s="12" t="s">
        <v>1769</v>
      </c>
      <c r="E862" s="12" t="s">
        <v>39</v>
      </c>
      <c r="F862" s="12" t="s">
        <v>45</v>
      </c>
      <c r="G862" s="12">
        <v>7</v>
      </c>
      <c r="H862" s="27">
        <v>113.45</v>
      </c>
      <c r="I862" s="12">
        <v>0.1</v>
      </c>
      <c r="J862" s="12" t="s">
        <v>58</v>
      </c>
      <c r="K862" s="28">
        <f>(G862*H862)</f>
        <v>794.15</v>
      </c>
      <c r="L862" s="28">
        <f>(K862*I862)</f>
        <v>79.415000000000006</v>
      </c>
      <c r="M862" s="28">
        <f>(K862-L862)</f>
        <v>714.73500000000001</v>
      </c>
      <c r="N862" s="15">
        <f>YEAR(B862)</f>
        <v>2025</v>
      </c>
      <c r="O862" s="15">
        <f>MONTH(B862)</f>
        <v>5</v>
      </c>
      <c r="P862" s="15"/>
    </row>
    <row r="863" spans="1:16" ht="12.5" x14ac:dyDescent="0.25">
      <c r="A863" s="21" t="s">
        <v>1770</v>
      </c>
      <c r="B863" s="13">
        <v>45617</v>
      </c>
      <c r="C863" s="12" t="s">
        <v>47</v>
      </c>
      <c r="D863" s="12" t="s">
        <v>1771</v>
      </c>
      <c r="E863" s="12" t="s">
        <v>34</v>
      </c>
      <c r="F863" s="12" t="s">
        <v>35</v>
      </c>
      <c r="G863" s="12">
        <v>8</v>
      </c>
      <c r="H863" s="27">
        <v>181.87</v>
      </c>
      <c r="I863" s="12">
        <v>0.15</v>
      </c>
      <c r="J863" s="12" t="s">
        <v>41</v>
      </c>
      <c r="K863" s="28">
        <f>(G863*H863)</f>
        <v>1454.96</v>
      </c>
      <c r="L863" s="28">
        <f>(K863*I863)</f>
        <v>218.244</v>
      </c>
      <c r="M863" s="28">
        <f>(K863-L863)</f>
        <v>1236.7160000000001</v>
      </c>
      <c r="N863" s="15">
        <f>YEAR(B863)</f>
        <v>2024</v>
      </c>
      <c r="O863" s="15">
        <f>MONTH(B863)</f>
        <v>11</v>
      </c>
      <c r="P863" s="15"/>
    </row>
    <row r="864" spans="1:16" ht="12.5" x14ac:dyDescent="0.25">
      <c r="A864" s="21" t="s">
        <v>1772</v>
      </c>
      <c r="B864" s="13">
        <v>45782</v>
      </c>
      <c r="C864" s="12" t="s">
        <v>43</v>
      </c>
      <c r="D864" s="12" t="s">
        <v>1773</v>
      </c>
      <c r="E864" s="12" t="s">
        <v>34</v>
      </c>
      <c r="F864" s="12" t="s">
        <v>182</v>
      </c>
      <c r="G864" s="12">
        <v>9</v>
      </c>
      <c r="H864" s="27">
        <v>220.44</v>
      </c>
      <c r="I864" s="12">
        <v>0.15</v>
      </c>
      <c r="J864" s="12" t="s">
        <v>58</v>
      </c>
      <c r="K864" s="28">
        <f>(G864*H864)</f>
        <v>1983.96</v>
      </c>
      <c r="L864" s="28">
        <f>(K864*I864)</f>
        <v>297.59399999999999</v>
      </c>
      <c r="M864" s="28">
        <f>(K864-L864)</f>
        <v>1686.366</v>
      </c>
      <c r="N864" s="15">
        <f>YEAR(B864)</f>
        <v>2025</v>
      </c>
      <c r="O864" s="15">
        <f>MONTH(B864)</f>
        <v>5</v>
      </c>
      <c r="P864" s="15"/>
    </row>
    <row r="865" spans="1:16" ht="12.5" x14ac:dyDescent="0.25">
      <c r="A865" s="21" t="s">
        <v>1774</v>
      </c>
      <c r="B865" s="13">
        <v>45825</v>
      </c>
      <c r="C865" s="12" t="s">
        <v>32</v>
      </c>
      <c r="D865" s="12" t="s">
        <v>1775</v>
      </c>
      <c r="E865" s="12" t="s">
        <v>34</v>
      </c>
      <c r="F865" s="12" t="s">
        <v>69</v>
      </c>
      <c r="G865" s="12">
        <v>6</v>
      </c>
      <c r="H865" s="27">
        <v>43.93</v>
      </c>
      <c r="I865" s="12">
        <v>0.05</v>
      </c>
      <c r="J865" s="12" t="s">
        <v>36</v>
      </c>
      <c r="K865" s="28">
        <f>(G865*H865)</f>
        <v>263.58</v>
      </c>
      <c r="L865" s="28">
        <f>(K865*I865)</f>
        <v>13.179</v>
      </c>
      <c r="M865" s="28">
        <f>(K865-L865)</f>
        <v>250.40099999999998</v>
      </c>
      <c r="N865" s="15">
        <f>YEAR(B865)</f>
        <v>2025</v>
      </c>
      <c r="O865" s="15">
        <f>MONTH(B865)</f>
        <v>6</v>
      </c>
      <c r="P865" s="15"/>
    </row>
    <row r="866" spans="1:16" ht="12.5" x14ac:dyDescent="0.25">
      <c r="A866" s="21" t="s">
        <v>1776</v>
      </c>
      <c r="B866" s="13">
        <v>45583</v>
      </c>
      <c r="C866" s="12" t="s">
        <v>32</v>
      </c>
      <c r="D866" s="12" t="s">
        <v>1777</v>
      </c>
      <c r="E866" s="12" t="s">
        <v>39</v>
      </c>
      <c r="F866" s="12" t="s">
        <v>40</v>
      </c>
      <c r="G866" s="12">
        <v>4</v>
      </c>
      <c r="H866" s="27">
        <v>438.09</v>
      </c>
      <c r="I866" s="12">
        <v>0.1</v>
      </c>
      <c r="J866" s="12" t="s">
        <v>36</v>
      </c>
      <c r="K866" s="28">
        <f>(G866*H866)</f>
        <v>1752.36</v>
      </c>
      <c r="L866" s="28">
        <f>(K866*I866)</f>
        <v>175.23599999999999</v>
      </c>
      <c r="M866" s="28">
        <f>(K866-L866)</f>
        <v>1577.1239999999998</v>
      </c>
      <c r="N866" s="15">
        <f>YEAR(B866)</f>
        <v>2024</v>
      </c>
      <c r="O866" s="15">
        <f>MONTH(B866)</f>
        <v>10</v>
      </c>
      <c r="P866" s="15"/>
    </row>
    <row r="867" spans="1:16" ht="12.5" x14ac:dyDescent="0.25">
      <c r="A867" s="21" t="s">
        <v>1778</v>
      </c>
      <c r="B867" s="13">
        <v>45638</v>
      </c>
      <c r="C867" s="12" t="s">
        <v>47</v>
      </c>
      <c r="D867" s="12" t="s">
        <v>1779</v>
      </c>
      <c r="E867" s="12" t="s">
        <v>34</v>
      </c>
      <c r="F867" s="12" t="s">
        <v>182</v>
      </c>
      <c r="G867" s="12">
        <v>9</v>
      </c>
      <c r="H867" s="27">
        <v>416.61</v>
      </c>
      <c r="I867" s="12">
        <v>0.05</v>
      </c>
      <c r="J867" s="12" t="s">
        <v>58</v>
      </c>
      <c r="K867" s="28">
        <f>(G867*H867)</f>
        <v>3749.4900000000002</v>
      </c>
      <c r="L867" s="28">
        <f>(K867*I867)</f>
        <v>187.47450000000003</v>
      </c>
      <c r="M867" s="28">
        <f>(K867-L867)</f>
        <v>3562.0155000000004</v>
      </c>
      <c r="N867" s="15">
        <f>YEAR(B867)</f>
        <v>2024</v>
      </c>
      <c r="O867" s="15">
        <f>MONTH(B867)</f>
        <v>12</v>
      </c>
      <c r="P867" s="15"/>
    </row>
    <row r="868" spans="1:16" ht="12.5" x14ac:dyDescent="0.25">
      <c r="A868" s="21" t="s">
        <v>1780</v>
      </c>
      <c r="B868" s="13">
        <v>45776</v>
      </c>
      <c r="C868" s="12" t="s">
        <v>32</v>
      </c>
      <c r="D868" s="12" t="s">
        <v>1781</v>
      </c>
      <c r="E868" s="12" t="s">
        <v>34</v>
      </c>
      <c r="F868" s="12" t="s">
        <v>182</v>
      </c>
      <c r="G868" s="12">
        <v>9</v>
      </c>
      <c r="H868" s="27">
        <v>443.23</v>
      </c>
      <c r="I868" s="12">
        <v>0.1</v>
      </c>
      <c r="J868" s="12" t="s">
        <v>58</v>
      </c>
      <c r="K868" s="28">
        <f>(G868*H868)</f>
        <v>3989.07</v>
      </c>
      <c r="L868" s="28">
        <f>(K868*I868)</f>
        <v>398.90700000000004</v>
      </c>
      <c r="M868" s="28">
        <f>(K868-L868)</f>
        <v>3590.163</v>
      </c>
      <c r="N868" s="15">
        <f>YEAR(B868)</f>
        <v>2025</v>
      </c>
      <c r="O868" s="15">
        <f>MONTH(B868)</f>
        <v>4</v>
      </c>
      <c r="P868" s="15"/>
    </row>
    <row r="869" spans="1:16" ht="12.5" x14ac:dyDescent="0.25">
      <c r="A869" s="21" t="s">
        <v>1782</v>
      </c>
      <c r="B869" s="13">
        <v>45848</v>
      </c>
      <c r="C869" s="12" t="s">
        <v>43</v>
      </c>
      <c r="D869" s="12" t="s">
        <v>1783</v>
      </c>
      <c r="E869" s="12" t="s">
        <v>39</v>
      </c>
      <c r="F869" s="12" t="s">
        <v>53</v>
      </c>
      <c r="G869" s="12">
        <v>3</v>
      </c>
      <c r="H869" s="27">
        <v>121.53</v>
      </c>
      <c r="I869" s="12">
        <v>0.15</v>
      </c>
      <c r="J869" s="12" t="s">
        <v>41</v>
      </c>
      <c r="K869" s="28">
        <f>(G869*H869)</f>
        <v>364.59000000000003</v>
      </c>
      <c r="L869" s="28">
        <f>(K869*I869)</f>
        <v>54.688500000000005</v>
      </c>
      <c r="M869" s="28">
        <f>(K869-L869)</f>
        <v>309.90150000000006</v>
      </c>
      <c r="N869" s="15">
        <f>YEAR(B869)</f>
        <v>2025</v>
      </c>
      <c r="O869" s="15">
        <f>MONTH(B869)</f>
        <v>7</v>
      </c>
      <c r="P869" s="15"/>
    </row>
    <row r="870" spans="1:16" ht="12.5" x14ac:dyDescent="0.25">
      <c r="A870" s="21" t="s">
        <v>1784</v>
      </c>
      <c r="B870" s="13">
        <v>45760</v>
      </c>
      <c r="C870" s="12" t="s">
        <v>47</v>
      </c>
      <c r="D870" s="12" t="s">
        <v>1785</v>
      </c>
      <c r="E870" s="12" t="s">
        <v>39</v>
      </c>
      <c r="F870" s="12" t="s">
        <v>40</v>
      </c>
      <c r="G870" s="12">
        <v>8</v>
      </c>
      <c r="H870" s="27">
        <v>285.60000000000002</v>
      </c>
      <c r="I870" s="12">
        <v>0</v>
      </c>
      <c r="J870" s="12" t="s">
        <v>58</v>
      </c>
      <c r="K870" s="28">
        <f>(G870*H870)</f>
        <v>2284.8000000000002</v>
      </c>
      <c r="L870" s="28">
        <f>(K870*I870)</f>
        <v>0</v>
      </c>
      <c r="M870" s="28">
        <f>(K870-L870)</f>
        <v>2284.8000000000002</v>
      </c>
      <c r="N870" s="15">
        <f>YEAR(B870)</f>
        <v>2025</v>
      </c>
      <c r="O870" s="15">
        <f>MONTH(B870)</f>
        <v>4</v>
      </c>
      <c r="P870" s="15"/>
    </row>
    <row r="871" spans="1:16" ht="12.5" x14ac:dyDescent="0.25">
      <c r="A871" s="21" t="s">
        <v>1786</v>
      </c>
      <c r="B871" s="13">
        <v>45643</v>
      </c>
      <c r="C871" s="12" t="s">
        <v>65</v>
      </c>
      <c r="D871" s="12" t="s">
        <v>1787</v>
      </c>
      <c r="E871" s="12" t="s">
        <v>39</v>
      </c>
      <c r="F871" s="12" t="s">
        <v>40</v>
      </c>
      <c r="G871" s="12">
        <v>2</v>
      </c>
      <c r="H871" s="27">
        <v>418.26</v>
      </c>
      <c r="I871" s="12">
        <v>0.1</v>
      </c>
      <c r="J871" s="12" t="s">
        <v>41</v>
      </c>
      <c r="K871" s="28">
        <f>(G871*H871)</f>
        <v>836.52</v>
      </c>
      <c r="L871" s="28">
        <f>(K871*I871)</f>
        <v>83.652000000000001</v>
      </c>
      <c r="M871" s="28">
        <f>(K871-L871)</f>
        <v>752.86799999999994</v>
      </c>
      <c r="N871" s="15">
        <f>YEAR(B871)</f>
        <v>2024</v>
      </c>
      <c r="O871" s="15">
        <f>MONTH(B871)</f>
        <v>12</v>
      </c>
      <c r="P871" s="15"/>
    </row>
    <row r="872" spans="1:16" ht="12.5" x14ac:dyDescent="0.25">
      <c r="A872" s="21" t="s">
        <v>1788</v>
      </c>
      <c r="B872" s="13">
        <v>45847</v>
      </c>
      <c r="C872" s="12" t="s">
        <v>47</v>
      </c>
      <c r="D872" s="12" t="s">
        <v>1789</v>
      </c>
      <c r="E872" s="12" t="s">
        <v>39</v>
      </c>
      <c r="F872" s="12" t="s">
        <v>40</v>
      </c>
      <c r="G872" s="12">
        <v>2</v>
      </c>
      <c r="H872" s="27">
        <v>18.399999999999999</v>
      </c>
      <c r="I872" s="12">
        <v>0</v>
      </c>
      <c r="J872" s="12" t="s">
        <v>58</v>
      </c>
      <c r="K872" s="28">
        <f>(G872*H872)</f>
        <v>36.799999999999997</v>
      </c>
      <c r="L872" s="28">
        <f>(K872*I872)</f>
        <v>0</v>
      </c>
      <c r="M872" s="28">
        <f>(K872-L872)</f>
        <v>36.799999999999997</v>
      </c>
      <c r="N872" s="15">
        <f>YEAR(B872)</f>
        <v>2025</v>
      </c>
      <c r="O872" s="15">
        <f>MONTH(B872)</f>
        <v>7</v>
      </c>
      <c r="P872" s="15"/>
    </row>
    <row r="873" spans="1:16" ht="12.5" x14ac:dyDescent="0.25">
      <c r="A873" s="21" t="s">
        <v>1790</v>
      </c>
      <c r="B873" s="13">
        <v>45729</v>
      </c>
      <c r="C873" s="12" t="s">
        <v>65</v>
      </c>
      <c r="D873" s="12" t="s">
        <v>1791</v>
      </c>
      <c r="E873" s="12" t="s">
        <v>56</v>
      </c>
      <c r="F873" s="12" t="s">
        <v>87</v>
      </c>
      <c r="G873" s="12">
        <v>10</v>
      </c>
      <c r="H873" s="27">
        <v>216.68</v>
      </c>
      <c r="I873" s="12">
        <v>0.05</v>
      </c>
      <c r="J873" s="12" t="s">
        <v>58</v>
      </c>
      <c r="K873" s="28">
        <f>(G873*H873)</f>
        <v>2166.8000000000002</v>
      </c>
      <c r="L873" s="28">
        <f>(K873*I873)</f>
        <v>108.34000000000002</v>
      </c>
      <c r="M873" s="28">
        <f>(K873-L873)</f>
        <v>2058.46</v>
      </c>
      <c r="N873" s="15">
        <f>YEAR(B873)</f>
        <v>2025</v>
      </c>
      <c r="O873" s="15">
        <f>MONTH(B873)</f>
        <v>3</v>
      </c>
      <c r="P873" s="15"/>
    </row>
    <row r="874" spans="1:16" ht="12.5" x14ac:dyDescent="0.25">
      <c r="A874" s="21" t="s">
        <v>1792</v>
      </c>
      <c r="B874" s="13">
        <v>45774</v>
      </c>
      <c r="C874" s="12" t="s">
        <v>43</v>
      </c>
      <c r="D874" s="12" t="s">
        <v>1793</v>
      </c>
      <c r="E874" s="12" t="s">
        <v>56</v>
      </c>
      <c r="F874" s="12" t="s">
        <v>57</v>
      </c>
      <c r="G874" s="12">
        <v>3</v>
      </c>
      <c r="H874" s="27">
        <v>467.54</v>
      </c>
      <c r="I874" s="12">
        <v>0.1</v>
      </c>
      <c r="J874" s="12" t="s">
        <v>58</v>
      </c>
      <c r="K874" s="28">
        <f>(G874*H874)</f>
        <v>1402.6200000000001</v>
      </c>
      <c r="L874" s="28">
        <f>(K874*I874)</f>
        <v>140.26200000000003</v>
      </c>
      <c r="M874" s="28">
        <f>(K874-L874)</f>
        <v>1262.3580000000002</v>
      </c>
      <c r="N874" s="15">
        <f>YEAR(B874)</f>
        <v>2025</v>
      </c>
      <c r="O874" s="15">
        <f>MONTH(B874)</f>
        <v>4</v>
      </c>
      <c r="P874" s="15"/>
    </row>
    <row r="875" spans="1:16" ht="12.5" x14ac:dyDescent="0.25">
      <c r="A875" s="21" t="s">
        <v>1794</v>
      </c>
      <c r="B875" s="13">
        <v>45689</v>
      </c>
      <c r="C875" s="12" t="s">
        <v>65</v>
      </c>
      <c r="D875" s="12" t="s">
        <v>1795</v>
      </c>
      <c r="E875" s="12" t="s">
        <v>56</v>
      </c>
      <c r="F875" s="12" t="s">
        <v>78</v>
      </c>
      <c r="G875" s="12">
        <v>9</v>
      </c>
      <c r="H875" s="27">
        <v>19.440000000000001</v>
      </c>
      <c r="I875" s="12">
        <v>0.05</v>
      </c>
      <c r="J875" s="12" t="s">
        <v>58</v>
      </c>
      <c r="K875" s="28">
        <f>(G875*H875)</f>
        <v>174.96</v>
      </c>
      <c r="L875" s="28">
        <f>(K875*I875)</f>
        <v>8.7480000000000011</v>
      </c>
      <c r="M875" s="28">
        <f>(K875-L875)</f>
        <v>166.21200000000002</v>
      </c>
      <c r="N875" s="15">
        <f>YEAR(B875)</f>
        <v>2025</v>
      </c>
      <c r="O875" s="15">
        <f>MONTH(B875)</f>
        <v>2</v>
      </c>
      <c r="P875" s="15"/>
    </row>
    <row r="876" spans="1:16" ht="12.5" x14ac:dyDescent="0.25">
      <c r="A876" s="21" t="s">
        <v>1796</v>
      </c>
      <c r="B876" s="13">
        <v>45803</v>
      </c>
      <c r="C876" s="12" t="s">
        <v>65</v>
      </c>
      <c r="D876" s="12" t="s">
        <v>1797</v>
      </c>
      <c r="E876" s="12" t="s">
        <v>56</v>
      </c>
      <c r="F876" s="12" t="s">
        <v>61</v>
      </c>
      <c r="G876" s="12">
        <v>3</v>
      </c>
      <c r="H876" s="27">
        <v>57.61</v>
      </c>
      <c r="I876" s="12">
        <v>0.15</v>
      </c>
      <c r="J876" s="12" t="s">
        <v>58</v>
      </c>
      <c r="K876" s="28">
        <f>(G876*H876)</f>
        <v>172.82999999999998</v>
      </c>
      <c r="L876" s="28">
        <f>(K876*I876)</f>
        <v>25.924499999999998</v>
      </c>
      <c r="M876" s="28">
        <f>(K876-L876)</f>
        <v>146.90549999999999</v>
      </c>
      <c r="N876" s="15">
        <f>YEAR(B876)</f>
        <v>2025</v>
      </c>
      <c r="O876" s="15">
        <f>MONTH(B876)</f>
        <v>5</v>
      </c>
      <c r="P876" s="15"/>
    </row>
    <row r="877" spans="1:16" ht="12.5" x14ac:dyDescent="0.25">
      <c r="A877" s="21" t="s">
        <v>1798</v>
      </c>
      <c r="B877" s="13">
        <v>45696</v>
      </c>
      <c r="C877" s="12" t="s">
        <v>32</v>
      </c>
      <c r="D877" s="12" t="s">
        <v>1799</v>
      </c>
      <c r="E877" s="12" t="s">
        <v>34</v>
      </c>
      <c r="F877" s="12" t="s">
        <v>69</v>
      </c>
      <c r="G877" s="12">
        <v>1</v>
      </c>
      <c r="H877" s="27">
        <v>432.46</v>
      </c>
      <c r="I877" s="12">
        <v>0.05</v>
      </c>
      <c r="J877" s="12" t="s">
        <v>58</v>
      </c>
      <c r="K877" s="28">
        <f>(G877*H877)</f>
        <v>432.46</v>
      </c>
      <c r="L877" s="28">
        <f>(K877*I877)</f>
        <v>21.623000000000001</v>
      </c>
      <c r="M877" s="28">
        <f>(K877-L877)</f>
        <v>410.83699999999999</v>
      </c>
      <c r="N877" s="15">
        <f>YEAR(B877)</f>
        <v>2025</v>
      </c>
      <c r="O877" s="15">
        <f>MONTH(B877)</f>
        <v>2</v>
      </c>
      <c r="P877" s="15"/>
    </row>
    <row r="878" spans="1:16" ht="12.5" x14ac:dyDescent="0.25">
      <c r="A878" s="21" t="s">
        <v>1800</v>
      </c>
      <c r="B878" s="13">
        <v>45803</v>
      </c>
      <c r="C878" s="12" t="s">
        <v>43</v>
      </c>
      <c r="D878" s="12" t="s">
        <v>1801</v>
      </c>
      <c r="E878" s="12" t="s">
        <v>34</v>
      </c>
      <c r="F878" s="12" t="s">
        <v>35</v>
      </c>
      <c r="G878" s="12">
        <v>6</v>
      </c>
      <c r="H878" s="27">
        <v>441.74</v>
      </c>
      <c r="I878" s="12">
        <v>0.1</v>
      </c>
      <c r="J878" s="12" t="s">
        <v>36</v>
      </c>
      <c r="K878" s="28">
        <f>(G878*H878)</f>
        <v>2650.44</v>
      </c>
      <c r="L878" s="28">
        <f>(K878*I878)</f>
        <v>265.04400000000004</v>
      </c>
      <c r="M878" s="28">
        <f>(K878-L878)</f>
        <v>2385.3960000000002</v>
      </c>
      <c r="N878" s="15">
        <f>YEAR(B878)</f>
        <v>2025</v>
      </c>
      <c r="O878" s="15">
        <f>MONTH(B878)</f>
        <v>5</v>
      </c>
      <c r="P878" s="15"/>
    </row>
    <row r="879" spans="1:16" ht="12.5" x14ac:dyDescent="0.25">
      <c r="A879" s="21" t="s">
        <v>1802</v>
      </c>
      <c r="B879" s="13">
        <v>45708</v>
      </c>
      <c r="C879" s="12" t="s">
        <v>47</v>
      </c>
      <c r="D879" s="12" t="s">
        <v>1803</v>
      </c>
      <c r="E879" s="12" t="s">
        <v>56</v>
      </c>
      <c r="F879" s="12" t="s">
        <v>87</v>
      </c>
      <c r="G879" s="12">
        <v>6</v>
      </c>
      <c r="H879" s="27">
        <v>31.29</v>
      </c>
      <c r="I879" s="12">
        <v>0.05</v>
      </c>
      <c r="J879" s="12" t="s">
        <v>36</v>
      </c>
      <c r="K879" s="28">
        <f>(G879*H879)</f>
        <v>187.74</v>
      </c>
      <c r="L879" s="28">
        <f>(K879*I879)</f>
        <v>9.3870000000000005</v>
      </c>
      <c r="M879" s="28">
        <f>(K879-L879)</f>
        <v>178.35300000000001</v>
      </c>
      <c r="N879" s="15">
        <f>YEAR(B879)</f>
        <v>2025</v>
      </c>
      <c r="O879" s="15">
        <f>MONTH(B879)</f>
        <v>2</v>
      </c>
      <c r="P879" s="15"/>
    </row>
    <row r="880" spans="1:16" ht="12.5" x14ac:dyDescent="0.25">
      <c r="A880" s="21" t="s">
        <v>1804</v>
      </c>
      <c r="B880" s="13">
        <v>45738</v>
      </c>
      <c r="C880" s="12" t="s">
        <v>65</v>
      </c>
      <c r="D880" s="12" t="s">
        <v>1805</v>
      </c>
      <c r="E880" s="12" t="s">
        <v>56</v>
      </c>
      <c r="F880" s="12" t="s">
        <v>57</v>
      </c>
      <c r="G880" s="12">
        <v>10</v>
      </c>
      <c r="H880" s="27">
        <v>310.92</v>
      </c>
      <c r="I880" s="12">
        <v>0.05</v>
      </c>
      <c r="J880" s="12" t="s">
        <v>41</v>
      </c>
      <c r="K880" s="28">
        <f>(G880*H880)</f>
        <v>3109.2000000000003</v>
      </c>
      <c r="L880" s="28">
        <f>(K880*I880)</f>
        <v>155.46000000000004</v>
      </c>
      <c r="M880" s="28">
        <f>(K880-L880)</f>
        <v>2953.7400000000002</v>
      </c>
      <c r="N880" s="15">
        <f>YEAR(B880)</f>
        <v>2025</v>
      </c>
      <c r="O880" s="15">
        <f>MONTH(B880)</f>
        <v>3</v>
      </c>
      <c r="P880" s="15"/>
    </row>
    <row r="881" spans="1:16" ht="12.5" x14ac:dyDescent="0.25">
      <c r="A881" s="21" t="s">
        <v>1806</v>
      </c>
      <c r="B881" s="13">
        <v>45665</v>
      </c>
      <c r="C881" s="12" t="s">
        <v>43</v>
      </c>
      <c r="D881" s="12" t="s">
        <v>1807</v>
      </c>
      <c r="E881" s="12" t="s">
        <v>56</v>
      </c>
      <c r="F881" s="12" t="s">
        <v>61</v>
      </c>
      <c r="G881" s="12">
        <v>10</v>
      </c>
      <c r="H881" s="27">
        <v>414.6</v>
      </c>
      <c r="I881" s="12">
        <v>0.05</v>
      </c>
      <c r="J881" s="12" t="s">
        <v>41</v>
      </c>
      <c r="K881" s="28">
        <f>(G881*H881)</f>
        <v>4146</v>
      </c>
      <c r="L881" s="28">
        <f>(K881*I881)</f>
        <v>207.3</v>
      </c>
      <c r="M881" s="28">
        <f>(K881-L881)</f>
        <v>3938.7</v>
      </c>
      <c r="N881" s="15">
        <f>YEAR(B881)</f>
        <v>2025</v>
      </c>
      <c r="O881" s="15">
        <f>MONTH(B881)</f>
        <v>1</v>
      </c>
      <c r="P881" s="15"/>
    </row>
    <row r="882" spans="1:16" ht="12.5" x14ac:dyDescent="0.25">
      <c r="A882" s="21" t="s">
        <v>1808</v>
      </c>
      <c r="B882" s="13">
        <v>45533</v>
      </c>
      <c r="C882" s="12" t="s">
        <v>65</v>
      </c>
      <c r="D882" s="12" t="s">
        <v>1809</v>
      </c>
      <c r="E882" s="12" t="s">
        <v>56</v>
      </c>
      <c r="F882" s="12" t="s">
        <v>78</v>
      </c>
      <c r="G882" s="12">
        <v>8</v>
      </c>
      <c r="H882" s="27">
        <v>288.95999999999998</v>
      </c>
      <c r="I882" s="12">
        <v>0.1</v>
      </c>
      <c r="J882" s="12" t="s">
        <v>36</v>
      </c>
      <c r="K882" s="28">
        <f>(G882*H882)</f>
        <v>2311.6799999999998</v>
      </c>
      <c r="L882" s="28">
        <f>(K882*I882)</f>
        <v>231.16800000000001</v>
      </c>
      <c r="M882" s="28">
        <f>(K882-L882)</f>
        <v>2080.5119999999997</v>
      </c>
      <c r="N882" s="15">
        <f>YEAR(B882)</f>
        <v>2024</v>
      </c>
      <c r="O882" s="15">
        <f>MONTH(B882)</f>
        <v>8</v>
      </c>
      <c r="P882" s="15"/>
    </row>
    <row r="883" spans="1:16" ht="12.5" x14ac:dyDescent="0.25">
      <c r="A883" s="21" t="s">
        <v>1810</v>
      </c>
      <c r="B883" s="13">
        <v>45662</v>
      </c>
      <c r="C883" s="12" t="s">
        <v>47</v>
      </c>
      <c r="D883" s="12" t="s">
        <v>1811</v>
      </c>
      <c r="E883" s="12" t="s">
        <v>39</v>
      </c>
      <c r="F883" s="12" t="s">
        <v>53</v>
      </c>
      <c r="G883" s="12">
        <v>8</v>
      </c>
      <c r="H883" s="27">
        <v>285.60000000000002</v>
      </c>
      <c r="I883" s="12">
        <v>0</v>
      </c>
      <c r="J883" s="12" t="s">
        <v>41</v>
      </c>
      <c r="K883" s="28">
        <f>(G883*H883)</f>
        <v>2284.8000000000002</v>
      </c>
      <c r="L883" s="28">
        <f>(K883*I883)</f>
        <v>0</v>
      </c>
      <c r="M883" s="28">
        <f>(K883-L883)</f>
        <v>2284.8000000000002</v>
      </c>
      <c r="N883" s="15">
        <f>YEAR(B883)</f>
        <v>2025</v>
      </c>
      <c r="O883" s="15">
        <f>MONTH(B883)</f>
        <v>1</v>
      </c>
      <c r="P883" s="15"/>
    </row>
    <row r="884" spans="1:16" ht="12.5" x14ac:dyDescent="0.25">
      <c r="A884" s="21" t="s">
        <v>1812</v>
      </c>
      <c r="B884" s="13">
        <v>45674</v>
      </c>
      <c r="C884" s="12" t="s">
        <v>43</v>
      </c>
      <c r="D884" s="12" t="s">
        <v>1813</v>
      </c>
      <c r="E884" s="12" t="s">
        <v>39</v>
      </c>
      <c r="F884" s="12" t="s">
        <v>45</v>
      </c>
      <c r="G884" s="12">
        <v>1</v>
      </c>
      <c r="H884" s="27">
        <v>134.84</v>
      </c>
      <c r="I884" s="12">
        <v>0.1</v>
      </c>
      <c r="J884" s="12" t="s">
        <v>36</v>
      </c>
      <c r="K884" s="28">
        <f>(G884*H884)</f>
        <v>134.84</v>
      </c>
      <c r="L884" s="28">
        <f>(K884*I884)</f>
        <v>13.484000000000002</v>
      </c>
      <c r="M884" s="28">
        <f>(K884-L884)</f>
        <v>121.35599999999999</v>
      </c>
      <c r="N884" s="15">
        <f>YEAR(B884)</f>
        <v>2025</v>
      </c>
      <c r="O884" s="15">
        <f>MONTH(B884)</f>
        <v>1</v>
      </c>
      <c r="P884" s="15"/>
    </row>
    <row r="885" spans="1:16" ht="12.5" x14ac:dyDescent="0.25">
      <c r="A885" s="21" t="s">
        <v>1814</v>
      </c>
      <c r="B885" s="13">
        <v>45736</v>
      </c>
      <c r="C885" s="12" t="s">
        <v>32</v>
      </c>
      <c r="D885" s="12" t="s">
        <v>1815</v>
      </c>
      <c r="E885" s="12" t="s">
        <v>56</v>
      </c>
      <c r="F885" s="12" t="s">
        <v>87</v>
      </c>
      <c r="G885" s="12">
        <v>10</v>
      </c>
      <c r="H885" s="27">
        <v>157.66999999999999</v>
      </c>
      <c r="I885" s="12">
        <v>0.05</v>
      </c>
      <c r="J885" s="12" t="s">
        <v>58</v>
      </c>
      <c r="K885" s="28">
        <f>(G885*H885)</f>
        <v>1576.6999999999998</v>
      </c>
      <c r="L885" s="28">
        <f>(K885*I885)</f>
        <v>78.834999999999994</v>
      </c>
      <c r="M885" s="28">
        <f>(K885-L885)</f>
        <v>1497.8649999999998</v>
      </c>
      <c r="N885" s="15">
        <f>YEAR(B885)</f>
        <v>2025</v>
      </c>
      <c r="O885" s="15">
        <f>MONTH(B885)</f>
        <v>3</v>
      </c>
      <c r="P885" s="15"/>
    </row>
    <row r="886" spans="1:16" ht="12.5" x14ac:dyDescent="0.25">
      <c r="A886" s="21" t="s">
        <v>1816</v>
      </c>
      <c r="B886" s="13">
        <v>45517</v>
      </c>
      <c r="C886" s="12" t="s">
        <v>43</v>
      </c>
      <c r="D886" s="12" t="s">
        <v>1817</v>
      </c>
      <c r="E886" s="12" t="s">
        <v>39</v>
      </c>
      <c r="F886" s="12" t="s">
        <v>40</v>
      </c>
      <c r="G886" s="12">
        <v>7</v>
      </c>
      <c r="H886" s="27">
        <v>146.76</v>
      </c>
      <c r="I886" s="12">
        <v>0.1</v>
      </c>
      <c r="J886" s="12" t="s">
        <v>58</v>
      </c>
      <c r="K886" s="28">
        <f>(G886*H886)</f>
        <v>1027.32</v>
      </c>
      <c r="L886" s="28">
        <f>(K886*I886)</f>
        <v>102.732</v>
      </c>
      <c r="M886" s="28">
        <f>(K886-L886)</f>
        <v>924.58799999999997</v>
      </c>
      <c r="N886" s="15">
        <f>YEAR(B886)</f>
        <v>2024</v>
      </c>
      <c r="O886" s="15">
        <f>MONTH(B886)</f>
        <v>8</v>
      </c>
      <c r="P886" s="15"/>
    </row>
    <row r="887" spans="1:16" ht="12.5" x14ac:dyDescent="0.25">
      <c r="A887" s="21" t="s">
        <v>1818</v>
      </c>
      <c r="B887" s="13">
        <v>45737</v>
      </c>
      <c r="C887" s="12" t="s">
        <v>32</v>
      </c>
      <c r="D887" s="12" t="s">
        <v>1819</v>
      </c>
      <c r="E887" s="12" t="s">
        <v>56</v>
      </c>
      <c r="F887" s="12" t="s">
        <v>87</v>
      </c>
      <c r="G887" s="12">
        <v>9</v>
      </c>
      <c r="H887" s="27">
        <v>310.38</v>
      </c>
      <c r="I887" s="12">
        <v>0.05</v>
      </c>
      <c r="J887" s="12" t="s">
        <v>41</v>
      </c>
      <c r="K887" s="28">
        <f>(G887*H887)</f>
        <v>2793.42</v>
      </c>
      <c r="L887" s="28">
        <f>(K887*I887)</f>
        <v>139.67100000000002</v>
      </c>
      <c r="M887" s="28">
        <f>(K887-L887)</f>
        <v>2653.7490000000003</v>
      </c>
      <c r="N887" s="15">
        <f>YEAR(B887)</f>
        <v>2025</v>
      </c>
      <c r="O887" s="15">
        <f>MONTH(B887)</f>
        <v>3</v>
      </c>
      <c r="P887" s="15"/>
    </row>
    <row r="888" spans="1:16" ht="12.5" x14ac:dyDescent="0.25">
      <c r="A888" s="21" t="s">
        <v>1820</v>
      </c>
      <c r="B888" s="13">
        <v>45816</v>
      </c>
      <c r="C888" s="12" t="s">
        <v>65</v>
      </c>
      <c r="D888" s="12" t="s">
        <v>1821</v>
      </c>
      <c r="E888" s="12" t="s">
        <v>39</v>
      </c>
      <c r="F888" s="12" t="s">
        <v>40</v>
      </c>
      <c r="G888" s="12">
        <v>6</v>
      </c>
      <c r="H888" s="27">
        <v>23.37</v>
      </c>
      <c r="I888" s="12">
        <v>0</v>
      </c>
      <c r="J888" s="12" t="s">
        <v>58</v>
      </c>
      <c r="K888" s="28">
        <f>(G888*H888)</f>
        <v>140.22</v>
      </c>
      <c r="L888" s="28">
        <f>(K888*I888)</f>
        <v>0</v>
      </c>
      <c r="M888" s="28">
        <f>(K888-L888)</f>
        <v>140.22</v>
      </c>
      <c r="N888" s="15">
        <f>YEAR(B888)</f>
        <v>2025</v>
      </c>
      <c r="O888" s="15">
        <f>MONTH(B888)</f>
        <v>6</v>
      </c>
      <c r="P888" s="15"/>
    </row>
    <row r="889" spans="1:16" ht="12.5" x14ac:dyDescent="0.25">
      <c r="A889" s="21" t="s">
        <v>1822</v>
      </c>
      <c r="B889" s="13">
        <v>45843</v>
      </c>
      <c r="C889" s="12" t="s">
        <v>32</v>
      </c>
      <c r="D889" s="12" t="s">
        <v>1823</v>
      </c>
      <c r="E889" s="12" t="s">
        <v>39</v>
      </c>
      <c r="F889" s="12" t="s">
        <v>45</v>
      </c>
      <c r="G889" s="12">
        <v>8</v>
      </c>
      <c r="H889" s="27">
        <v>348.08</v>
      </c>
      <c r="I889" s="12">
        <v>0.1</v>
      </c>
      <c r="J889" s="12" t="s">
        <v>41</v>
      </c>
      <c r="K889" s="28">
        <f>(G889*H889)</f>
        <v>2784.64</v>
      </c>
      <c r="L889" s="28">
        <f>(K889*I889)</f>
        <v>278.464</v>
      </c>
      <c r="M889" s="28">
        <f>(K889-L889)</f>
        <v>2506.1759999999999</v>
      </c>
      <c r="N889" s="15">
        <f>YEAR(B889)</f>
        <v>2025</v>
      </c>
      <c r="O889" s="15">
        <f>MONTH(B889)</f>
        <v>7</v>
      </c>
      <c r="P889" s="15"/>
    </row>
    <row r="890" spans="1:16" ht="12.5" x14ac:dyDescent="0.25">
      <c r="A890" s="21" t="s">
        <v>1824</v>
      </c>
      <c r="B890" s="13">
        <v>45629</v>
      </c>
      <c r="C890" s="12" t="s">
        <v>32</v>
      </c>
      <c r="D890" s="12" t="s">
        <v>1825</v>
      </c>
      <c r="E890" s="12" t="s">
        <v>34</v>
      </c>
      <c r="F890" s="12" t="s">
        <v>69</v>
      </c>
      <c r="G890" s="12">
        <v>1</v>
      </c>
      <c r="H890" s="27">
        <v>481.77</v>
      </c>
      <c r="I890" s="12">
        <v>0.15</v>
      </c>
      <c r="J890" s="12" t="s">
        <v>41</v>
      </c>
      <c r="K890" s="28">
        <f>(G890*H890)</f>
        <v>481.77</v>
      </c>
      <c r="L890" s="28">
        <f>(K890*I890)</f>
        <v>72.265499999999989</v>
      </c>
      <c r="M890" s="28">
        <f>(K890-L890)</f>
        <v>409.50450000000001</v>
      </c>
      <c r="N890" s="15">
        <f>YEAR(B890)</f>
        <v>2024</v>
      </c>
      <c r="O890" s="15">
        <f>MONTH(B890)</f>
        <v>12</v>
      </c>
      <c r="P890" s="15"/>
    </row>
    <row r="891" spans="1:16" ht="12.5" x14ac:dyDescent="0.25">
      <c r="A891" s="21" t="s">
        <v>1826</v>
      </c>
      <c r="B891" s="13">
        <v>45587</v>
      </c>
      <c r="C891" s="12" t="s">
        <v>65</v>
      </c>
      <c r="D891" s="12" t="s">
        <v>1827</v>
      </c>
      <c r="E891" s="12" t="s">
        <v>34</v>
      </c>
      <c r="F891" s="12" t="s">
        <v>35</v>
      </c>
      <c r="G891" s="12">
        <v>7</v>
      </c>
      <c r="H891" s="27">
        <v>205.2</v>
      </c>
      <c r="I891" s="12">
        <v>0.05</v>
      </c>
      <c r="J891" s="12" t="s">
        <v>41</v>
      </c>
      <c r="K891" s="28">
        <f>(G891*H891)</f>
        <v>1436.3999999999999</v>
      </c>
      <c r="L891" s="28">
        <f>(K891*I891)</f>
        <v>71.819999999999993</v>
      </c>
      <c r="M891" s="28">
        <f>(K891-L891)</f>
        <v>1364.58</v>
      </c>
      <c r="N891" s="15">
        <f>YEAR(B891)</f>
        <v>2024</v>
      </c>
      <c r="O891" s="15">
        <f>MONTH(B891)</f>
        <v>10</v>
      </c>
      <c r="P891" s="15"/>
    </row>
    <row r="892" spans="1:16" ht="12.5" x14ac:dyDescent="0.25">
      <c r="A892" s="21" t="s">
        <v>1828</v>
      </c>
      <c r="B892" s="13">
        <v>45720</v>
      </c>
      <c r="C892" s="12" t="s">
        <v>65</v>
      </c>
      <c r="D892" s="12" t="s">
        <v>1829</v>
      </c>
      <c r="E892" s="12" t="s">
        <v>34</v>
      </c>
      <c r="F892" s="12" t="s">
        <v>182</v>
      </c>
      <c r="G892" s="12">
        <v>4</v>
      </c>
      <c r="H892" s="27">
        <v>147.31</v>
      </c>
      <c r="I892" s="12">
        <v>0.05</v>
      </c>
      <c r="J892" s="12" t="s">
        <v>58</v>
      </c>
      <c r="K892" s="28">
        <f>(G892*H892)</f>
        <v>589.24</v>
      </c>
      <c r="L892" s="28">
        <f>(K892*I892)</f>
        <v>29.462000000000003</v>
      </c>
      <c r="M892" s="28">
        <f>(K892-L892)</f>
        <v>559.77800000000002</v>
      </c>
      <c r="N892" s="15">
        <f>YEAR(B892)</f>
        <v>2025</v>
      </c>
      <c r="O892" s="15">
        <f>MONTH(B892)</f>
        <v>3</v>
      </c>
      <c r="P892" s="15"/>
    </row>
    <row r="893" spans="1:16" ht="12.5" x14ac:dyDescent="0.25">
      <c r="A893" s="21" t="s">
        <v>1830</v>
      </c>
      <c r="B893" s="13">
        <v>45860</v>
      </c>
      <c r="C893" s="12" t="s">
        <v>43</v>
      </c>
      <c r="D893" s="12" t="s">
        <v>1831</v>
      </c>
      <c r="E893" s="12" t="s">
        <v>56</v>
      </c>
      <c r="F893" s="12" t="s">
        <v>87</v>
      </c>
      <c r="G893" s="12">
        <v>1</v>
      </c>
      <c r="H893" s="27">
        <v>51.64</v>
      </c>
      <c r="I893" s="12">
        <v>0.15</v>
      </c>
      <c r="J893" s="12" t="s">
        <v>36</v>
      </c>
      <c r="K893" s="28">
        <f>(G893*H893)</f>
        <v>51.64</v>
      </c>
      <c r="L893" s="28">
        <f>(K893*I893)</f>
        <v>7.7459999999999996</v>
      </c>
      <c r="M893" s="28">
        <f>(K893-L893)</f>
        <v>43.893999999999998</v>
      </c>
      <c r="N893" s="15">
        <f>YEAR(B893)</f>
        <v>2025</v>
      </c>
      <c r="O893" s="15">
        <f>MONTH(B893)</f>
        <v>7</v>
      </c>
      <c r="P893" s="15"/>
    </row>
    <row r="894" spans="1:16" ht="12.5" x14ac:dyDescent="0.25">
      <c r="A894" s="21" t="s">
        <v>1832</v>
      </c>
      <c r="B894" s="13">
        <v>45516</v>
      </c>
      <c r="C894" s="12" t="s">
        <v>32</v>
      </c>
      <c r="D894" s="12" t="s">
        <v>1833</v>
      </c>
      <c r="E894" s="12" t="s">
        <v>56</v>
      </c>
      <c r="F894" s="12" t="s">
        <v>61</v>
      </c>
      <c r="G894" s="12">
        <v>7</v>
      </c>
      <c r="H894" s="27">
        <v>270.33</v>
      </c>
      <c r="I894" s="12">
        <v>0.15</v>
      </c>
      <c r="J894" s="12" t="s">
        <v>58</v>
      </c>
      <c r="K894" s="28">
        <f>(G894*H894)</f>
        <v>1892.31</v>
      </c>
      <c r="L894" s="28">
        <f>(K894*I894)</f>
        <v>283.84649999999999</v>
      </c>
      <c r="M894" s="28">
        <f>(K894-L894)</f>
        <v>1608.4634999999998</v>
      </c>
      <c r="N894" s="15">
        <f>YEAR(B894)</f>
        <v>2024</v>
      </c>
      <c r="O894" s="15">
        <f>MONTH(B894)</f>
        <v>8</v>
      </c>
      <c r="P894" s="15"/>
    </row>
    <row r="895" spans="1:16" ht="12.5" x14ac:dyDescent="0.25">
      <c r="A895" s="21" t="s">
        <v>1834</v>
      </c>
      <c r="B895" s="13">
        <v>45716</v>
      </c>
      <c r="C895" s="12" t="s">
        <v>65</v>
      </c>
      <c r="D895" s="12" t="s">
        <v>1835</v>
      </c>
      <c r="E895" s="12" t="s">
        <v>39</v>
      </c>
      <c r="F895" s="12" t="s">
        <v>45</v>
      </c>
      <c r="G895" s="12">
        <v>1</v>
      </c>
      <c r="H895" s="27">
        <v>133.32</v>
      </c>
      <c r="I895" s="12">
        <v>0</v>
      </c>
      <c r="J895" s="12" t="s">
        <v>41</v>
      </c>
      <c r="K895" s="28">
        <f>(G895*H895)</f>
        <v>133.32</v>
      </c>
      <c r="L895" s="28">
        <f>(K895*I895)</f>
        <v>0</v>
      </c>
      <c r="M895" s="28">
        <f>(K895-L895)</f>
        <v>133.32</v>
      </c>
      <c r="N895" s="15">
        <f>YEAR(B895)</f>
        <v>2025</v>
      </c>
      <c r="O895" s="15">
        <f>MONTH(B895)</f>
        <v>2</v>
      </c>
      <c r="P895" s="15"/>
    </row>
    <row r="896" spans="1:16" ht="12.5" x14ac:dyDescent="0.25">
      <c r="A896" s="21" t="s">
        <v>1836</v>
      </c>
      <c r="B896" s="13">
        <v>45748</v>
      </c>
      <c r="C896" s="12" t="s">
        <v>47</v>
      </c>
      <c r="D896" s="12" t="s">
        <v>1837</v>
      </c>
      <c r="E896" s="12" t="s">
        <v>39</v>
      </c>
      <c r="F896" s="12" t="s">
        <v>40</v>
      </c>
      <c r="G896" s="12">
        <v>2</v>
      </c>
      <c r="H896" s="27">
        <v>104.23</v>
      </c>
      <c r="I896" s="12">
        <v>0.1</v>
      </c>
      <c r="J896" s="12" t="s">
        <v>36</v>
      </c>
      <c r="K896" s="28">
        <f>(G896*H896)</f>
        <v>208.46</v>
      </c>
      <c r="L896" s="28">
        <f>(K896*I896)</f>
        <v>20.846000000000004</v>
      </c>
      <c r="M896" s="28">
        <f>(K896-L896)</f>
        <v>187.614</v>
      </c>
      <c r="N896" s="15">
        <f>YEAR(B896)</f>
        <v>2025</v>
      </c>
      <c r="O896" s="15">
        <f>MONTH(B896)</f>
        <v>4</v>
      </c>
      <c r="P896" s="15"/>
    </row>
    <row r="897" spans="1:16" ht="12.5" x14ac:dyDescent="0.25">
      <c r="A897" s="21" t="s">
        <v>1838</v>
      </c>
      <c r="B897" s="13">
        <v>45657</v>
      </c>
      <c r="C897" s="12" t="s">
        <v>65</v>
      </c>
      <c r="D897" s="12" t="s">
        <v>1839</v>
      </c>
      <c r="E897" s="12" t="s">
        <v>34</v>
      </c>
      <c r="F897" s="12" t="s">
        <v>35</v>
      </c>
      <c r="G897" s="12">
        <v>3</v>
      </c>
      <c r="H897" s="27">
        <v>71.63</v>
      </c>
      <c r="I897" s="12">
        <v>0</v>
      </c>
      <c r="J897" s="12" t="s">
        <v>36</v>
      </c>
      <c r="K897" s="28">
        <f>(G897*H897)</f>
        <v>214.89</v>
      </c>
      <c r="L897" s="28">
        <f>(K897*I897)</f>
        <v>0</v>
      </c>
      <c r="M897" s="28">
        <f>(K897-L897)</f>
        <v>214.89</v>
      </c>
      <c r="N897" s="15">
        <f>YEAR(B897)</f>
        <v>2024</v>
      </c>
      <c r="O897" s="15">
        <f>MONTH(B897)</f>
        <v>12</v>
      </c>
      <c r="P897" s="15"/>
    </row>
    <row r="898" spans="1:16" ht="12.5" x14ac:dyDescent="0.25">
      <c r="A898" s="21" t="s">
        <v>1840</v>
      </c>
      <c r="B898" s="13">
        <v>45805</v>
      </c>
      <c r="C898" s="12" t="s">
        <v>32</v>
      </c>
      <c r="D898" s="12" t="s">
        <v>1841</v>
      </c>
      <c r="E898" s="12" t="s">
        <v>39</v>
      </c>
      <c r="F898" s="12" t="s">
        <v>45</v>
      </c>
      <c r="G898" s="12">
        <v>1</v>
      </c>
      <c r="H898" s="27">
        <v>58.03</v>
      </c>
      <c r="I898" s="12">
        <v>0.1</v>
      </c>
      <c r="J898" s="12" t="s">
        <v>58</v>
      </c>
      <c r="K898" s="28">
        <f>(G898*H898)</f>
        <v>58.03</v>
      </c>
      <c r="L898" s="28">
        <f>(K898*I898)</f>
        <v>5.8030000000000008</v>
      </c>
      <c r="M898" s="28">
        <f>(K898-L898)</f>
        <v>52.227000000000004</v>
      </c>
      <c r="N898" s="15">
        <f>YEAR(B898)</f>
        <v>2025</v>
      </c>
      <c r="O898" s="15">
        <f>MONTH(B898)</f>
        <v>5</v>
      </c>
      <c r="P898" s="15"/>
    </row>
    <row r="899" spans="1:16" ht="12.5" x14ac:dyDescent="0.25">
      <c r="A899" s="21" t="s">
        <v>1842</v>
      </c>
      <c r="B899" s="13">
        <v>45623</v>
      </c>
      <c r="C899" s="12" t="s">
        <v>47</v>
      </c>
      <c r="D899" s="12" t="s">
        <v>1843</v>
      </c>
      <c r="E899" s="12" t="s">
        <v>56</v>
      </c>
      <c r="F899" s="12" t="s">
        <v>78</v>
      </c>
      <c r="G899" s="12">
        <v>3</v>
      </c>
      <c r="H899" s="27">
        <v>240.48</v>
      </c>
      <c r="I899" s="12">
        <v>0.05</v>
      </c>
      <c r="J899" s="12" t="s">
        <v>36</v>
      </c>
      <c r="K899" s="28">
        <f>(G899*H899)</f>
        <v>721.43999999999994</v>
      </c>
      <c r="L899" s="28">
        <f>(K899*I899)</f>
        <v>36.071999999999996</v>
      </c>
      <c r="M899" s="28">
        <f>(K899-L899)</f>
        <v>685.36799999999994</v>
      </c>
      <c r="N899" s="15">
        <f>YEAR(B899)</f>
        <v>2024</v>
      </c>
      <c r="O899" s="15">
        <f>MONTH(B899)</f>
        <v>11</v>
      </c>
      <c r="P899" s="15"/>
    </row>
    <row r="900" spans="1:16" ht="12.5" x14ac:dyDescent="0.25">
      <c r="A900" s="21" t="s">
        <v>1844</v>
      </c>
      <c r="B900" s="13">
        <v>45557</v>
      </c>
      <c r="C900" s="12" t="s">
        <v>43</v>
      </c>
      <c r="D900" s="12" t="s">
        <v>1845</v>
      </c>
      <c r="E900" s="12" t="s">
        <v>56</v>
      </c>
      <c r="F900" s="12" t="s">
        <v>78</v>
      </c>
      <c r="G900" s="12">
        <v>2</v>
      </c>
      <c r="H900" s="27">
        <v>228.4</v>
      </c>
      <c r="I900" s="12">
        <v>0</v>
      </c>
      <c r="J900" s="12" t="s">
        <v>58</v>
      </c>
      <c r="K900" s="28">
        <f>(G900*H900)</f>
        <v>456.8</v>
      </c>
      <c r="L900" s="28">
        <f>(K900*I900)</f>
        <v>0</v>
      </c>
      <c r="M900" s="28">
        <f>(K900-L900)</f>
        <v>456.8</v>
      </c>
      <c r="N900" s="15">
        <f>YEAR(B900)</f>
        <v>2024</v>
      </c>
      <c r="O900" s="15">
        <f>MONTH(B900)</f>
        <v>9</v>
      </c>
      <c r="P900" s="15"/>
    </row>
    <row r="901" spans="1:16" ht="12.5" x14ac:dyDescent="0.25">
      <c r="A901" s="21" t="s">
        <v>1846</v>
      </c>
      <c r="B901" s="13">
        <v>45847</v>
      </c>
      <c r="C901" s="12" t="s">
        <v>47</v>
      </c>
      <c r="D901" s="12" t="s">
        <v>1847</v>
      </c>
      <c r="E901" s="12" t="s">
        <v>34</v>
      </c>
      <c r="F901" s="12" t="s">
        <v>182</v>
      </c>
      <c r="G901" s="12">
        <v>10</v>
      </c>
      <c r="H901" s="27">
        <v>32.39</v>
      </c>
      <c r="I901" s="12">
        <v>0.05</v>
      </c>
      <c r="J901" s="12" t="s">
        <v>58</v>
      </c>
      <c r="K901" s="28">
        <f>(G901*H901)</f>
        <v>323.89999999999998</v>
      </c>
      <c r="L901" s="28">
        <f>(K901*I901)</f>
        <v>16.195</v>
      </c>
      <c r="M901" s="28">
        <f>(K901-L901)</f>
        <v>307.70499999999998</v>
      </c>
      <c r="N901" s="15">
        <f>YEAR(B901)</f>
        <v>2025</v>
      </c>
      <c r="O901" s="15">
        <f>MONTH(B901)</f>
        <v>7</v>
      </c>
      <c r="P901" s="15"/>
    </row>
    <row r="902" spans="1:16" ht="12.5" x14ac:dyDescent="0.25">
      <c r="A902" s="21" t="s">
        <v>1848</v>
      </c>
      <c r="B902" s="13">
        <v>45870</v>
      </c>
      <c r="C902" s="12" t="s">
        <v>43</v>
      </c>
      <c r="D902" s="12" t="s">
        <v>1849</v>
      </c>
      <c r="E902" s="12" t="s">
        <v>39</v>
      </c>
      <c r="F902" s="12" t="s">
        <v>40</v>
      </c>
      <c r="G902" s="12">
        <v>10</v>
      </c>
      <c r="H902" s="27">
        <v>30.95</v>
      </c>
      <c r="I902" s="12">
        <v>0.1</v>
      </c>
      <c r="J902" s="12" t="s">
        <v>36</v>
      </c>
      <c r="K902" s="28">
        <f>(G902*H902)</f>
        <v>309.5</v>
      </c>
      <c r="L902" s="28">
        <f>(K902*I902)</f>
        <v>30.950000000000003</v>
      </c>
      <c r="M902" s="28">
        <f>(K902-L902)</f>
        <v>278.55</v>
      </c>
      <c r="N902" s="15">
        <f>YEAR(B902)</f>
        <v>2025</v>
      </c>
      <c r="O902" s="15">
        <f>MONTH(B902)</f>
        <v>8</v>
      </c>
      <c r="P902" s="15"/>
    </row>
    <row r="903" spans="1:16" ht="12.5" x14ac:dyDescent="0.25">
      <c r="A903" s="21" t="s">
        <v>1850</v>
      </c>
      <c r="B903" s="13">
        <v>45587</v>
      </c>
      <c r="C903" s="12" t="s">
        <v>65</v>
      </c>
      <c r="D903" s="12" t="s">
        <v>1851</v>
      </c>
      <c r="E903" s="12" t="s">
        <v>56</v>
      </c>
      <c r="F903" s="12" t="s">
        <v>61</v>
      </c>
      <c r="G903" s="12">
        <v>6</v>
      </c>
      <c r="H903" s="27">
        <v>200.22</v>
      </c>
      <c r="I903" s="12">
        <v>0.05</v>
      </c>
      <c r="J903" s="12" t="s">
        <v>41</v>
      </c>
      <c r="K903" s="28">
        <f>(G903*H903)</f>
        <v>1201.32</v>
      </c>
      <c r="L903" s="28">
        <f>(K903*I903)</f>
        <v>60.066000000000003</v>
      </c>
      <c r="M903" s="28">
        <f>(K903-L903)</f>
        <v>1141.2539999999999</v>
      </c>
      <c r="N903" s="15">
        <f>YEAR(B903)</f>
        <v>2024</v>
      </c>
      <c r="O903" s="15">
        <f>MONTH(B903)</f>
        <v>10</v>
      </c>
      <c r="P903" s="15"/>
    </row>
    <row r="904" spans="1:16" ht="12.5" x14ac:dyDescent="0.25">
      <c r="A904" s="21" t="s">
        <v>1852</v>
      </c>
      <c r="B904" s="13">
        <v>45794</v>
      </c>
      <c r="C904" s="12" t="s">
        <v>65</v>
      </c>
      <c r="D904" s="12" t="s">
        <v>1853</v>
      </c>
      <c r="E904" s="12" t="s">
        <v>34</v>
      </c>
      <c r="F904" s="12" t="s">
        <v>69</v>
      </c>
      <c r="G904" s="12">
        <v>6</v>
      </c>
      <c r="H904" s="27">
        <v>375.04</v>
      </c>
      <c r="I904" s="12">
        <v>0.1</v>
      </c>
      <c r="J904" s="12" t="s">
        <v>41</v>
      </c>
      <c r="K904" s="28">
        <f>(G904*H904)</f>
        <v>2250.2400000000002</v>
      </c>
      <c r="L904" s="28">
        <f>(K904*I904)</f>
        <v>225.02400000000003</v>
      </c>
      <c r="M904" s="28">
        <f>(K904-L904)</f>
        <v>2025.2160000000001</v>
      </c>
      <c r="N904" s="15">
        <f>YEAR(B904)</f>
        <v>2025</v>
      </c>
      <c r="O904" s="15">
        <f>MONTH(B904)</f>
        <v>5</v>
      </c>
      <c r="P904" s="15"/>
    </row>
    <row r="905" spans="1:16" ht="12.5" x14ac:dyDescent="0.25">
      <c r="A905" s="21" t="s">
        <v>1854</v>
      </c>
      <c r="B905" s="13">
        <v>45523</v>
      </c>
      <c r="C905" s="12" t="s">
        <v>43</v>
      </c>
      <c r="D905" s="12" t="s">
        <v>1855</v>
      </c>
      <c r="E905" s="12" t="s">
        <v>56</v>
      </c>
      <c r="F905" s="12" t="s">
        <v>57</v>
      </c>
      <c r="G905" s="12">
        <v>1</v>
      </c>
      <c r="H905" s="27">
        <v>310.57</v>
      </c>
      <c r="I905" s="12">
        <v>0.1</v>
      </c>
      <c r="J905" s="12" t="s">
        <v>36</v>
      </c>
      <c r="K905" s="28">
        <f>(G905*H905)</f>
        <v>310.57</v>
      </c>
      <c r="L905" s="28">
        <f>(K905*I905)</f>
        <v>31.057000000000002</v>
      </c>
      <c r="M905" s="28">
        <f>(K905-L905)</f>
        <v>279.51299999999998</v>
      </c>
      <c r="N905" s="15">
        <f>YEAR(B905)</f>
        <v>2024</v>
      </c>
      <c r="O905" s="15">
        <f>MONTH(B905)</f>
        <v>8</v>
      </c>
      <c r="P905" s="15"/>
    </row>
    <row r="906" spans="1:16" ht="12.5" x14ac:dyDescent="0.25">
      <c r="A906" s="21" t="s">
        <v>1856</v>
      </c>
      <c r="B906" s="13">
        <v>45614</v>
      </c>
      <c r="C906" s="12" t="s">
        <v>43</v>
      </c>
      <c r="D906" s="12" t="s">
        <v>1857</v>
      </c>
      <c r="E906" s="12" t="s">
        <v>39</v>
      </c>
      <c r="F906" s="12" t="s">
        <v>101</v>
      </c>
      <c r="G906" s="12">
        <v>10</v>
      </c>
      <c r="H906" s="27">
        <v>14.97</v>
      </c>
      <c r="I906" s="12">
        <v>0.05</v>
      </c>
      <c r="J906" s="12" t="s">
        <v>36</v>
      </c>
      <c r="K906" s="28">
        <f>(G906*H906)</f>
        <v>149.70000000000002</v>
      </c>
      <c r="L906" s="28">
        <f>(K906*I906)</f>
        <v>7.4850000000000012</v>
      </c>
      <c r="M906" s="28">
        <f>(K906-L906)</f>
        <v>142.215</v>
      </c>
      <c r="N906" s="15">
        <f>YEAR(B906)</f>
        <v>2024</v>
      </c>
      <c r="O906" s="15">
        <f>MONTH(B906)</f>
        <v>11</v>
      </c>
      <c r="P906" s="15"/>
    </row>
    <row r="907" spans="1:16" ht="12.5" x14ac:dyDescent="0.25">
      <c r="A907" s="21" t="s">
        <v>1858</v>
      </c>
      <c r="B907" s="13">
        <v>45589</v>
      </c>
      <c r="C907" s="12" t="s">
        <v>43</v>
      </c>
      <c r="D907" s="12" t="s">
        <v>1859</v>
      </c>
      <c r="E907" s="12" t="s">
        <v>34</v>
      </c>
      <c r="F907" s="12" t="s">
        <v>182</v>
      </c>
      <c r="G907" s="12">
        <v>6</v>
      </c>
      <c r="H907" s="27">
        <v>415.64</v>
      </c>
      <c r="I907" s="12">
        <v>0.1</v>
      </c>
      <c r="J907" s="12" t="s">
        <v>36</v>
      </c>
      <c r="K907" s="28">
        <f>(G907*H907)</f>
        <v>2493.84</v>
      </c>
      <c r="L907" s="28">
        <f>(K907*I907)</f>
        <v>249.38400000000001</v>
      </c>
      <c r="M907" s="28">
        <f>(K907-L907)</f>
        <v>2244.4560000000001</v>
      </c>
      <c r="N907" s="15">
        <f>YEAR(B907)</f>
        <v>2024</v>
      </c>
      <c r="O907" s="15">
        <f>MONTH(B907)</f>
        <v>10</v>
      </c>
      <c r="P907" s="15"/>
    </row>
    <row r="908" spans="1:16" ht="12.5" x14ac:dyDescent="0.25">
      <c r="A908" s="21" t="s">
        <v>1860</v>
      </c>
      <c r="B908" s="13">
        <v>45544</v>
      </c>
      <c r="C908" s="12" t="s">
        <v>43</v>
      </c>
      <c r="D908" s="12" t="s">
        <v>1861</v>
      </c>
      <c r="E908" s="12" t="s">
        <v>56</v>
      </c>
      <c r="F908" s="12" t="s">
        <v>57</v>
      </c>
      <c r="G908" s="12">
        <v>5</v>
      </c>
      <c r="H908" s="27">
        <v>332.17</v>
      </c>
      <c r="I908" s="12">
        <v>0</v>
      </c>
      <c r="J908" s="12" t="s">
        <v>41</v>
      </c>
      <c r="K908" s="28">
        <f>(G908*H908)</f>
        <v>1660.8500000000001</v>
      </c>
      <c r="L908" s="28">
        <f>(K908*I908)</f>
        <v>0</v>
      </c>
      <c r="M908" s="28">
        <f>(K908-L908)</f>
        <v>1660.8500000000001</v>
      </c>
      <c r="N908" s="15">
        <f>YEAR(B908)</f>
        <v>2024</v>
      </c>
      <c r="O908" s="15">
        <f>MONTH(B908)</f>
        <v>9</v>
      </c>
      <c r="P908" s="15"/>
    </row>
    <row r="909" spans="1:16" ht="12.5" x14ac:dyDescent="0.25">
      <c r="A909" s="21" t="s">
        <v>1862</v>
      </c>
      <c r="B909" s="13">
        <v>45802</v>
      </c>
      <c r="C909" s="12" t="s">
        <v>32</v>
      </c>
      <c r="D909" s="12" t="s">
        <v>1863</v>
      </c>
      <c r="E909" s="12" t="s">
        <v>56</v>
      </c>
      <c r="F909" s="12" t="s">
        <v>57</v>
      </c>
      <c r="G909" s="12">
        <v>6</v>
      </c>
      <c r="H909" s="27">
        <v>325.47000000000003</v>
      </c>
      <c r="I909" s="12">
        <v>0.05</v>
      </c>
      <c r="J909" s="12" t="s">
        <v>41</v>
      </c>
      <c r="K909" s="28">
        <f>(G909*H909)</f>
        <v>1952.8200000000002</v>
      </c>
      <c r="L909" s="28">
        <f>(K909*I909)</f>
        <v>97.64100000000002</v>
      </c>
      <c r="M909" s="28">
        <f>(K909-L909)</f>
        <v>1855.1790000000001</v>
      </c>
      <c r="N909" s="15">
        <f>YEAR(B909)</f>
        <v>2025</v>
      </c>
      <c r="O909" s="15">
        <f>MONTH(B909)</f>
        <v>5</v>
      </c>
      <c r="P909" s="15"/>
    </row>
    <row r="910" spans="1:16" ht="12.5" x14ac:dyDescent="0.25">
      <c r="A910" s="21" t="s">
        <v>1864</v>
      </c>
      <c r="B910" s="13">
        <v>45817</v>
      </c>
      <c r="C910" s="12" t="s">
        <v>32</v>
      </c>
      <c r="D910" s="12" t="s">
        <v>1865</v>
      </c>
      <c r="E910" s="12" t="s">
        <v>39</v>
      </c>
      <c r="F910" s="12" t="s">
        <v>101</v>
      </c>
      <c r="G910" s="12">
        <v>8</v>
      </c>
      <c r="H910" s="27">
        <v>207.17</v>
      </c>
      <c r="I910" s="12">
        <v>0</v>
      </c>
      <c r="J910" s="12" t="s">
        <v>36</v>
      </c>
      <c r="K910" s="28">
        <f>(G910*H910)</f>
        <v>1657.36</v>
      </c>
      <c r="L910" s="28">
        <f>(K910*I910)</f>
        <v>0</v>
      </c>
      <c r="M910" s="28">
        <f>(K910-L910)</f>
        <v>1657.36</v>
      </c>
      <c r="N910" s="15">
        <f>YEAR(B910)</f>
        <v>2025</v>
      </c>
      <c r="O910" s="15">
        <f>MONTH(B910)</f>
        <v>6</v>
      </c>
      <c r="P910" s="15"/>
    </row>
    <row r="911" spans="1:16" ht="12.5" x14ac:dyDescent="0.25">
      <c r="A911" s="21" t="s">
        <v>1866</v>
      </c>
      <c r="B911" s="13">
        <v>45513</v>
      </c>
      <c r="C911" s="12" t="s">
        <v>65</v>
      </c>
      <c r="D911" s="12" t="s">
        <v>1867</v>
      </c>
      <c r="E911" s="12" t="s">
        <v>56</v>
      </c>
      <c r="F911" s="12" t="s">
        <v>57</v>
      </c>
      <c r="G911" s="12">
        <v>2</v>
      </c>
      <c r="H911" s="27">
        <v>12.12</v>
      </c>
      <c r="I911" s="12">
        <v>0.1</v>
      </c>
      <c r="J911" s="12" t="s">
        <v>41</v>
      </c>
      <c r="K911" s="28">
        <f>(G911*H911)</f>
        <v>24.24</v>
      </c>
      <c r="L911" s="28">
        <f>(K911*I911)</f>
        <v>2.4239999999999999</v>
      </c>
      <c r="M911" s="28">
        <f>(K911-L911)</f>
        <v>21.815999999999999</v>
      </c>
      <c r="N911" s="15">
        <f>YEAR(B911)</f>
        <v>2024</v>
      </c>
      <c r="O911" s="15">
        <f>MONTH(B911)</f>
        <v>8</v>
      </c>
      <c r="P911" s="15"/>
    </row>
    <row r="912" spans="1:16" ht="12.5" x14ac:dyDescent="0.25">
      <c r="A912" s="21" t="s">
        <v>1868</v>
      </c>
      <c r="B912" s="13">
        <v>45722</v>
      </c>
      <c r="C912" s="12" t="s">
        <v>65</v>
      </c>
      <c r="D912" s="12" t="s">
        <v>1869</v>
      </c>
      <c r="E912" s="12" t="s">
        <v>56</v>
      </c>
      <c r="F912" s="12" t="s">
        <v>78</v>
      </c>
      <c r="G912" s="12">
        <v>6</v>
      </c>
      <c r="H912" s="27">
        <v>221.81</v>
      </c>
      <c r="I912" s="12">
        <v>0.05</v>
      </c>
      <c r="J912" s="12" t="s">
        <v>36</v>
      </c>
      <c r="K912" s="28">
        <f>(G912*H912)</f>
        <v>1330.8600000000001</v>
      </c>
      <c r="L912" s="28">
        <f>(K912*I912)</f>
        <v>66.543000000000006</v>
      </c>
      <c r="M912" s="28">
        <f>(K912-L912)</f>
        <v>1264.317</v>
      </c>
      <c r="N912" s="15">
        <f>YEAR(B912)</f>
        <v>2025</v>
      </c>
      <c r="O912" s="15">
        <f>MONTH(B912)</f>
        <v>3</v>
      </c>
      <c r="P912" s="15"/>
    </row>
    <row r="913" spans="1:16" ht="12.5" x14ac:dyDescent="0.25">
      <c r="A913" s="21" t="s">
        <v>1870</v>
      </c>
      <c r="B913" s="13">
        <v>45858</v>
      </c>
      <c r="C913" s="12" t="s">
        <v>47</v>
      </c>
      <c r="D913" s="12" t="s">
        <v>1871</v>
      </c>
      <c r="E913" s="12" t="s">
        <v>39</v>
      </c>
      <c r="F913" s="12" t="s">
        <v>45</v>
      </c>
      <c r="G913" s="12">
        <v>7</v>
      </c>
      <c r="H913" s="27">
        <v>470.53</v>
      </c>
      <c r="I913" s="12">
        <v>0.05</v>
      </c>
      <c r="J913" s="12" t="s">
        <v>58</v>
      </c>
      <c r="K913" s="28">
        <f>(G913*H913)</f>
        <v>3293.71</v>
      </c>
      <c r="L913" s="28">
        <f>(K913*I913)</f>
        <v>164.68550000000002</v>
      </c>
      <c r="M913" s="28">
        <f>(K913-L913)</f>
        <v>3129.0245</v>
      </c>
      <c r="N913" s="15">
        <f>YEAR(B913)</f>
        <v>2025</v>
      </c>
      <c r="O913" s="15">
        <f>MONTH(B913)</f>
        <v>7</v>
      </c>
      <c r="P913" s="15"/>
    </row>
    <row r="914" spans="1:16" ht="12.5" x14ac:dyDescent="0.25">
      <c r="A914" s="21" t="s">
        <v>1872</v>
      </c>
      <c r="B914" s="13">
        <v>45728</v>
      </c>
      <c r="C914" s="12" t="s">
        <v>32</v>
      </c>
      <c r="D914" s="12" t="s">
        <v>1873</v>
      </c>
      <c r="E914" s="12" t="s">
        <v>39</v>
      </c>
      <c r="F914" s="12" t="s">
        <v>40</v>
      </c>
      <c r="G914" s="12">
        <v>9</v>
      </c>
      <c r="H914" s="27">
        <v>52.18</v>
      </c>
      <c r="I914" s="12">
        <v>0.05</v>
      </c>
      <c r="J914" s="12" t="s">
        <v>41</v>
      </c>
      <c r="K914" s="28">
        <f>(G914*H914)</f>
        <v>469.62</v>
      </c>
      <c r="L914" s="28">
        <f>(K914*I914)</f>
        <v>23.481000000000002</v>
      </c>
      <c r="M914" s="28">
        <f>(K914-L914)</f>
        <v>446.13900000000001</v>
      </c>
      <c r="N914" s="15">
        <f>YEAR(B914)</f>
        <v>2025</v>
      </c>
      <c r="O914" s="15">
        <f>MONTH(B914)</f>
        <v>3</v>
      </c>
      <c r="P914" s="15"/>
    </row>
    <row r="915" spans="1:16" ht="12.5" x14ac:dyDescent="0.25">
      <c r="A915" s="21" t="s">
        <v>1874</v>
      </c>
      <c r="B915" s="13">
        <v>45636</v>
      </c>
      <c r="C915" s="12" t="s">
        <v>65</v>
      </c>
      <c r="D915" s="12" t="s">
        <v>1875</v>
      </c>
      <c r="E915" s="12" t="s">
        <v>39</v>
      </c>
      <c r="F915" s="12" t="s">
        <v>40</v>
      </c>
      <c r="G915" s="12">
        <v>8</v>
      </c>
      <c r="H915" s="27">
        <v>280.51</v>
      </c>
      <c r="I915" s="12">
        <v>0.05</v>
      </c>
      <c r="J915" s="12" t="s">
        <v>41</v>
      </c>
      <c r="K915" s="28">
        <f>(G915*H915)</f>
        <v>2244.08</v>
      </c>
      <c r="L915" s="28">
        <f>(K915*I915)</f>
        <v>112.20400000000001</v>
      </c>
      <c r="M915" s="28">
        <f>(K915-L915)</f>
        <v>2131.8759999999997</v>
      </c>
      <c r="N915" s="15">
        <f>YEAR(B915)</f>
        <v>2024</v>
      </c>
      <c r="O915" s="15">
        <f>MONTH(B915)</f>
        <v>12</v>
      </c>
      <c r="P915" s="15"/>
    </row>
    <row r="916" spans="1:16" ht="12.5" x14ac:dyDescent="0.25">
      <c r="A916" s="21" t="s">
        <v>1876</v>
      </c>
      <c r="B916" s="13">
        <v>45807</v>
      </c>
      <c r="C916" s="12" t="s">
        <v>47</v>
      </c>
      <c r="D916" s="12" t="s">
        <v>1877</v>
      </c>
      <c r="E916" s="12" t="s">
        <v>34</v>
      </c>
      <c r="F916" s="12" t="s">
        <v>182</v>
      </c>
      <c r="G916" s="12">
        <v>3</v>
      </c>
      <c r="H916" s="27">
        <v>27.59</v>
      </c>
      <c r="I916" s="12">
        <v>0.1</v>
      </c>
      <c r="J916" s="12" t="s">
        <v>58</v>
      </c>
      <c r="K916" s="28">
        <f>(G916*H916)</f>
        <v>82.77</v>
      </c>
      <c r="L916" s="28">
        <f>(K916*I916)</f>
        <v>8.2769999999999992</v>
      </c>
      <c r="M916" s="28">
        <f>(K916-L916)</f>
        <v>74.492999999999995</v>
      </c>
      <c r="N916" s="15">
        <f>YEAR(B916)</f>
        <v>2025</v>
      </c>
      <c r="O916" s="15">
        <f>MONTH(B916)</f>
        <v>5</v>
      </c>
      <c r="P916" s="15"/>
    </row>
    <row r="917" spans="1:16" ht="12.5" x14ac:dyDescent="0.25">
      <c r="A917" s="21" t="s">
        <v>1878</v>
      </c>
      <c r="B917" s="13">
        <v>45702</v>
      </c>
      <c r="C917" s="12" t="s">
        <v>43</v>
      </c>
      <c r="D917" s="12" t="s">
        <v>1879</v>
      </c>
      <c r="E917" s="12" t="s">
        <v>56</v>
      </c>
      <c r="F917" s="12" t="s">
        <v>78</v>
      </c>
      <c r="G917" s="12">
        <v>4</v>
      </c>
      <c r="H917" s="27">
        <v>217.45</v>
      </c>
      <c r="I917" s="12">
        <v>0.1</v>
      </c>
      <c r="J917" s="12" t="s">
        <v>41</v>
      </c>
      <c r="K917" s="28">
        <f>(G917*H917)</f>
        <v>869.8</v>
      </c>
      <c r="L917" s="28">
        <f>(K917*I917)</f>
        <v>86.98</v>
      </c>
      <c r="M917" s="28">
        <f>(K917-L917)</f>
        <v>782.81999999999994</v>
      </c>
      <c r="N917" s="15">
        <f>YEAR(B917)</f>
        <v>2025</v>
      </c>
      <c r="O917" s="15">
        <f>MONTH(B917)</f>
        <v>2</v>
      </c>
      <c r="P917" s="15"/>
    </row>
    <row r="918" spans="1:16" ht="12.5" x14ac:dyDescent="0.25">
      <c r="A918" s="21" t="s">
        <v>1880</v>
      </c>
      <c r="B918" s="13">
        <v>45740</v>
      </c>
      <c r="C918" s="12" t="s">
        <v>43</v>
      </c>
      <c r="D918" s="12" t="s">
        <v>1881</v>
      </c>
      <c r="E918" s="12" t="s">
        <v>39</v>
      </c>
      <c r="F918" s="12" t="s">
        <v>53</v>
      </c>
      <c r="G918" s="12">
        <v>9</v>
      </c>
      <c r="H918" s="27">
        <v>42.66</v>
      </c>
      <c r="I918" s="12">
        <v>0</v>
      </c>
      <c r="J918" s="12" t="s">
        <v>58</v>
      </c>
      <c r="K918" s="28">
        <f>(G918*H918)</f>
        <v>383.93999999999994</v>
      </c>
      <c r="L918" s="28">
        <f>(K918*I918)</f>
        <v>0</v>
      </c>
      <c r="M918" s="28">
        <f>(K918-L918)</f>
        <v>383.93999999999994</v>
      </c>
      <c r="N918" s="15">
        <f>YEAR(B918)</f>
        <v>2025</v>
      </c>
      <c r="O918" s="15">
        <f>MONTH(B918)</f>
        <v>3</v>
      </c>
      <c r="P918" s="15"/>
    </row>
    <row r="919" spans="1:16" ht="12.5" x14ac:dyDescent="0.25">
      <c r="A919" s="21" t="s">
        <v>1882</v>
      </c>
      <c r="B919" s="13">
        <v>45680</v>
      </c>
      <c r="C919" s="12" t="s">
        <v>32</v>
      </c>
      <c r="D919" s="12" t="s">
        <v>1883</v>
      </c>
      <c r="E919" s="12" t="s">
        <v>56</v>
      </c>
      <c r="F919" s="12" t="s">
        <v>57</v>
      </c>
      <c r="G919" s="12">
        <v>2</v>
      </c>
      <c r="H919" s="27">
        <v>208.79</v>
      </c>
      <c r="I919" s="12">
        <v>0</v>
      </c>
      <c r="J919" s="12" t="s">
        <v>58</v>
      </c>
      <c r="K919" s="28">
        <f>(G919*H919)</f>
        <v>417.58</v>
      </c>
      <c r="L919" s="28">
        <f>(K919*I919)</f>
        <v>0</v>
      </c>
      <c r="M919" s="28">
        <f>(K919-L919)</f>
        <v>417.58</v>
      </c>
      <c r="N919" s="15">
        <f>YEAR(B919)</f>
        <v>2025</v>
      </c>
      <c r="O919" s="15">
        <f>MONTH(B919)</f>
        <v>1</v>
      </c>
      <c r="P919" s="15"/>
    </row>
    <row r="920" spans="1:16" ht="12.5" x14ac:dyDescent="0.25">
      <c r="A920" s="21" t="s">
        <v>1884</v>
      </c>
      <c r="B920" s="13">
        <v>45758</v>
      </c>
      <c r="C920" s="12" t="s">
        <v>32</v>
      </c>
      <c r="D920" s="12" t="s">
        <v>1885</v>
      </c>
      <c r="E920" s="12" t="s">
        <v>39</v>
      </c>
      <c r="F920" s="12" t="s">
        <v>45</v>
      </c>
      <c r="G920" s="12">
        <v>6</v>
      </c>
      <c r="H920" s="27">
        <v>450.52</v>
      </c>
      <c r="I920" s="12">
        <v>0.15</v>
      </c>
      <c r="J920" s="12" t="s">
        <v>36</v>
      </c>
      <c r="K920" s="28">
        <f>(G920*H920)</f>
        <v>2703.12</v>
      </c>
      <c r="L920" s="28">
        <f>(K920*I920)</f>
        <v>405.46799999999996</v>
      </c>
      <c r="M920" s="28">
        <f>(K920-L920)</f>
        <v>2297.652</v>
      </c>
      <c r="N920" s="15">
        <f>YEAR(B920)</f>
        <v>2025</v>
      </c>
      <c r="O920" s="15">
        <f>MONTH(B920)</f>
        <v>4</v>
      </c>
      <c r="P920" s="15"/>
    </row>
    <row r="921" spans="1:16" ht="12.5" x14ac:dyDescent="0.25">
      <c r="A921" s="21" t="s">
        <v>1886</v>
      </c>
      <c r="B921" s="13">
        <v>45689</v>
      </c>
      <c r="C921" s="12" t="s">
        <v>47</v>
      </c>
      <c r="D921" s="12" t="s">
        <v>1887</v>
      </c>
      <c r="E921" s="12" t="s">
        <v>56</v>
      </c>
      <c r="F921" s="12" t="s">
        <v>87</v>
      </c>
      <c r="G921" s="12">
        <v>2</v>
      </c>
      <c r="H921" s="27">
        <v>470.44</v>
      </c>
      <c r="I921" s="12">
        <v>0.1</v>
      </c>
      <c r="J921" s="12" t="s">
        <v>41</v>
      </c>
      <c r="K921" s="28">
        <f>(G921*H921)</f>
        <v>940.88</v>
      </c>
      <c r="L921" s="28">
        <f>(K921*I921)</f>
        <v>94.088000000000008</v>
      </c>
      <c r="M921" s="28">
        <f>(K921-L921)</f>
        <v>846.79200000000003</v>
      </c>
      <c r="N921" s="15">
        <f>YEAR(B921)</f>
        <v>2025</v>
      </c>
      <c r="O921" s="15">
        <f>MONTH(B921)</f>
        <v>2</v>
      </c>
      <c r="P921" s="15"/>
    </row>
    <row r="922" spans="1:16" ht="12.5" x14ac:dyDescent="0.25">
      <c r="A922" s="21" t="s">
        <v>1888</v>
      </c>
      <c r="B922" s="13">
        <v>45776</v>
      </c>
      <c r="C922" s="12" t="s">
        <v>43</v>
      </c>
      <c r="D922" s="12" t="s">
        <v>588</v>
      </c>
      <c r="E922" s="12" t="s">
        <v>56</v>
      </c>
      <c r="F922" s="12" t="s">
        <v>87</v>
      </c>
      <c r="G922" s="12">
        <v>3</v>
      </c>
      <c r="H922" s="27">
        <v>475.95</v>
      </c>
      <c r="I922" s="12">
        <v>0.05</v>
      </c>
      <c r="J922" s="12" t="s">
        <v>58</v>
      </c>
      <c r="K922" s="28">
        <f>(G922*H922)</f>
        <v>1427.85</v>
      </c>
      <c r="L922" s="28">
        <f>(K922*I922)</f>
        <v>71.392499999999998</v>
      </c>
      <c r="M922" s="28">
        <f>(K922-L922)</f>
        <v>1356.4575</v>
      </c>
      <c r="N922" s="15">
        <f>YEAR(B922)</f>
        <v>2025</v>
      </c>
      <c r="O922" s="15">
        <f>MONTH(B922)</f>
        <v>4</v>
      </c>
      <c r="P922" s="15"/>
    </row>
    <row r="923" spans="1:16" ht="12.5" x14ac:dyDescent="0.25">
      <c r="A923" s="21" t="s">
        <v>1889</v>
      </c>
      <c r="B923" s="13">
        <v>45623</v>
      </c>
      <c r="C923" s="12" t="s">
        <v>47</v>
      </c>
      <c r="D923" s="12" t="s">
        <v>1890</v>
      </c>
      <c r="E923" s="12" t="s">
        <v>34</v>
      </c>
      <c r="F923" s="12" t="s">
        <v>35</v>
      </c>
      <c r="G923" s="12">
        <v>6</v>
      </c>
      <c r="H923" s="27">
        <v>206.45</v>
      </c>
      <c r="I923" s="12">
        <v>0.1</v>
      </c>
      <c r="J923" s="12" t="s">
        <v>36</v>
      </c>
      <c r="K923" s="28">
        <f>(G923*H923)</f>
        <v>1238.6999999999998</v>
      </c>
      <c r="L923" s="28">
        <f>(K923*I923)</f>
        <v>123.86999999999999</v>
      </c>
      <c r="M923" s="28">
        <f>(K923-L923)</f>
        <v>1114.83</v>
      </c>
      <c r="N923" s="15">
        <f>YEAR(B923)</f>
        <v>2024</v>
      </c>
      <c r="O923" s="15">
        <f>MONTH(B923)</f>
        <v>11</v>
      </c>
      <c r="P923" s="15"/>
    </row>
    <row r="924" spans="1:16" ht="12.5" x14ac:dyDescent="0.25">
      <c r="A924" s="21" t="s">
        <v>1891</v>
      </c>
      <c r="B924" s="13">
        <v>45825</v>
      </c>
      <c r="C924" s="12" t="s">
        <v>32</v>
      </c>
      <c r="D924" s="12" t="s">
        <v>1892</v>
      </c>
      <c r="E924" s="12" t="s">
        <v>56</v>
      </c>
      <c r="F924" s="12" t="s">
        <v>78</v>
      </c>
      <c r="G924" s="12">
        <v>1</v>
      </c>
      <c r="H924" s="27">
        <v>236.23</v>
      </c>
      <c r="I924" s="12">
        <v>0.1</v>
      </c>
      <c r="J924" s="12" t="s">
        <v>41</v>
      </c>
      <c r="K924" s="28">
        <f>(G924*H924)</f>
        <v>236.23</v>
      </c>
      <c r="L924" s="28">
        <f>(K924*I924)</f>
        <v>23.623000000000001</v>
      </c>
      <c r="M924" s="28">
        <f>(K924-L924)</f>
        <v>212.607</v>
      </c>
      <c r="N924" s="15">
        <f>YEAR(B924)</f>
        <v>2025</v>
      </c>
      <c r="O924" s="15">
        <f>MONTH(B924)</f>
        <v>6</v>
      </c>
      <c r="P924" s="15"/>
    </row>
    <row r="925" spans="1:16" ht="12.5" x14ac:dyDescent="0.25">
      <c r="A925" s="21" t="s">
        <v>1893</v>
      </c>
      <c r="B925" s="13">
        <v>45733</v>
      </c>
      <c r="C925" s="12" t="s">
        <v>47</v>
      </c>
      <c r="D925" s="12" t="s">
        <v>1894</v>
      </c>
      <c r="E925" s="12" t="s">
        <v>39</v>
      </c>
      <c r="F925" s="12" t="s">
        <v>45</v>
      </c>
      <c r="G925" s="12">
        <v>8</v>
      </c>
      <c r="H925" s="27">
        <v>142.74</v>
      </c>
      <c r="I925" s="12">
        <v>0.15</v>
      </c>
      <c r="J925" s="12" t="s">
        <v>58</v>
      </c>
      <c r="K925" s="28">
        <f>(G925*H925)</f>
        <v>1141.92</v>
      </c>
      <c r="L925" s="28">
        <f>(K925*I925)</f>
        <v>171.28800000000001</v>
      </c>
      <c r="M925" s="28">
        <f>(K925-L925)</f>
        <v>970.63200000000006</v>
      </c>
      <c r="N925" s="15">
        <f>YEAR(B925)</f>
        <v>2025</v>
      </c>
      <c r="O925" s="15">
        <f>MONTH(B925)</f>
        <v>3</v>
      </c>
      <c r="P925" s="15"/>
    </row>
    <row r="926" spans="1:16" ht="12.5" x14ac:dyDescent="0.25">
      <c r="A926" s="21" t="s">
        <v>1895</v>
      </c>
      <c r="B926" s="13">
        <v>45603</v>
      </c>
      <c r="C926" s="12" t="s">
        <v>65</v>
      </c>
      <c r="D926" s="12" t="s">
        <v>1896</v>
      </c>
      <c r="E926" s="12" t="s">
        <v>34</v>
      </c>
      <c r="F926" s="12" t="s">
        <v>182</v>
      </c>
      <c r="G926" s="12">
        <v>3</v>
      </c>
      <c r="H926" s="27">
        <v>268.39999999999998</v>
      </c>
      <c r="I926" s="12">
        <v>0.05</v>
      </c>
      <c r="J926" s="12" t="s">
        <v>36</v>
      </c>
      <c r="K926" s="28">
        <f>(G926*H926)</f>
        <v>805.19999999999993</v>
      </c>
      <c r="L926" s="28">
        <f>(K926*I926)</f>
        <v>40.26</v>
      </c>
      <c r="M926" s="28">
        <f>(K926-L926)</f>
        <v>764.93999999999994</v>
      </c>
      <c r="N926" s="15">
        <f>YEAR(B926)</f>
        <v>2024</v>
      </c>
      <c r="O926" s="15">
        <f>MONTH(B926)</f>
        <v>11</v>
      </c>
      <c r="P926" s="15"/>
    </row>
    <row r="927" spans="1:16" ht="12.5" x14ac:dyDescent="0.25">
      <c r="A927" s="21" t="s">
        <v>1897</v>
      </c>
      <c r="B927" s="13">
        <v>45545</v>
      </c>
      <c r="C927" s="12" t="s">
        <v>43</v>
      </c>
      <c r="D927" s="12" t="s">
        <v>1898</v>
      </c>
      <c r="E927" s="12" t="s">
        <v>39</v>
      </c>
      <c r="F927" s="12" t="s">
        <v>45</v>
      </c>
      <c r="G927" s="12">
        <v>9</v>
      </c>
      <c r="H927" s="27">
        <v>313.04000000000002</v>
      </c>
      <c r="I927" s="12">
        <v>0.05</v>
      </c>
      <c r="J927" s="12" t="s">
        <v>58</v>
      </c>
      <c r="K927" s="28">
        <f>(G927*H927)</f>
        <v>2817.36</v>
      </c>
      <c r="L927" s="28">
        <f>(K927*I927)</f>
        <v>140.86800000000002</v>
      </c>
      <c r="M927" s="28">
        <f>(K927-L927)</f>
        <v>2676.4920000000002</v>
      </c>
      <c r="N927" s="15">
        <f>YEAR(B927)</f>
        <v>2024</v>
      </c>
      <c r="O927" s="15">
        <f>MONTH(B927)</f>
        <v>9</v>
      </c>
      <c r="P927" s="15"/>
    </row>
    <row r="928" spans="1:16" ht="12.5" x14ac:dyDescent="0.25">
      <c r="A928" s="21" t="s">
        <v>1899</v>
      </c>
      <c r="B928" s="13">
        <v>45857</v>
      </c>
      <c r="C928" s="12" t="s">
        <v>43</v>
      </c>
      <c r="D928" s="12" t="s">
        <v>1900</v>
      </c>
      <c r="E928" s="12" t="s">
        <v>39</v>
      </c>
      <c r="F928" s="12" t="s">
        <v>45</v>
      </c>
      <c r="G928" s="12">
        <v>2</v>
      </c>
      <c r="H928" s="27">
        <v>93.3</v>
      </c>
      <c r="I928" s="12">
        <v>0.1</v>
      </c>
      <c r="J928" s="12" t="s">
        <v>41</v>
      </c>
      <c r="K928" s="28">
        <f>(G928*H928)</f>
        <v>186.6</v>
      </c>
      <c r="L928" s="28">
        <f>(K928*I928)</f>
        <v>18.66</v>
      </c>
      <c r="M928" s="28">
        <f>(K928-L928)</f>
        <v>167.94</v>
      </c>
      <c r="N928" s="15">
        <f>YEAR(B928)</f>
        <v>2025</v>
      </c>
      <c r="O928" s="15">
        <f>MONTH(B928)</f>
        <v>7</v>
      </c>
      <c r="P928" s="15"/>
    </row>
    <row r="929" spans="1:16" ht="12.5" x14ac:dyDescent="0.25">
      <c r="A929" s="21" t="s">
        <v>1901</v>
      </c>
      <c r="B929" s="13">
        <v>45735</v>
      </c>
      <c r="C929" s="12" t="s">
        <v>43</v>
      </c>
      <c r="D929" s="12" t="s">
        <v>1902</v>
      </c>
      <c r="E929" s="12" t="s">
        <v>39</v>
      </c>
      <c r="F929" s="12" t="s">
        <v>45</v>
      </c>
      <c r="G929" s="12">
        <v>2</v>
      </c>
      <c r="H929" s="27">
        <v>261.98</v>
      </c>
      <c r="I929" s="12">
        <v>0.05</v>
      </c>
      <c r="J929" s="12" t="s">
        <v>41</v>
      </c>
      <c r="K929" s="28">
        <f>(G929*H929)</f>
        <v>523.96</v>
      </c>
      <c r="L929" s="28">
        <f>(K929*I929)</f>
        <v>26.198000000000004</v>
      </c>
      <c r="M929" s="28">
        <f>(K929-L929)</f>
        <v>497.76200000000006</v>
      </c>
      <c r="N929" s="15">
        <f>YEAR(B929)</f>
        <v>2025</v>
      </c>
      <c r="O929" s="15">
        <f>MONTH(B929)</f>
        <v>3</v>
      </c>
      <c r="P929" s="15"/>
    </row>
    <row r="930" spans="1:16" ht="12.5" x14ac:dyDescent="0.25">
      <c r="A930" s="21" t="s">
        <v>1903</v>
      </c>
      <c r="B930" s="13">
        <v>45758</v>
      </c>
      <c r="C930" s="12" t="s">
        <v>43</v>
      </c>
      <c r="D930" s="12" t="s">
        <v>1904</v>
      </c>
      <c r="E930" s="12" t="s">
        <v>56</v>
      </c>
      <c r="F930" s="12" t="s">
        <v>78</v>
      </c>
      <c r="G930" s="12">
        <v>9</v>
      </c>
      <c r="H930" s="27">
        <v>359.03</v>
      </c>
      <c r="I930" s="12">
        <v>0.05</v>
      </c>
      <c r="J930" s="12" t="s">
        <v>58</v>
      </c>
      <c r="K930" s="28">
        <f>(G930*H930)</f>
        <v>3231.2699999999995</v>
      </c>
      <c r="L930" s="28">
        <f>(K930*I930)</f>
        <v>161.56349999999998</v>
      </c>
      <c r="M930" s="28">
        <f>(K930-L930)</f>
        <v>3069.7064999999993</v>
      </c>
      <c r="N930" s="15">
        <f>YEAR(B930)</f>
        <v>2025</v>
      </c>
      <c r="O930" s="15">
        <f>MONTH(B930)</f>
        <v>4</v>
      </c>
      <c r="P930" s="15"/>
    </row>
    <row r="931" spans="1:16" ht="12.5" x14ac:dyDescent="0.25">
      <c r="A931" s="21" t="s">
        <v>1905</v>
      </c>
      <c r="B931" s="13">
        <v>45734</v>
      </c>
      <c r="C931" s="12" t="s">
        <v>43</v>
      </c>
      <c r="D931" s="12" t="s">
        <v>1906</v>
      </c>
      <c r="E931" s="12" t="s">
        <v>39</v>
      </c>
      <c r="F931" s="12" t="s">
        <v>40</v>
      </c>
      <c r="G931" s="12">
        <v>9</v>
      </c>
      <c r="H931" s="27">
        <v>486.01</v>
      </c>
      <c r="I931" s="12">
        <v>0.15</v>
      </c>
      <c r="J931" s="12" t="s">
        <v>41</v>
      </c>
      <c r="K931" s="28">
        <f>(G931*H931)</f>
        <v>4374.09</v>
      </c>
      <c r="L931" s="28">
        <f>(K931*I931)</f>
        <v>656.11350000000004</v>
      </c>
      <c r="M931" s="28">
        <f>(K931-L931)</f>
        <v>3717.9765000000002</v>
      </c>
      <c r="N931" s="15">
        <f>YEAR(B931)</f>
        <v>2025</v>
      </c>
      <c r="O931" s="15">
        <f>MONTH(B931)</f>
        <v>3</v>
      </c>
      <c r="P931" s="15"/>
    </row>
    <row r="932" spans="1:16" ht="12.5" x14ac:dyDescent="0.25">
      <c r="A932" s="21" t="s">
        <v>1907</v>
      </c>
      <c r="B932" s="13">
        <v>45820</v>
      </c>
      <c r="C932" s="12" t="s">
        <v>65</v>
      </c>
      <c r="D932" s="12" t="s">
        <v>1908</v>
      </c>
      <c r="E932" s="12" t="s">
        <v>39</v>
      </c>
      <c r="F932" s="12" t="s">
        <v>40</v>
      </c>
      <c r="G932" s="12">
        <v>5</v>
      </c>
      <c r="H932" s="27">
        <v>216.85</v>
      </c>
      <c r="I932" s="12">
        <v>0.05</v>
      </c>
      <c r="J932" s="12" t="s">
        <v>41</v>
      </c>
      <c r="K932" s="28">
        <f>(G932*H932)</f>
        <v>1084.25</v>
      </c>
      <c r="L932" s="28">
        <f>(K932*I932)</f>
        <v>54.212500000000006</v>
      </c>
      <c r="M932" s="28">
        <f>(K932-L932)</f>
        <v>1030.0374999999999</v>
      </c>
      <c r="N932" s="15">
        <f>YEAR(B932)</f>
        <v>2025</v>
      </c>
      <c r="O932" s="15">
        <f>MONTH(B932)</f>
        <v>6</v>
      </c>
      <c r="P932" s="15"/>
    </row>
    <row r="933" spans="1:16" ht="12.5" x14ac:dyDescent="0.25">
      <c r="A933" s="21" t="s">
        <v>1909</v>
      </c>
      <c r="B933" s="13">
        <v>45525</v>
      </c>
      <c r="C933" s="12" t="s">
        <v>65</v>
      </c>
      <c r="D933" s="12" t="s">
        <v>1910</v>
      </c>
      <c r="E933" s="12" t="s">
        <v>56</v>
      </c>
      <c r="F933" s="12" t="s">
        <v>78</v>
      </c>
      <c r="G933" s="12">
        <v>3</v>
      </c>
      <c r="H933" s="27">
        <v>454.73</v>
      </c>
      <c r="I933" s="12">
        <v>0.1</v>
      </c>
      <c r="J933" s="12" t="s">
        <v>36</v>
      </c>
      <c r="K933" s="28">
        <f>(G933*H933)</f>
        <v>1364.19</v>
      </c>
      <c r="L933" s="28">
        <f>(K933*I933)</f>
        <v>136.41900000000001</v>
      </c>
      <c r="M933" s="28">
        <f>(K933-L933)</f>
        <v>1227.771</v>
      </c>
      <c r="N933" s="15">
        <f>YEAR(B933)</f>
        <v>2024</v>
      </c>
      <c r="O933" s="15">
        <f>MONTH(B933)</f>
        <v>8</v>
      </c>
      <c r="P933" s="15"/>
    </row>
    <row r="934" spans="1:16" ht="12.5" x14ac:dyDescent="0.25">
      <c r="A934" s="21" t="s">
        <v>1911</v>
      </c>
      <c r="B934" s="13">
        <v>45690</v>
      </c>
      <c r="C934" s="12" t="s">
        <v>47</v>
      </c>
      <c r="D934" s="12" t="s">
        <v>1912</v>
      </c>
      <c r="E934" s="12" t="s">
        <v>34</v>
      </c>
      <c r="F934" s="12" t="s">
        <v>69</v>
      </c>
      <c r="G934" s="12">
        <v>6</v>
      </c>
      <c r="H934" s="27">
        <v>32.369999999999997</v>
      </c>
      <c r="I934" s="12">
        <v>0.05</v>
      </c>
      <c r="J934" s="12" t="s">
        <v>41</v>
      </c>
      <c r="K934" s="28">
        <f>(G934*H934)</f>
        <v>194.21999999999997</v>
      </c>
      <c r="L934" s="28">
        <f>(K934*I934)</f>
        <v>9.7109999999999985</v>
      </c>
      <c r="M934" s="28">
        <f>(K934-L934)</f>
        <v>184.50899999999996</v>
      </c>
      <c r="N934" s="15">
        <f>YEAR(B934)</f>
        <v>2025</v>
      </c>
      <c r="O934" s="15">
        <f>MONTH(B934)</f>
        <v>2</v>
      </c>
      <c r="P934" s="15"/>
    </row>
    <row r="935" spans="1:16" ht="12.5" x14ac:dyDescent="0.25">
      <c r="A935" s="21" t="s">
        <v>1913</v>
      </c>
      <c r="B935" s="13">
        <v>45765</v>
      </c>
      <c r="C935" s="12" t="s">
        <v>65</v>
      </c>
      <c r="D935" s="12" t="s">
        <v>1914</v>
      </c>
      <c r="E935" s="12" t="s">
        <v>56</v>
      </c>
      <c r="F935" s="12" t="s">
        <v>78</v>
      </c>
      <c r="G935" s="12">
        <v>10</v>
      </c>
      <c r="H935" s="27">
        <v>371.93</v>
      </c>
      <c r="I935" s="12">
        <v>0.15</v>
      </c>
      <c r="J935" s="12" t="s">
        <v>36</v>
      </c>
      <c r="K935" s="28">
        <f>(G935*H935)</f>
        <v>3719.3</v>
      </c>
      <c r="L935" s="28">
        <f>(K935*I935)</f>
        <v>557.89499999999998</v>
      </c>
      <c r="M935" s="28">
        <f>(K935-L935)</f>
        <v>3161.4050000000002</v>
      </c>
      <c r="N935" s="15">
        <f>YEAR(B935)</f>
        <v>2025</v>
      </c>
      <c r="O935" s="15">
        <f>MONTH(B935)</f>
        <v>4</v>
      </c>
      <c r="P935" s="15"/>
    </row>
    <row r="936" spans="1:16" ht="12.5" x14ac:dyDescent="0.25">
      <c r="A936" s="21" t="s">
        <v>1915</v>
      </c>
      <c r="B936" s="13">
        <v>45589</v>
      </c>
      <c r="C936" s="12" t="s">
        <v>43</v>
      </c>
      <c r="D936" s="12" t="s">
        <v>1916</v>
      </c>
      <c r="E936" s="12" t="s">
        <v>56</v>
      </c>
      <c r="F936" s="12" t="s">
        <v>78</v>
      </c>
      <c r="G936" s="12">
        <v>4</v>
      </c>
      <c r="H936" s="27">
        <v>438.61</v>
      </c>
      <c r="I936" s="12">
        <v>0.15</v>
      </c>
      <c r="J936" s="12" t="s">
        <v>41</v>
      </c>
      <c r="K936" s="28">
        <f>(G936*H936)</f>
        <v>1754.44</v>
      </c>
      <c r="L936" s="28">
        <f>(K936*I936)</f>
        <v>263.166</v>
      </c>
      <c r="M936" s="28">
        <f>(K936-L936)</f>
        <v>1491.2740000000001</v>
      </c>
      <c r="N936" s="15">
        <f>YEAR(B936)</f>
        <v>2024</v>
      </c>
      <c r="O936" s="15">
        <f>MONTH(B936)</f>
        <v>10</v>
      </c>
      <c r="P936" s="15"/>
    </row>
    <row r="937" spans="1:16" ht="12.5" x14ac:dyDescent="0.25">
      <c r="A937" s="21" t="s">
        <v>1917</v>
      </c>
      <c r="B937" s="13">
        <v>45633</v>
      </c>
      <c r="C937" s="12" t="s">
        <v>43</v>
      </c>
      <c r="D937" s="12" t="s">
        <v>1918</v>
      </c>
      <c r="E937" s="12" t="s">
        <v>39</v>
      </c>
      <c r="F937" s="12" t="s">
        <v>101</v>
      </c>
      <c r="G937" s="12">
        <v>2</v>
      </c>
      <c r="H937" s="27">
        <v>295.68</v>
      </c>
      <c r="I937" s="12">
        <v>0.1</v>
      </c>
      <c r="J937" s="12" t="s">
        <v>41</v>
      </c>
      <c r="K937" s="28">
        <f>(G937*H937)</f>
        <v>591.36</v>
      </c>
      <c r="L937" s="28">
        <f>(K937*I937)</f>
        <v>59.136000000000003</v>
      </c>
      <c r="M937" s="28">
        <f>(K937-L937)</f>
        <v>532.22400000000005</v>
      </c>
      <c r="N937" s="15">
        <f>YEAR(B937)</f>
        <v>2024</v>
      </c>
      <c r="O937" s="15">
        <f>MONTH(B937)</f>
        <v>12</v>
      </c>
      <c r="P937" s="15"/>
    </row>
    <row r="938" spans="1:16" ht="12.5" x14ac:dyDescent="0.25">
      <c r="A938" s="21" t="s">
        <v>1919</v>
      </c>
      <c r="B938" s="13">
        <v>45659</v>
      </c>
      <c r="C938" s="12" t="s">
        <v>32</v>
      </c>
      <c r="D938" s="12" t="s">
        <v>1920</v>
      </c>
      <c r="E938" s="12" t="s">
        <v>39</v>
      </c>
      <c r="F938" s="12" t="s">
        <v>53</v>
      </c>
      <c r="G938" s="12">
        <v>3</v>
      </c>
      <c r="H938" s="27">
        <v>484.15</v>
      </c>
      <c r="I938" s="12">
        <v>0.05</v>
      </c>
      <c r="J938" s="12" t="s">
        <v>58</v>
      </c>
      <c r="K938" s="28">
        <f>(G938*H938)</f>
        <v>1452.4499999999998</v>
      </c>
      <c r="L938" s="28">
        <f>(K938*I938)</f>
        <v>72.622499999999988</v>
      </c>
      <c r="M938" s="28">
        <f>(K938-L938)</f>
        <v>1379.8274999999999</v>
      </c>
      <c r="N938" s="15">
        <f>YEAR(B938)</f>
        <v>2025</v>
      </c>
      <c r="O938" s="15">
        <f>MONTH(B938)</f>
        <v>1</v>
      </c>
      <c r="P938" s="15"/>
    </row>
    <row r="939" spans="1:16" ht="12.5" x14ac:dyDescent="0.25">
      <c r="A939" s="21" t="s">
        <v>1921</v>
      </c>
      <c r="B939" s="13">
        <v>45696</v>
      </c>
      <c r="C939" s="12" t="s">
        <v>47</v>
      </c>
      <c r="D939" s="12" t="s">
        <v>1922</v>
      </c>
      <c r="E939" s="12" t="s">
        <v>39</v>
      </c>
      <c r="F939" s="12" t="s">
        <v>101</v>
      </c>
      <c r="G939" s="12">
        <v>6</v>
      </c>
      <c r="H939" s="27">
        <v>466.06</v>
      </c>
      <c r="I939" s="12">
        <v>0</v>
      </c>
      <c r="J939" s="12" t="s">
        <v>58</v>
      </c>
      <c r="K939" s="28">
        <f>(G939*H939)</f>
        <v>2796.36</v>
      </c>
      <c r="L939" s="28">
        <f>(K939*I939)</f>
        <v>0</v>
      </c>
      <c r="M939" s="28">
        <f>(K939-L939)</f>
        <v>2796.36</v>
      </c>
      <c r="N939" s="15">
        <f>YEAR(B939)</f>
        <v>2025</v>
      </c>
      <c r="O939" s="15">
        <f>MONTH(B939)</f>
        <v>2</v>
      </c>
      <c r="P939" s="15"/>
    </row>
    <row r="940" spans="1:16" ht="12.5" x14ac:dyDescent="0.25">
      <c r="A940" s="21" t="s">
        <v>1923</v>
      </c>
      <c r="B940" s="13">
        <v>45828</v>
      </c>
      <c r="C940" s="12" t="s">
        <v>32</v>
      </c>
      <c r="D940" s="12" t="s">
        <v>1924</v>
      </c>
      <c r="E940" s="12" t="s">
        <v>34</v>
      </c>
      <c r="F940" s="12" t="s">
        <v>90</v>
      </c>
      <c r="G940" s="12">
        <v>2</v>
      </c>
      <c r="H940" s="27">
        <v>343.37</v>
      </c>
      <c r="I940" s="12">
        <v>0</v>
      </c>
      <c r="J940" s="12" t="s">
        <v>36</v>
      </c>
      <c r="K940" s="28">
        <f>(G940*H940)</f>
        <v>686.74</v>
      </c>
      <c r="L940" s="28">
        <f>(K940*I940)</f>
        <v>0</v>
      </c>
      <c r="M940" s="28">
        <f>(K940-L940)</f>
        <v>686.74</v>
      </c>
      <c r="N940" s="15">
        <f>YEAR(B940)</f>
        <v>2025</v>
      </c>
      <c r="O940" s="15">
        <f>MONTH(B940)</f>
        <v>6</v>
      </c>
      <c r="P940" s="15"/>
    </row>
    <row r="941" spans="1:16" ht="12.5" x14ac:dyDescent="0.25">
      <c r="A941" s="21" t="s">
        <v>1925</v>
      </c>
      <c r="B941" s="13">
        <v>45853</v>
      </c>
      <c r="C941" s="12" t="s">
        <v>47</v>
      </c>
      <c r="D941" s="12" t="s">
        <v>1926</v>
      </c>
      <c r="E941" s="12" t="s">
        <v>56</v>
      </c>
      <c r="F941" s="12" t="s">
        <v>57</v>
      </c>
      <c r="G941" s="12">
        <v>1</v>
      </c>
      <c r="H941" s="27">
        <v>205.81</v>
      </c>
      <c r="I941" s="12">
        <v>0.05</v>
      </c>
      <c r="J941" s="12" t="s">
        <v>58</v>
      </c>
      <c r="K941" s="28">
        <f>(G941*H941)</f>
        <v>205.81</v>
      </c>
      <c r="L941" s="28">
        <f>(K941*I941)</f>
        <v>10.290500000000002</v>
      </c>
      <c r="M941" s="28">
        <f>(K941-L941)</f>
        <v>195.51949999999999</v>
      </c>
      <c r="N941" s="15">
        <f>YEAR(B941)</f>
        <v>2025</v>
      </c>
      <c r="O941" s="15">
        <f>MONTH(B941)</f>
        <v>7</v>
      </c>
      <c r="P941" s="15"/>
    </row>
    <row r="942" spans="1:16" ht="12.5" x14ac:dyDescent="0.25">
      <c r="A942" s="21" t="s">
        <v>1927</v>
      </c>
      <c r="B942" s="13">
        <v>45647</v>
      </c>
      <c r="C942" s="12" t="s">
        <v>32</v>
      </c>
      <c r="D942" s="12" t="s">
        <v>1928</v>
      </c>
      <c r="E942" s="12" t="s">
        <v>34</v>
      </c>
      <c r="F942" s="12" t="s">
        <v>69</v>
      </c>
      <c r="G942" s="12">
        <v>10</v>
      </c>
      <c r="H942" s="27">
        <v>272.5</v>
      </c>
      <c r="I942" s="12">
        <v>0.05</v>
      </c>
      <c r="J942" s="12" t="s">
        <v>36</v>
      </c>
      <c r="K942" s="28">
        <f>(G942*H942)</f>
        <v>2725</v>
      </c>
      <c r="L942" s="28">
        <f>(K942*I942)</f>
        <v>136.25</v>
      </c>
      <c r="M942" s="28">
        <f>(K942-L942)</f>
        <v>2588.75</v>
      </c>
      <c r="N942" s="15">
        <f>YEAR(B942)</f>
        <v>2024</v>
      </c>
      <c r="O942" s="15">
        <f>MONTH(B942)</f>
        <v>12</v>
      </c>
      <c r="P942" s="15"/>
    </row>
    <row r="943" spans="1:16" ht="12.5" x14ac:dyDescent="0.25">
      <c r="A943" s="21" t="s">
        <v>1929</v>
      </c>
      <c r="B943" s="13">
        <v>45839</v>
      </c>
      <c r="C943" s="12" t="s">
        <v>47</v>
      </c>
      <c r="D943" s="12" t="s">
        <v>1930</v>
      </c>
      <c r="E943" s="12" t="s">
        <v>39</v>
      </c>
      <c r="F943" s="12" t="s">
        <v>40</v>
      </c>
      <c r="G943" s="12">
        <v>5</v>
      </c>
      <c r="H943" s="27">
        <v>64.260000000000005</v>
      </c>
      <c r="I943" s="12">
        <v>0.05</v>
      </c>
      <c r="J943" s="12" t="s">
        <v>58</v>
      </c>
      <c r="K943" s="28">
        <f>(G943*H943)</f>
        <v>321.3</v>
      </c>
      <c r="L943" s="28">
        <f>(K943*I943)</f>
        <v>16.065000000000001</v>
      </c>
      <c r="M943" s="28">
        <f>(K943-L943)</f>
        <v>305.23500000000001</v>
      </c>
      <c r="N943" s="15">
        <f>YEAR(B943)</f>
        <v>2025</v>
      </c>
      <c r="O943" s="15">
        <f>MONTH(B943)</f>
        <v>7</v>
      </c>
      <c r="P943" s="15"/>
    </row>
    <row r="944" spans="1:16" ht="12.5" x14ac:dyDescent="0.25">
      <c r="A944" s="21" t="s">
        <v>1931</v>
      </c>
      <c r="B944" s="13">
        <v>45804</v>
      </c>
      <c r="C944" s="12" t="s">
        <v>47</v>
      </c>
      <c r="D944" s="12" t="s">
        <v>1932</v>
      </c>
      <c r="E944" s="12" t="s">
        <v>56</v>
      </c>
      <c r="F944" s="12" t="s">
        <v>57</v>
      </c>
      <c r="G944" s="12">
        <v>4</v>
      </c>
      <c r="H944" s="27">
        <v>145.29</v>
      </c>
      <c r="I944" s="12">
        <v>0.1</v>
      </c>
      <c r="J944" s="12" t="s">
        <v>36</v>
      </c>
      <c r="K944" s="28">
        <f>(G944*H944)</f>
        <v>581.16</v>
      </c>
      <c r="L944" s="28">
        <f>(K944*I944)</f>
        <v>58.116</v>
      </c>
      <c r="M944" s="28">
        <f>(K944-L944)</f>
        <v>523.04399999999998</v>
      </c>
      <c r="N944" s="15">
        <f>YEAR(B944)</f>
        <v>2025</v>
      </c>
      <c r="O944" s="15">
        <f>MONTH(B944)</f>
        <v>5</v>
      </c>
      <c r="P944" s="15"/>
    </row>
    <row r="945" spans="1:16" ht="12.5" x14ac:dyDescent="0.25">
      <c r="A945" s="21" t="s">
        <v>1933</v>
      </c>
      <c r="B945" s="13">
        <v>45618</v>
      </c>
      <c r="C945" s="12" t="s">
        <v>47</v>
      </c>
      <c r="D945" s="12" t="s">
        <v>1934</v>
      </c>
      <c r="E945" s="12" t="s">
        <v>56</v>
      </c>
      <c r="F945" s="12" t="s">
        <v>87</v>
      </c>
      <c r="G945" s="12">
        <v>2</v>
      </c>
      <c r="H945" s="27">
        <v>229.48</v>
      </c>
      <c r="I945" s="12">
        <v>0</v>
      </c>
      <c r="J945" s="12" t="s">
        <v>36</v>
      </c>
      <c r="K945" s="28">
        <f>(G945*H945)</f>
        <v>458.96</v>
      </c>
      <c r="L945" s="28">
        <f>(K945*I945)</f>
        <v>0</v>
      </c>
      <c r="M945" s="28">
        <f>(K945-L945)</f>
        <v>458.96</v>
      </c>
      <c r="N945" s="15">
        <f>YEAR(B945)</f>
        <v>2024</v>
      </c>
      <c r="O945" s="15">
        <f>MONTH(B945)</f>
        <v>11</v>
      </c>
      <c r="P945" s="15"/>
    </row>
    <row r="946" spans="1:16" ht="12.5" x14ac:dyDescent="0.25">
      <c r="A946" s="21" t="s">
        <v>1935</v>
      </c>
      <c r="B946" s="13">
        <v>45827</v>
      </c>
      <c r="C946" s="12" t="s">
        <v>43</v>
      </c>
      <c r="D946" s="12" t="s">
        <v>1936</v>
      </c>
      <c r="E946" s="12" t="s">
        <v>56</v>
      </c>
      <c r="F946" s="12" t="s">
        <v>61</v>
      </c>
      <c r="G946" s="12">
        <v>6</v>
      </c>
      <c r="H946" s="27">
        <v>195.9</v>
      </c>
      <c r="I946" s="12">
        <v>0.15</v>
      </c>
      <c r="J946" s="12" t="s">
        <v>36</v>
      </c>
      <c r="K946" s="28">
        <f>(G946*H946)</f>
        <v>1175.4000000000001</v>
      </c>
      <c r="L946" s="28">
        <f>(K946*I946)</f>
        <v>176.31</v>
      </c>
      <c r="M946" s="28">
        <f>(K946-L946)</f>
        <v>999.09000000000015</v>
      </c>
      <c r="N946" s="15">
        <f>YEAR(B946)</f>
        <v>2025</v>
      </c>
      <c r="O946" s="15">
        <f>MONTH(B946)</f>
        <v>6</v>
      </c>
      <c r="P946" s="15"/>
    </row>
    <row r="947" spans="1:16" ht="12.5" x14ac:dyDescent="0.25">
      <c r="A947" s="21" t="s">
        <v>1937</v>
      </c>
      <c r="B947" s="13">
        <v>45845</v>
      </c>
      <c r="C947" s="12" t="s">
        <v>43</v>
      </c>
      <c r="D947" s="12" t="s">
        <v>1938</v>
      </c>
      <c r="E947" s="12" t="s">
        <v>39</v>
      </c>
      <c r="F947" s="12" t="s">
        <v>45</v>
      </c>
      <c r="G947" s="12">
        <v>2</v>
      </c>
      <c r="H947" s="27">
        <v>407.84</v>
      </c>
      <c r="I947" s="12">
        <v>0.1</v>
      </c>
      <c r="J947" s="12" t="s">
        <v>36</v>
      </c>
      <c r="K947" s="28">
        <f>(G947*H947)</f>
        <v>815.68</v>
      </c>
      <c r="L947" s="28">
        <f>(K947*I947)</f>
        <v>81.567999999999998</v>
      </c>
      <c r="M947" s="28">
        <f>(K947-L947)</f>
        <v>734.11199999999997</v>
      </c>
      <c r="N947" s="15">
        <f>YEAR(B947)</f>
        <v>2025</v>
      </c>
      <c r="O947" s="15">
        <f>MONTH(B947)</f>
        <v>7</v>
      </c>
      <c r="P947" s="15"/>
    </row>
    <row r="948" spans="1:16" ht="12.5" x14ac:dyDescent="0.25">
      <c r="A948" s="21" t="s">
        <v>1939</v>
      </c>
      <c r="B948" s="13">
        <v>45666</v>
      </c>
      <c r="C948" s="12" t="s">
        <v>65</v>
      </c>
      <c r="D948" s="12" t="s">
        <v>1940</v>
      </c>
      <c r="E948" s="12" t="s">
        <v>56</v>
      </c>
      <c r="F948" s="12" t="s">
        <v>87</v>
      </c>
      <c r="G948" s="12">
        <v>3</v>
      </c>
      <c r="H948" s="27">
        <v>116.61</v>
      </c>
      <c r="I948" s="12">
        <v>0.05</v>
      </c>
      <c r="J948" s="12" t="s">
        <v>58</v>
      </c>
      <c r="K948" s="28">
        <f>(G948*H948)</f>
        <v>349.83</v>
      </c>
      <c r="L948" s="28">
        <f>(K948*I948)</f>
        <v>17.491499999999998</v>
      </c>
      <c r="M948" s="28">
        <f>(K948-L948)</f>
        <v>332.33850000000001</v>
      </c>
      <c r="N948" s="15">
        <f>YEAR(B948)</f>
        <v>2025</v>
      </c>
      <c r="O948" s="15">
        <f>MONTH(B948)</f>
        <v>1</v>
      </c>
      <c r="P948" s="15"/>
    </row>
    <row r="949" spans="1:16" ht="12.5" x14ac:dyDescent="0.25">
      <c r="A949" s="21" t="s">
        <v>1941</v>
      </c>
      <c r="B949" s="13">
        <v>45796</v>
      </c>
      <c r="C949" s="12" t="s">
        <v>47</v>
      </c>
      <c r="D949" s="12" t="s">
        <v>1942</v>
      </c>
      <c r="E949" s="12" t="s">
        <v>39</v>
      </c>
      <c r="F949" s="12" t="s">
        <v>101</v>
      </c>
      <c r="G949" s="12">
        <v>5</v>
      </c>
      <c r="H949" s="27">
        <v>482.19</v>
      </c>
      <c r="I949" s="12">
        <v>0</v>
      </c>
      <c r="J949" s="12" t="s">
        <v>36</v>
      </c>
      <c r="K949" s="28">
        <f>(G949*H949)</f>
        <v>2410.9499999999998</v>
      </c>
      <c r="L949" s="28">
        <f>(K949*I949)</f>
        <v>0</v>
      </c>
      <c r="M949" s="28">
        <f>(K949-L949)</f>
        <v>2410.9499999999998</v>
      </c>
      <c r="N949" s="15">
        <f>YEAR(B949)</f>
        <v>2025</v>
      </c>
      <c r="O949" s="15">
        <f>MONTH(B949)</f>
        <v>5</v>
      </c>
      <c r="P949" s="15"/>
    </row>
    <row r="950" spans="1:16" ht="12.5" x14ac:dyDescent="0.25">
      <c r="A950" s="21" t="s">
        <v>1943</v>
      </c>
      <c r="B950" s="13">
        <v>45576</v>
      </c>
      <c r="C950" s="12" t="s">
        <v>32</v>
      </c>
      <c r="D950" s="12" t="s">
        <v>1944</v>
      </c>
      <c r="E950" s="12" t="s">
        <v>34</v>
      </c>
      <c r="F950" s="12" t="s">
        <v>90</v>
      </c>
      <c r="G950" s="12">
        <v>2</v>
      </c>
      <c r="H950" s="27">
        <v>14.33</v>
      </c>
      <c r="I950" s="12">
        <v>0.1</v>
      </c>
      <c r="J950" s="12" t="s">
        <v>58</v>
      </c>
      <c r="K950" s="28">
        <f>(G950*H950)</f>
        <v>28.66</v>
      </c>
      <c r="L950" s="28">
        <f>(K950*I950)</f>
        <v>2.8660000000000001</v>
      </c>
      <c r="M950" s="28">
        <f>(K950-L950)</f>
        <v>25.794</v>
      </c>
      <c r="N950" s="15">
        <f>YEAR(B950)</f>
        <v>2024</v>
      </c>
      <c r="O950" s="15">
        <f>MONTH(B950)</f>
        <v>10</v>
      </c>
      <c r="P950" s="15"/>
    </row>
    <row r="951" spans="1:16" ht="12.5" x14ac:dyDescent="0.25">
      <c r="A951" s="21" t="s">
        <v>1945</v>
      </c>
      <c r="B951" s="13">
        <v>45554</v>
      </c>
      <c r="C951" s="12" t="s">
        <v>65</v>
      </c>
      <c r="D951" s="12" t="s">
        <v>1946</v>
      </c>
      <c r="E951" s="12" t="s">
        <v>34</v>
      </c>
      <c r="F951" s="12" t="s">
        <v>90</v>
      </c>
      <c r="G951" s="12">
        <v>1</v>
      </c>
      <c r="H951" s="27">
        <v>275.75</v>
      </c>
      <c r="I951" s="12">
        <v>0</v>
      </c>
      <c r="J951" s="12" t="s">
        <v>58</v>
      </c>
      <c r="K951" s="28">
        <f>(G951*H951)</f>
        <v>275.75</v>
      </c>
      <c r="L951" s="28">
        <f>(K951*I951)</f>
        <v>0</v>
      </c>
      <c r="M951" s="28">
        <f>(K951-L951)</f>
        <v>275.75</v>
      </c>
      <c r="N951" s="15">
        <f>YEAR(B951)</f>
        <v>2024</v>
      </c>
      <c r="O951" s="15">
        <f>MONTH(B951)</f>
        <v>9</v>
      </c>
      <c r="P951" s="15"/>
    </row>
    <row r="952" spans="1:16" ht="12.5" x14ac:dyDescent="0.25">
      <c r="A952" s="21" t="s">
        <v>1947</v>
      </c>
      <c r="B952" s="13">
        <v>45690</v>
      </c>
      <c r="C952" s="12" t="s">
        <v>32</v>
      </c>
      <c r="D952" s="12" t="s">
        <v>1948</v>
      </c>
      <c r="E952" s="12" t="s">
        <v>34</v>
      </c>
      <c r="F952" s="12" t="s">
        <v>69</v>
      </c>
      <c r="G952" s="12">
        <v>5</v>
      </c>
      <c r="H952" s="27">
        <v>320.16000000000003</v>
      </c>
      <c r="I952" s="12">
        <v>0.1</v>
      </c>
      <c r="J952" s="12" t="s">
        <v>41</v>
      </c>
      <c r="K952" s="28">
        <f>(G952*H952)</f>
        <v>1600.8000000000002</v>
      </c>
      <c r="L952" s="28">
        <f>(K952*I952)</f>
        <v>160.08000000000004</v>
      </c>
      <c r="M952" s="28">
        <f>(K952-L952)</f>
        <v>1440.7200000000003</v>
      </c>
      <c r="N952" s="15">
        <f>YEAR(B952)</f>
        <v>2025</v>
      </c>
      <c r="O952" s="15">
        <f>MONTH(B952)</f>
        <v>2</v>
      </c>
      <c r="P952" s="15"/>
    </row>
    <row r="953" spans="1:16" ht="12.5" x14ac:dyDescent="0.25">
      <c r="A953" s="21" t="s">
        <v>1949</v>
      </c>
      <c r="B953" s="13">
        <v>45729</v>
      </c>
      <c r="C953" s="12" t="s">
        <v>43</v>
      </c>
      <c r="D953" s="12" t="s">
        <v>1950</v>
      </c>
      <c r="E953" s="12" t="s">
        <v>39</v>
      </c>
      <c r="F953" s="12" t="s">
        <v>53</v>
      </c>
      <c r="G953" s="12">
        <v>4</v>
      </c>
      <c r="H953" s="27">
        <v>132.13</v>
      </c>
      <c r="I953" s="12">
        <v>0.1</v>
      </c>
      <c r="J953" s="12" t="s">
        <v>41</v>
      </c>
      <c r="K953" s="28">
        <f>(G953*H953)</f>
        <v>528.52</v>
      </c>
      <c r="L953" s="28">
        <f>(K953*I953)</f>
        <v>52.852000000000004</v>
      </c>
      <c r="M953" s="28">
        <f>(K953-L953)</f>
        <v>475.66800000000001</v>
      </c>
      <c r="N953" s="15">
        <f>YEAR(B953)</f>
        <v>2025</v>
      </c>
      <c r="O953" s="15">
        <f>MONTH(B953)</f>
        <v>3</v>
      </c>
      <c r="P953" s="15"/>
    </row>
    <row r="954" spans="1:16" ht="12.5" x14ac:dyDescent="0.25">
      <c r="A954" s="21" t="s">
        <v>1951</v>
      </c>
      <c r="B954" s="13">
        <v>45719</v>
      </c>
      <c r="C954" s="12" t="s">
        <v>65</v>
      </c>
      <c r="D954" s="12" t="s">
        <v>1952</v>
      </c>
      <c r="E954" s="12" t="s">
        <v>39</v>
      </c>
      <c r="F954" s="12" t="s">
        <v>40</v>
      </c>
      <c r="G954" s="12">
        <v>5</v>
      </c>
      <c r="H954" s="27">
        <v>306.66000000000003</v>
      </c>
      <c r="I954" s="12">
        <v>0</v>
      </c>
      <c r="J954" s="12" t="s">
        <v>58</v>
      </c>
      <c r="K954" s="28">
        <f>(G954*H954)</f>
        <v>1533.3000000000002</v>
      </c>
      <c r="L954" s="28">
        <f>(K954*I954)</f>
        <v>0</v>
      </c>
      <c r="M954" s="28">
        <f>(K954-L954)</f>
        <v>1533.3000000000002</v>
      </c>
      <c r="N954" s="15">
        <f>YEAR(B954)</f>
        <v>2025</v>
      </c>
      <c r="O954" s="15">
        <f>MONTH(B954)</f>
        <v>3</v>
      </c>
      <c r="P954" s="15"/>
    </row>
    <row r="955" spans="1:16" ht="12.5" x14ac:dyDescent="0.25">
      <c r="A955" s="21" t="s">
        <v>1953</v>
      </c>
      <c r="B955" s="13">
        <v>45740</v>
      </c>
      <c r="C955" s="12" t="s">
        <v>32</v>
      </c>
      <c r="D955" s="12" t="s">
        <v>1954</v>
      </c>
      <c r="E955" s="12" t="s">
        <v>39</v>
      </c>
      <c r="F955" s="12" t="s">
        <v>53</v>
      </c>
      <c r="G955" s="12">
        <v>5</v>
      </c>
      <c r="H955" s="27">
        <v>218.88</v>
      </c>
      <c r="I955" s="12">
        <v>0.1</v>
      </c>
      <c r="J955" s="12" t="s">
        <v>58</v>
      </c>
      <c r="K955" s="28">
        <f>(G955*H955)</f>
        <v>1094.4000000000001</v>
      </c>
      <c r="L955" s="28">
        <f>(K955*I955)</f>
        <v>109.44000000000001</v>
      </c>
      <c r="M955" s="28">
        <f>(K955-L955)</f>
        <v>984.96</v>
      </c>
      <c r="N955" s="15">
        <f>YEAR(B955)</f>
        <v>2025</v>
      </c>
      <c r="O955" s="15">
        <f>MONTH(B955)</f>
        <v>3</v>
      </c>
      <c r="P955" s="15"/>
    </row>
    <row r="956" spans="1:16" ht="12.5" x14ac:dyDescent="0.25">
      <c r="A956" s="21" t="s">
        <v>1955</v>
      </c>
      <c r="B956" s="13">
        <v>45640</v>
      </c>
      <c r="C956" s="12" t="s">
        <v>47</v>
      </c>
      <c r="D956" s="12" t="s">
        <v>1956</v>
      </c>
      <c r="E956" s="12" t="s">
        <v>56</v>
      </c>
      <c r="F956" s="12" t="s">
        <v>57</v>
      </c>
      <c r="G956" s="12">
        <v>3</v>
      </c>
      <c r="H956" s="27">
        <v>366.21</v>
      </c>
      <c r="I956" s="12">
        <v>0</v>
      </c>
      <c r="J956" s="12" t="s">
        <v>41</v>
      </c>
      <c r="K956" s="28">
        <f>(G956*H956)</f>
        <v>1098.6299999999999</v>
      </c>
      <c r="L956" s="28">
        <f>(K956*I956)</f>
        <v>0</v>
      </c>
      <c r="M956" s="28">
        <f>(K956-L956)</f>
        <v>1098.6299999999999</v>
      </c>
      <c r="N956" s="15">
        <f>YEAR(B956)</f>
        <v>2024</v>
      </c>
      <c r="O956" s="15">
        <f>MONTH(B956)</f>
        <v>12</v>
      </c>
      <c r="P956" s="15"/>
    </row>
    <row r="957" spans="1:16" ht="12.5" x14ac:dyDescent="0.25">
      <c r="A957" s="21" t="s">
        <v>1957</v>
      </c>
      <c r="B957" s="13">
        <v>45538</v>
      </c>
      <c r="C957" s="12" t="s">
        <v>65</v>
      </c>
      <c r="D957" s="12" t="s">
        <v>1958</v>
      </c>
      <c r="E957" s="12" t="s">
        <v>39</v>
      </c>
      <c r="F957" s="12" t="s">
        <v>101</v>
      </c>
      <c r="G957" s="12">
        <v>9</v>
      </c>
      <c r="H957" s="27">
        <v>470.41</v>
      </c>
      <c r="I957" s="12">
        <v>0</v>
      </c>
      <c r="J957" s="12" t="s">
        <v>36</v>
      </c>
      <c r="K957" s="28">
        <f>(G957*H957)</f>
        <v>4233.6900000000005</v>
      </c>
      <c r="L957" s="28">
        <f>(K957*I957)</f>
        <v>0</v>
      </c>
      <c r="M957" s="28">
        <f>(K957-L957)</f>
        <v>4233.6900000000005</v>
      </c>
      <c r="N957" s="15">
        <f>YEAR(B957)</f>
        <v>2024</v>
      </c>
      <c r="O957" s="15">
        <f>MONTH(B957)</f>
        <v>9</v>
      </c>
      <c r="P957" s="15"/>
    </row>
    <row r="958" spans="1:16" ht="12.5" x14ac:dyDescent="0.25">
      <c r="A958" s="21" t="s">
        <v>1959</v>
      </c>
      <c r="B958" s="13">
        <v>45520</v>
      </c>
      <c r="C958" s="12" t="s">
        <v>32</v>
      </c>
      <c r="D958" s="12" t="s">
        <v>1960</v>
      </c>
      <c r="E958" s="12" t="s">
        <v>56</v>
      </c>
      <c r="F958" s="12" t="s">
        <v>87</v>
      </c>
      <c r="G958" s="12">
        <v>9</v>
      </c>
      <c r="H958" s="27">
        <v>312.51</v>
      </c>
      <c r="I958" s="12">
        <v>0.05</v>
      </c>
      <c r="J958" s="12" t="s">
        <v>58</v>
      </c>
      <c r="K958" s="28">
        <f>(G958*H958)</f>
        <v>2812.59</v>
      </c>
      <c r="L958" s="28">
        <f>(K958*I958)</f>
        <v>140.62950000000001</v>
      </c>
      <c r="M958" s="28">
        <f>(K958-L958)</f>
        <v>2671.9605000000001</v>
      </c>
      <c r="N958" s="15">
        <f>YEAR(B958)</f>
        <v>2024</v>
      </c>
      <c r="O958" s="15">
        <f>MONTH(B958)</f>
        <v>8</v>
      </c>
      <c r="P958" s="15"/>
    </row>
    <row r="959" spans="1:16" ht="12.5" x14ac:dyDescent="0.25">
      <c r="A959" s="21" t="s">
        <v>1961</v>
      </c>
      <c r="B959" s="13">
        <v>45674</v>
      </c>
      <c r="C959" s="12" t="s">
        <v>65</v>
      </c>
      <c r="D959" s="12" t="s">
        <v>1962</v>
      </c>
      <c r="E959" s="12" t="s">
        <v>39</v>
      </c>
      <c r="F959" s="12" t="s">
        <v>40</v>
      </c>
      <c r="G959" s="12">
        <v>5</v>
      </c>
      <c r="H959" s="27">
        <v>36.270000000000003</v>
      </c>
      <c r="I959" s="12">
        <v>0.05</v>
      </c>
      <c r="J959" s="12" t="s">
        <v>41</v>
      </c>
      <c r="K959" s="28">
        <f>(G959*H959)</f>
        <v>181.35000000000002</v>
      </c>
      <c r="L959" s="28">
        <f>(K959*I959)</f>
        <v>9.0675000000000008</v>
      </c>
      <c r="M959" s="28">
        <f>(K959-L959)</f>
        <v>172.28250000000003</v>
      </c>
      <c r="N959" s="15">
        <f>YEAR(B959)</f>
        <v>2025</v>
      </c>
      <c r="O959" s="15">
        <f>MONTH(B959)</f>
        <v>1</v>
      </c>
      <c r="P959" s="15"/>
    </row>
    <row r="960" spans="1:16" ht="12.5" x14ac:dyDescent="0.25">
      <c r="A960" s="21" t="s">
        <v>1963</v>
      </c>
      <c r="B960" s="13">
        <v>45700</v>
      </c>
      <c r="C960" s="12" t="s">
        <v>65</v>
      </c>
      <c r="D960" s="12" t="s">
        <v>1964</v>
      </c>
      <c r="E960" s="12" t="s">
        <v>56</v>
      </c>
      <c r="F960" s="12" t="s">
        <v>57</v>
      </c>
      <c r="G960" s="12">
        <v>5</v>
      </c>
      <c r="H960" s="27">
        <v>308.44</v>
      </c>
      <c r="I960" s="12">
        <v>0.1</v>
      </c>
      <c r="J960" s="12" t="s">
        <v>36</v>
      </c>
      <c r="K960" s="28">
        <f>(G960*H960)</f>
        <v>1542.2</v>
      </c>
      <c r="L960" s="28">
        <f>(K960*I960)</f>
        <v>154.22000000000003</v>
      </c>
      <c r="M960" s="28">
        <f>(K960-L960)</f>
        <v>1387.98</v>
      </c>
      <c r="N960" s="15">
        <f>YEAR(B960)</f>
        <v>2025</v>
      </c>
      <c r="O960" s="15">
        <f>MONTH(B960)</f>
        <v>2</v>
      </c>
      <c r="P960" s="15"/>
    </row>
    <row r="961" spans="1:16" ht="12.5" x14ac:dyDescent="0.25">
      <c r="A961" s="21" t="s">
        <v>1965</v>
      </c>
      <c r="B961" s="13">
        <v>45574</v>
      </c>
      <c r="C961" s="12" t="s">
        <v>32</v>
      </c>
      <c r="D961" s="12" t="s">
        <v>1966</v>
      </c>
      <c r="E961" s="12" t="s">
        <v>34</v>
      </c>
      <c r="F961" s="12" t="s">
        <v>90</v>
      </c>
      <c r="G961" s="12">
        <v>8</v>
      </c>
      <c r="H961" s="27">
        <v>195.48</v>
      </c>
      <c r="I961" s="12">
        <v>0</v>
      </c>
      <c r="J961" s="12" t="s">
        <v>58</v>
      </c>
      <c r="K961" s="28">
        <f>(G961*H961)</f>
        <v>1563.84</v>
      </c>
      <c r="L961" s="28">
        <f>(K961*I961)</f>
        <v>0</v>
      </c>
      <c r="M961" s="28">
        <f>(K961-L961)</f>
        <v>1563.84</v>
      </c>
      <c r="N961" s="15">
        <f>YEAR(B961)</f>
        <v>2024</v>
      </c>
      <c r="O961" s="15">
        <f>MONTH(B961)</f>
        <v>10</v>
      </c>
      <c r="P961" s="15"/>
    </row>
    <row r="962" spans="1:16" ht="12.5" x14ac:dyDescent="0.25">
      <c r="A962" s="21" t="s">
        <v>1967</v>
      </c>
      <c r="B962" s="13">
        <v>45781</v>
      </c>
      <c r="C962" s="12" t="s">
        <v>32</v>
      </c>
      <c r="D962" s="12" t="s">
        <v>1968</v>
      </c>
      <c r="E962" s="12" t="s">
        <v>39</v>
      </c>
      <c r="F962" s="12" t="s">
        <v>53</v>
      </c>
      <c r="G962" s="12">
        <v>5</v>
      </c>
      <c r="H962" s="27">
        <v>338.6</v>
      </c>
      <c r="I962" s="12">
        <v>0.1</v>
      </c>
      <c r="J962" s="12" t="s">
        <v>58</v>
      </c>
      <c r="K962" s="28">
        <f>(G962*H962)</f>
        <v>1693</v>
      </c>
      <c r="L962" s="28">
        <f>(K962*I962)</f>
        <v>169.3</v>
      </c>
      <c r="M962" s="28">
        <f>(K962-L962)</f>
        <v>1523.7</v>
      </c>
      <c r="N962" s="15">
        <f>YEAR(B962)</f>
        <v>2025</v>
      </c>
      <c r="O962" s="15">
        <f>MONTH(B962)</f>
        <v>5</v>
      </c>
      <c r="P962" s="15"/>
    </row>
    <row r="963" spans="1:16" ht="12.5" x14ac:dyDescent="0.25">
      <c r="A963" s="21" t="s">
        <v>1969</v>
      </c>
      <c r="B963" s="13">
        <v>45824</v>
      </c>
      <c r="C963" s="12" t="s">
        <v>43</v>
      </c>
      <c r="D963" s="12" t="s">
        <v>1970</v>
      </c>
      <c r="E963" s="12" t="s">
        <v>34</v>
      </c>
      <c r="F963" s="12" t="s">
        <v>90</v>
      </c>
      <c r="G963" s="12">
        <v>3</v>
      </c>
      <c r="H963" s="27">
        <v>81.81</v>
      </c>
      <c r="I963" s="12">
        <v>0.15</v>
      </c>
      <c r="J963" s="12" t="s">
        <v>58</v>
      </c>
      <c r="K963" s="28">
        <f>(G963*H963)</f>
        <v>245.43</v>
      </c>
      <c r="L963" s="28">
        <f>(K963*I963)</f>
        <v>36.814500000000002</v>
      </c>
      <c r="M963" s="28">
        <f>(K963-L963)</f>
        <v>208.6155</v>
      </c>
      <c r="N963" s="15">
        <f>YEAR(B963)</f>
        <v>2025</v>
      </c>
      <c r="O963" s="15">
        <f>MONTH(B963)</f>
        <v>6</v>
      </c>
      <c r="P963" s="15"/>
    </row>
    <row r="964" spans="1:16" ht="12.5" x14ac:dyDescent="0.25">
      <c r="A964" s="21" t="s">
        <v>1971</v>
      </c>
      <c r="B964" s="13">
        <v>45782</v>
      </c>
      <c r="C964" s="12" t="s">
        <v>47</v>
      </c>
      <c r="D964" s="12" t="s">
        <v>1972</v>
      </c>
      <c r="E964" s="12" t="s">
        <v>56</v>
      </c>
      <c r="F964" s="12" t="s">
        <v>57</v>
      </c>
      <c r="G964" s="12">
        <v>8</v>
      </c>
      <c r="H964" s="27">
        <v>115.55</v>
      </c>
      <c r="I964" s="12">
        <v>0</v>
      </c>
      <c r="J964" s="12" t="s">
        <v>58</v>
      </c>
      <c r="K964" s="28">
        <f>(G964*H964)</f>
        <v>924.4</v>
      </c>
      <c r="L964" s="28">
        <f>(K964*I964)</f>
        <v>0</v>
      </c>
      <c r="M964" s="28">
        <f>(K964-L964)</f>
        <v>924.4</v>
      </c>
      <c r="N964" s="15">
        <f>YEAR(B964)</f>
        <v>2025</v>
      </c>
      <c r="O964" s="15">
        <f>MONTH(B964)</f>
        <v>5</v>
      </c>
      <c r="P964" s="15"/>
    </row>
    <row r="965" spans="1:16" ht="12.5" x14ac:dyDescent="0.25">
      <c r="A965" s="21" t="s">
        <v>1973</v>
      </c>
      <c r="B965" s="13">
        <v>45675</v>
      </c>
      <c r="C965" s="12" t="s">
        <v>43</v>
      </c>
      <c r="D965" s="12" t="s">
        <v>1974</v>
      </c>
      <c r="E965" s="12" t="s">
        <v>56</v>
      </c>
      <c r="F965" s="12" t="s">
        <v>57</v>
      </c>
      <c r="G965" s="12">
        <v>6</v>
      </c>
      <c r="H965" s="27">
        <v>420.38</v>
      </c>
      <c r="I965" s="12">
        <v>0.1</v>
      </c>
      <c r="J965" s="12" t="s">
        <v>36</v>
      </c>
      <c r="K965" s="28">
        <f>(G965*H965)</f>
        <v>2522.2799999999997</v>
      </c>
      <c r="L965" s="28">
        <f>(K965*I965)</f>
        <v>252.22799999999998</v>
      </c>
      <c r="M965" s="28">
        <f>(K965-L965)</f>
        <v>2270.0519999999997</v>
      </c>
      <c r="N965" s="15">
        <f>YEAR(B965)</f>
        <v>2025</v>
      </c>
      <c r="O965" s="15">
        <f>MONTH(B965)</f>
        <v>1</v>
      </c>
      <c r="P965" s="15"/>
    </row>
    <row r="966" spans="1:16" ht="12.5" x14ac:dyDescent="0.25">
      <c r="A966" s="21" t="s">
        <v>1975</v>
      </c>
      <c r="B966" s="13">
        <v>45632</v>
      </c>
      <c r="C966" s="12" t="s">
        <v>32</v>
      </c>
      <c r="D966" s="12" t="s">
        <v>1976</v>
      </c>
      <c r="E966" s="12" t="s">
        <v>34</v>
      </c>
      <c r="F966" s="12" t="s">
        <v>182</v>
      </c>
      <c r="G966" s="12">
        <v>4</v>
      </c>
      <c r="H966" s="27">
        <v>71.180000000000007</v>
      </c>
      <c r="I966" s="12">
        <v>0</v>
      </c>
      <c r="J966" s="12" t="s">
        <v>36</v>
      </c>
      <c r="K966" s="28">
        <f>(G966*H966)</f>
        <v>284.72000000000003</v>
      </c>
      <c r="L966" s="28">
        <f>(K966*I966)</f>
        <v>0</v>
      </c>
      <c r="M966" s="28">
        <f>(K966-L966)</f>
        <v>284.72000000000003</v>
      </c>
      <c r="N966" s="15">
        <f>YEAR(B966)</f>
        <v>2024</v>
      </c>
      <c r="O966" s="15">
        <f>MONTH(B966)</f>
        <v>12</v>
      </c>
      <c r="P966" s="15"/>
    </row>
    <row r="967" spans="1:16" ht="12.5" x14ac:dyDescent="0.25">
      <c r="A967" s="21" t="s">
        <v>1977</v>
      </c>
      <c r="B967" s="13">
        <v>45817</v>
      </c>
      <c r="C967" s="12" t="s">
        <v>65</v>
      </c>
      <c r="D967" s="12" t="s">
        <v>1978</v>
      </c>
      <c r="E967" s="12" t="s">
        <v>34</v>
      </c>
      <c r="F967" s="12" t="s">
        <v>182</v>
      </c>
      <c r="G967" s="12">
        <v>3</v>
      </c>
      <c r="H967" s="27">
        <v>27.42</v>
      </c>
      <c r="I967" s="12">
        <v>0.1</v>
      </c>
      <c r="J967" s="12" t="s">
        <v>36</v>
      </c>
      <c r="K967" s="28">
        <f>(G967*H967)</f>
        <v>82.26</v>
      </c>
      <c r="L967" s="28">
        <f>(K967*I967)</f>
        <v>8.2260000000000009</v>
      </c>
      <c r="M967" s="28">
        <f>(K967-L967)</f>
        <v>74.034000000000006</v>
      </c>
      <c r="N967" s="15">
        <f>YEAR(B967)</f>
        <v>2025</v>
      </c>
      <c r="O967" s="15">
        <f>MONTH(B967)</f>
        <v>6</v>
      </c>
      <c r="P967" s="15"/>
    </row>
    <row r="968" spans="1:16" ht="12.5" x14ac:dyDescent="0.25">
      <c r="A968" s="21" t="s">
        <v>1979</v>
      </c>
      <c r="B968" s="13">
        <v>45600</v>
      </c>
      <c r="C968" s="12" t="s">
        <v>32</v>
      </c>
      <c r="D968" s="12" t="s">
        <v>1980</v>
      </c>
      <c r="E968" s="12" t="s">
        <v>39</v>
      </c>
      <c r="F968" s="12" t="s">
        <v>45</v>
      </c>
      <c r="G968" s="12">
        <v>2</v>
      </c>
      <c r="H968" s="27">
        <v>59.96</v>
      </c>
      <c r="I968" s="12">
        <v>0.1</v>
      </c>
      <c r="J968" s="12" t="s">
        <v>36</v>
      </c>
      <c r="K968" s="28">
        <f>(G968*H968)</f>
        <v>119.92</v>
      </c>
      <c r="L968" s="28">
        <f>(K968*I968)</f>
        <v>11.992000000000001</v>
      </c>
      <c r="M968" s="28">
        <f>(K968-L968)</f>
        <v>107.928</v>
      </c>
      <c r="N968" s="15">
        <f>YEAR(B968)</f>
        <v>2024</v>
      </c>
      <c r="O968" s="15">
        <f>MONTH(B968)</f>
        <v>11</v>
      </c>
      <c r="P968" s="15"/>
    </row>
    <row r="969" spans="1:16" ht="12.5" x14ac:dyDescent="0.25">
      <c r="A969" s="21" t="s">
        <v>1981</v>
      </c>
      <c r="B969" s="13">
        <v>45657</v>
      </c>
      <c r="C969" s="12" t="s">
        <v>65</v>
      </c>
      <c r="D969" s="12" t="s">
        <v>1982</v>
      </c>
      <c r="E969" s="12" t="s">
        <v>34</v>
      </c>
      <c r="F969" s="12" t="s">
        <v>35</v>
      </c>
      <c r="G969" s="12">
        <v>6</v>
      </c>
      <c r="H969" s="27">
        <v>302.58</v>
      </c>
      <c r="I969" s="12">
        <v>0.15</v>
      </c>
      <c r="J969" s="12" t="s">
        <v>36</v>
      </c>
      <c r="K969" s="28">
        <f>(G969*H969)</f>
        <v>1815.48</v>
      </c>
      <c r="L969" s="28">
        <f>(K969*I969)</f>
        <v>272.322</v>
      </c>
      <c r="M969" s="28">
        <f>(K969-L969)</f>
        <v>1543.1579999999999</v>
      </c>
      <c r="N969" s="15">
        <f>YEAR(B969)</f>
        <v>2024</v>
      </c>
      <c r="O969" s="15">
        <f>MONTH(B969)</f>
        <v>12</v>
      </c>
      <c r="P969" s="15"/>
    </row>
    <row r="970" spans="1:16" ht="12.5" x14ac:dyDescent="0.25">
      <c r="A970" s="21" t="s">
        <v>1983</v>
      </c>
      <c r="B970" s="13">
        <v>45757</v>
      </c>
      <c r="C970" s="12" t="s">
        <v>43</v>
      </c>
      <c r="D970" s="12" t="s">
        <v>1984</v>
      </c>
      <c r="E970" s="12" t="s">
        <v>56</v>
      </c>
      <c r="F970" s="12" t="s">
        <v>61</v>
      </c>
      <c r="G970" s="12">
        <v>5</v>
      </c>
      <c r="H970" s="27">
        <v>452.05</v>
      </c>
      <c r="I970" s="12">
        <v>0</v>
      </c>
      <c r="J970" s="12" t="s">
        <v>58</v>
      </c>
      <c r="K970" s="28">
        <f>(G970*H970)</f>
        <v>2260.25</v>
      </c>
      <c r="L970" s="28">
        <f>(K970*I970)</f>
        <v>0</v>
      </c>
      <c r="M970" s="28">
        <f>(K970-L970)</f>
        <v>2260.25</v>
      </c>
      <c r="N970" s="15">
        <f>YEAR(B970)</f>
        <v>2025</v>
      </c>
      <c r="O970" s="15">
        <f>MONTH(B970)</f>
        <v>4</v>
      </c>
      <c r="P970" s="15"/>
    </row>
    <row r="971" spans="1:16" ht="12.5" x14ac:dyDescent="0.25">
      <c r="A971" s="21" t="s">
        <v>1985</v>
      </c>
      <c r="B971" s="13">
        <v>45676</v>
      </c>
      <c r="C971" s="12" t="s">
        <v>43</v>
      </c>
      <c r="D971" s="12" t="s">
        <v>1986</v>
      </c>
      <c r="E971" s="12" t="s">
        <v>34</v>
      </c>
      <c r="F971" s="12" t="s">
        <v>90</v>
      </c>
      <c r="G971" s="12">
        <v>6</v>
      </c>
      <c r="H971" s="27">
        <v>444.5</v>
      </c>
      <c r="I971" s="12">
        <v>0.15</v>
      </c>
      <c r="J971" s="12" t="s">
        <v>58</v>
      </c>
      <c r="K971" s="28">
        <f>(G971*H971)</f>
        <v>2667</v>
      </c>
      <c r="L971" s="28">
        <f>(K971*I971)</f>
        <v>400.05</v>
      </c>
      <c r="M971" s="28">
        <f>(K971-L971)</f>
        <v>2266.9499999999998</v>
      </c>
      <c r="N971" s="15">
        <f>YEAR(B971)</f>
        <v>2025</v>
      </c>
      <c r="O971" s="15">
        <f>MONTH(B971)</f>
        <v>1</v>
      </c>
      <c r="P971" s="15"/>
    </row>
    <row r="972" spans="1:16" ht="12.5" x14ac:dyDescent="0.25">
      <c r="A972" s="21" t="s">
        <v>1987</v>
      </c>
      <c r="B972" s="13">
        <v>45873</v>
      </c>
      <c r="C972" s="12" t="s">
        <v>32</v>
      </c>
      <c r="D972" s="12" t="s">
        <v>1988</v>
      </c>
      <c r="E972" s="12" t="s">
        <v>39</v>
      </c>
      <c r="F972" s="12" t="s">
        <v>53</v>
      </c>
      <c r="G972" s="12">
        <v>10</v>
      </c>
      <c r="H972" s="27">
        <v>467.45</v>
      </c>
      <c r="I972" s="12">
        <v>0</v>
      </c>
      <c r="J972" s="12" t="s">
        <v>41</v>
      </c>
      <c r="K972" s="28">
        <f>(G972*H972)</f>
        <v>4674.5</v>
      </c>
      <c r="L972" s="28">
        <f>(K972*I972)</f>
        <v>0</v>
      </c>
      <c r="M972" s="28">
        <f>(K972-L972)</f>
        <v>4674.5</v>
      </c>
      <c r="N972" s="15">
        <f>YEAR(B972)</f>
        <v>2025</v>
      </c>
      <c r="O972" s="15">
        <f>MONTH(B972)</f>
        <v>8</v>
      </c>
      <c r="P972" s="15"/>
    </row>
    <row r="973" spans="1:16" ht="12.5" x14ac:dyDescent="0.25">
      <c r="A973" s="21" t="s">
        <v>1989</v>
      </c>
      <c r="B973" s="13">
        <v>45785</v>
      </c>
      <c r="C973" s="12" t="s">
        <v>65</v>
      </c>
      <c r="D973" s="12" t="s">
        <v>1990</v>
      </c>
      <c r="E973" s="12" t="s">
        <v>56</v>
      </c>
      <c r="F973" s="12" t="s">
        <v>57</v>
      </c>
      <c r="G973" s="12">
        <v>2</v>
      </c>
      <c r="H973" s="27">
        <v>77.790000000000006</v>
      </c>
      <c r="I973" s="12">
        <v>0.15</v>
      </c>
      <c r="J973" s="12" t="s">
        <v>36</v>
      </c>
      <c r="K973" s="28">
        <f>(G973*H973)</f>
        <v>155.58000000000001</v>
      </c>
      <c r="L973" s="28">
        <f>(K973*I973)</f>
        <v>23.337</v>
      </c>
      <c r="M973" s="28">
        <f>(K973-L973)</f>
        <v>132.24300000000002</v>
      </c>
      <c r="N973" s="15">
        <f>YEAR(B973)</f>
        <v>2025</v>
      </c>
      <c r="O973" s="15">
        <f>MONTH(B973)</f>
        <v>5</v>
      </c>
      <c r="P973" s="15"/>
    </row>
    <row r="974" spans="1:16" ht="12.5" x14ac:dyDescent="0.25">
      <c r="A974" s="21" t="s">
        <v>1991</v>
      </c>
      <c r="B974" s="13">
        <v>45522</v>
      </c>
      <c r="C974" s="12" t="s">
        <v>43</v>
      </c>
      <c r="D974" s="12" t="s">
        <v>1992</v>
      </c>
      <c r="E974" s="12" t="s">
        <v>56</v>
      </c>
      <c r="F974" s="12" t="s">
        <v>57</v>
      </c>
      <c r="G974" s="12">
        <v>8</v>
      </c>
      <c r="H974" s="27">
        <v>334.05</v>
      </c>
      <c r="I974" s="12">
        <v>0.05</v>
      </c>
      <c r="J974" s="12" t="s">
        <v>36</v>
      </c>
      <c r="K974" s="28">
        <f>(G974*H974)</f>
        <v>2672.4</v>
      </c>
      <c r="L974" s="28">
        <f>(K974*I974)</f>
        <v>133.62</v>
      </c>
      <c r="M974" s="28">
        <f>(K974-L974)</f>
        <v>2538.7800000000002</v>
      </c>
      <c r="N974" s="15">
        <f>YEAR(B974)</f>
        <v>2024</v>
      </c>
      <c r="O974" s="15">
        <f>MONTH(B974)</f>
        <v>8</v>
      </c>
      <c r="P974" s="15"/>
    </row>
    <row r="975" spans="1:16" ht="12.5" x14ac:dyDescent="0.25">
      <c r="A975" s="21" t="s">
        <v>1993</v>
      </c>
      <c r="B975" s="13">
        <v>45786</v>
      </c>
      <c r="C975" s="12" t="s">
        <v>65</v>
      </c>
      <c r="D975" s="12" t="s">
        <v>1994</v>
      </c>
      <c r="E975" s="12" t="s">
        <v>39</v>
      </c>
      <c r="F975" s="12" t="s">
        <v>45</v>
      </c>
      <c r="G975" s="12">
        <v>4</v>
      </c>
      <c r="H975" s="27">
        <v>281.85000000000002</v>
      </c>
      <c r="I975" s="12">
        <v>0.05</v>
      </c>
      <c r="J975" s="12" t="s">
        <v>36</v>
      </c>
      <c r="K975" s="28">
        <f>(G975*H975)</f>
        <v>1127.4000000000001</v>
      </c>
      <c r="L975" s="28">
        <f>(K975*I975)</f>
        <v>56.370000000000005</v>
      </c>
      <c r="M975" s="28">
        <f>(K975-L975)</f>
        <v>1071.0300000000002</v>
      </c>
      <c r="N975" s="15">
        <f>YEAR(B975)</f>
        <v>2025</v>
      </c>
      <c r="O975" s="15">
        <f>MONTH(B975)</f>
        <v>5</v>
      </c>
      <c r="P975" s="15"/>
    </row>
    <row r="976" spans="1:16" ht="12.5" x14ac:dyDescent="0.25">
      <c r="A976" s="21" t="s">
        <v>1995</v>
      </c>
      <c r="B976" s="13">
        <v>45619</v>
      </c>
      <c r="C976" s="12" t="s">
        <v>43</v>
      </c>
      <c r="D976" s="12" t="s">
        <v>1996</v>
      </c>
      <c r="E976" s="12" t="s">
        <v>39</v>
      </c>
      <c r="F976" s="12" t="s">
        <v>101</v>
      </c>
      <c r="G976" s="12">
        <v>8</v>
      </c>
      <c r="H976" s="27">
        <v>323.33999999999997</v>
      </c>
      <c r="I976" s="12">
        <v>0.15</v>
      </c>
      <c r="J976" s="12" t="s">
        <v>41</v>
      </c>
      <c r="K976" s="28">
        <f>(G976*H976)</f>
        <v>2586.7199999999998</v>
      </c>
      <c r="L976" s="28">
        <f>(K976*I976)</f>
        <v>388.00799999999998</v>
      </c>
      <c r="M976" s="28">
        <f>(K976-L976)</f>
        <v>2198.712</v>
      </c>
      <c r="N976" s="15">
        <f>YEAR(B976)</f>
        <v>2024</v>
      </c>
      <c r="O976" s="15">
        <f>MONTH(B976)</f>
        <v>11</v>
      </c>
      <c r="P976" s="15"/>
    </row>
    <row r="977" spans="1:16" ht="12.5" x14ac:dyDescent="0.25">
      <c r="A977" s="21" t="s">
        <v>1997</v>
      </c>
      <c r="B977" s="13">
        <v>45755</v>
      </c>
      <c r="C977" s="12" t="s">
        <v>47</v>
      </c>
      <c r="D977" s="12" t="s">
        <v>1998</v>
      </c>
      <c r="E977" s="12" t="s">
        <v>34</v>
      </c>
      <c r="F977" s="12" t="s">
        <v>35</v>
      </c>
      <c r="G977" s="12">
        <v>10</v>
      </c>
      <c r="H977" s="27">
        <v>288.26</v>
      </c>
      <c r="I977" s="12">
        <v>0.05</v>
      </c>
      <c r="J977" s="12" t="s">
        <v>36</v>
      </c>
      <c r="K977" s="28">
        <f>(G977*H977)</f>
        <v>2882.6</v>
      </c>
      <c r="L977" s="28">
        <f>(K977*I977)</f>
        <v>144.13</v>
      </c>
      <c r="M977" s="28">
        <f>(K977-L977)</f>
        <v>2738.47</v>
      </c>
      <c r="N977" s="15">
        <f>YEAR(B977)</f>
        <v>2025</v>
      </c>
      <c r="O977" s="15">
        <f>MONTH(B977)</f>
        <v>4</v>
      </c>
      <c r="P977" s="15"/>
    </row>
    <row r="978" spans="1:16" ht="12.5" x14ac:dyDescent="0.25">
      <c r="A978" s="21" t="s">
        <v>1999</v>
      </c>
      <c r="B978" s="13">
        <v>45605</v>
      </c>
      <c r="C978" s="12" t="s">
        <v>43</v>
      </c>
      <c r="D978" s="12" t="s">
        <v>2000</v>
      </c>
      <c r="E978" s="12" t="s">
        <v>39</v>
      </c>
      <c r="F978" s="12" t="s">
        <v>53</v>
      </c>
      <c r="G978" s="12">
        <v>2</v>
      </c>
      <c r="H978" s="27">
        <v>110.7</v>
      </c>
      <c r="I978" s="12">
        <v>0.15</v>
      </c>
      <c r="J978" s="12" t="s">
        <v>58</v>
      </c>
      <c r="K978" s="28">
        <f>(G978*H978)</f>
        <v>221.4</v>
      </c>
      <c r="L978" s="28">
        <f>(K978*I978)</f>
        <v>33.21</v>
      </c>
      <c r="M978" s="28">
        <f>(K978-L978)</f>
        <v>188.19</v>
      </c>
      <c r="N978" s="15">
        <f>YEAR(B978)</f>
        <v>2024</v>
      </c>
      <c r="O978" s="15">
        <f>MONTH(B978)</f>
        <v>11</v>
      </c>
      <c r="P978" s="15"/>
    </row>
    <row r="979" spans="1:16" ht="12.5" x14ac:dyDescent="0.25">
      <c r="A979" s="21" t="s">
        <v>2001</v>
      </c>
      <c r="B979" s="13">
        <v>45819</v>
      </c>
      <c r="C979" s="12" t="s">
        <v>43</v>
      </c>
      <c r="D979" s="12" t="s">
        <v>2002</v>
      </c>
      <c r="E979" s="12" t="s">
        <v>34</v>
      </c>
      <c r="F979" s="12" t="s">
        <v>90</v>
      </c>
      <c r="G979" s="12">
        <v>7</v>
      </c>
      <c r="H979" s="27">
        <v>39.96</v>
      </c>
      <c r="I979" s="12">
        <v>0.05</v>
      </c>
      <c r="J979" s="12" t="s">
        <v>36</v>
      </c>
      <c r="K979" s="28">
        <f>(G979*H979)</f>
        <v>279.72000000000003</v>
      </c>
      <c r="L979" s="28">
        <f>(K979*I979)</f>
        <v>13.986000000000002</v>
      </c>
      <c r="M979" s="28">
        <f>(K979-L979)</f>
        <v>265.73400000000004</v>
      </c>
      <c r="N979" s="15">
        <f>YEAR(B979)</f>
        <v>2025</v>
      </c>
      <c r="O979" s="15">
        <f>MONTH(B979)</f>
        <v>6</v>
      </c>
      <c r="P979" s="15"/>
    </row>
    <row r="980" spans="1:16" ht="12.5" x14ac:dyDescent="0.25">
      <c r="A980" s="21" t="s">
        <v>2003</v>
      </c>
      <c r="B980" s="13">
        <v>45855</v>
      </c>
      <c r="C980" s="12" t="s">
        <v>43</v>
      </c>
      <c r="D980" s="12" t="s">
        <v>2004</v>
      </c>
      <c r="E980" s="12" t="s">
        <v>56</v>
      </c>
      <c r="F980" s="12" t="s">
        <v>57</v>
      </c>
      <c r="G980" s="12">
        <v>8</v>
      </c>
      <c r="H980" s="27">
        <v>202.55</v>
      </c>
      <c r="I980" s="12">
        <v>0.1</v>
      </c>
      <c r="J980" s="12" t="s">
        <v>58</v>
      </c>
      <c r="K980" s="28">
        <f>(G980*H980)</f>
        <v>1620.4</v>
      </c>
      <c r="L980" s="28">
        <f>(K980*I980)</f>
        <v>162.04000000000002</v>
      </c>
      <c r="M980" s="28">
        <f>(K980-L980)</f>
        <v>1458.3600000000001</v>
      </c>
      <c r="N980" s="15">
        <f>YEAR(B980)</f>
        <v>2025</v>
      </c>
      <c r="O980" s="15">
        <f>MONTH(B980)</f>
        <v>7</v>
      </c>
      <c r="P980" s="15"/>
    </row>
    <row r="981" spans="1:16" ht="12.5" x14ac:dyDescent="0.25">
      <c r="A981" s="21" t="s">
        <v>2005</v>
      </c>
      <c r="B981" s="13">
        <v>45859</v>
      </c>
      <c r="C981" s="12" t="s">
        <v>47</v>
      </c>
      <c r="D981" s="12" t="s">
        <v>2006</v>
      </c>
      <c r="E981" s="12" t="s">
        <v>39</v>
      </c>
      <c r="F981" s="12" t="s">
        <v>40</v>
      </c>
      <c r="G981" s="12">
        <v>5</v>
      </c>
      <c r="H981" s="27">
        <v>205.27</v>
      </c>
      <c r="I981" s="12">
        <v>0.1</v>
      </c>
      <c r="J981" s="12" t="s">
        <v>36</v>
      </c>
      <c r="K981" s="28">
        <f>(G981*H981)</f>
        <v>1026.3500000000001</v>
      </c>
      <c r="L981" s="28">
        <f>(K981*I981)</f>
        <v>102.63500000000002</v>
      </c>
      <c r="M981" s="28">
        <f>(K981-L981)</f>
        <v>923.71500000000015</v>
      </c>
      <c r="N981" s="15">
        <f>YEAR(B981)</f>
        <v>2025</v>
      </c>
      <c r="O981" s="15">
        <f>MONTH(B981)</f>
        <v>7</v>
      </c>
      <c r="P981" s="15"/>
    </row>
    <row r="982" spans="1:16" ht="12.5" x14ac:dyDescent="0.25">
      <c r="A982" s="21" t="s">
        <v>2007</v>
      </c>
      <c r="B982" s="13">
        <v>45577</v>
      </c>
      <c r="C982" s="12" t="s">
        <v>65</v>
      </c>
      <c r="D982" s="12" t="s">
        <v>2008</v>
      </c>
      <c r="E982" s="12" t="s">
        <v>56</v>
      </c>
      <c r="F982" s="12" t="s">
        <v>61</v>
      </c>
      <c r="G982" s="12">
        <v>4</v>
      </c>
      <c r="H982" s="27">
        <v>285.54000000000002</v>
      </c>
      <c r="I982" s="12">
        <v>0</v>
      </c>
      <c r="J982" s="12" t="s">
        <v>41</v>
      </c>
      <c r="K982" s="28">
        <f>(G982*H982)</f>
        <v>1142.1600000000001</v>
      </c>
      <c r="L982" s="28">
        <f>(K982*I982)</f>
        <v>0</v>
      </c>
      <c r="M982" s="28">
        <f>(K982-L982)</f>
        <v>1142.1600000000001</v>
      </c>
      <c r="N982" s="15">
        <f>YEAR(B982)</f>
        <v>2024</v>
      </c>
      <c r="O982" s="15">
        <f>MONTH(B982)</f>
        <v>10</v>
      </c>
      <c r="P982" s="15"/>
    </row>
    <row r="983" spans="1:16" ht="12.5" x14ac:dyDescent="0.25">
      <c r="A983" s="21" t="s">
        <v>2009</v>
      </c>
      <c r="B983" s="13">
        <v>45850</v>
      </c>
      <c r="C983" s="12" t="s">
        <v>65</v>
      </c>
      <c r="D983" s="12" t="s">
        <v>2010</v>
      </c>
      <c r="E983" s="12" t="s">
        <v>39</v>
      </c>
      <c r="F983" s="12" t="s">
        <v>53</v>
      </c>
      <c r="G983" s="12">
        <v>9</v>
      </c>
      <c r="H983" s="27">
        <v>362.88</v>
      </c>
      <c r="I983" s="12">
        <v>0.1</v>
      </c>
      <c r="J983" s="12" t="s">
        <v>41</v>
      </c>
      <c r="K983" s="28">
        <f>(G983*H983)</f>
        <v>3265.92</v>
      </c>
      <c r="L983" s="28">
        <f>(K983*I983)</f>
        <v>326.59200000000004</v>
      </c>
      <c r="M983" s="28">
        <f>(K983-L983)</f>
        <v>2939.328</v>
      </c>
      <c r="N983" s="15">
        <f>YEAR(B983)</f>
        <v>2025</v>
      </c>
      <c r="O983" s="15">
        <f>MONTH(B983)</f>
        <v>7</v>
      </c>
      <c r="P983" s="15"/>
    </row>
    <row r="984" spans="1:16" ht="12.5" x14ac:dyDescent="0.25">
      <c r="A984" s="21" t="s">
        <v>2011</v>
      </c>
      <c r="B984" s="13">
        <v>45807</v>
      </c>
      <c r="C984" s="12" t="s">
        <v>43</v>
      </c>
      <c r="D984" s="12" t="s">
        <v>2012</v>
      </c>
      <c r="E984" s="12" t="s">
        <v>56</v>
      </c>
      <c r="F984" s="12" t="s">
        <v>61</v>
      </c>
      <c r="G984" s="12">
        <v>9</v>
      </c>
      <c r="H984" s="27">
        <v>367.44</v>
      </c>
      <c r="I984" s="12">
        <v>0.05</v>
      </c>
      <c r="J984" s="12" t="s">
        <v>36</v>
      </c>
      <c r="K984" s="28">
        <f>(G984*H984)</f>
        <v>3306.96</v>
      </c>
      <c r="L984" s="28">
        <f>(K984*I984)</f>
        <v>165.34800000000001</v>
      </c>
      <c r="M984" s="28">
        <f>(K984-L984)</f>
        <v>3141.6120000000001</v>
      </c>
      <c r="N984" s="15">
        <f>YEAR(B984)</f>
        <v>2025</v>
      </c>
      <c r="O984" s="15">
        <f>MONTH(B984)</f>
        <v>5</v>
      </c>
      <c r="P984" s="15"/>
    </row>
    <row r="985" spans="1:16" ht="12.5" x14ac:dyDescent="0.25">
      <c r="A985" s="21" t="s">
        <v>2013</v>
      </c>
      <c r="B985" s="13">
        <v>45730</v>
      </c>
      <c r="C985" s="12" t="s">
        <v>65</v>
      </c>
      <c r="D985" s="12" t="s">
        <v>2014</v>
      </c>
      <c r="E985" s="12" t="s">
        <v>56</v>
      </c>
      <c r="F985" s="12" t="s">
        <v>78</v>
      </c>
      <c r="G985" s="12">
        <v>2</v>
      </c>
      <c r="H985" s="27">
        <v>231.57</v>
      </c>
      <c r="I985" s="12">
        <v>0</v>
      </c>
      <c r="J985" s="12" t="s">
        <v>36</v>
      </c>
      <c r="K985" s="28">
        <f>(G985*H985)</f>
        <v>463.14</v>
      </c>
      <c r="L985" s="28">
        <f>(K985*I985)</f>
        <v>0</v>
      </c>
      <c r="M985" s="28">
        <f>(K985-L985)</f>
        <v>463.14</v>
      </c>
      <c r="N985" s="15">
        <f>YEAR(B985)</f>
        <v>2025</v>
      </c>
      <c r="O985" s="15">
        <f>MONTH(B985)</f>
        <v>3</v>
      </c>
      <c r="P985" s="15"/>
    </row>
    <row r="986" spans="1:16" ht="12.5" x14ac:dyDescent="0.25">
      <c r="A986" s="21" t="s">
        <v>2015</v>
      </c>
      <c r="B986" s="13">
        <v>45587</v>
      </c>
      <c r="C986" s="12" t="s">
        <v>32</v>
      </c>
      <c r="D986" s="12" t="s">
        <v>2016</v>
      </c>
      <c r="E986" s="12" t="s">
        <v>34</v>
      </c>
      <c r="F986" s="12" t="s">
        <v>69</v>
      </c>
      <c r="G986" s="12">
        <v>10</v>
      </c>
      <c r="H986" s="27">
        <v>372.66</v>
      </c>
      <c r="I986" s="12">
        <v>0.1</v>
      </c>
      <c r="J986" s="12" t="s">
        <v>36</v>
      </c>
      <c r="K986" s="28">
        <f>(G986*H986)</f>
        <v>3726.6000000000004</v>
      </c>
      <c r="L986" s="28">
        <f>(K986*I986)</f>
        <v>372.66000000000008</v>
      </c>
      <c r="M986" s="28">
        <f>(K986-L986)</f>
        <v>3353.9400000000005</v>
      </c>
      <c r="N986" s="15">
        <f>YEAR(B986)</f>
        <v>2024</v>
      </c>
      <c r="O986" s="15">
        <f>MONTH(B986)</f>
        <v>10</v>
      </c>
      <c r="P986" s="15"/>
    </row>
    <row r="987" spans="1:16" ht="12.5" x14ac:dyDescent="0.25">
      <c r="A987" s="21" t="s">
        <v>2017</v>
      </c>
      <c r="B987" s="13">
        <v>45627</v>
      </c>
      <c r="C987" s="12" t="s">
        <v>32</v>
      </c>
      <c r="D987" s="12" t="s">
        <v>2018</v>
      </c>
      <c r="E987" s="12" t="s">
        <v>34</v>
      </c>
      <c r="F987" s="12" t="s">
        <v>35</v>
      </c>
      <c r="G987" s="12">
        <v>8</v>
      </c>
      <c r="H987" s="27">
        <v>323.43</v>
      </c>
      <c r="I987" s="12">
        <v>0.05</v>
      </c>
      <c r="J987" s="12" t="s">
        <v>41</v>
      </c>
      <c r="K987" s="28">
        <f>(G987*H987)</f>
        <v>2587.44</v>
      </c>
      <c r="L987" s="28">
        <f>(K987*I987)</f>
        <v>129.37200000000001</v>
      </c>
      <c r="M987" s="28">
        <f>(K987-L987)</f>
        <v>2458.0680000000002</v>
      </c>
      <c r="N987" s="15">
        <f>YEAR(B987)</f>
        <v>2024</v>
      </c>
      <c r="O987" s="15">
        <f>MONTH(B987)</f>
        <v>12</v>
      </c>
      <c r="P987" s="15"/>
    </row>
    <row r="988" spans="1:16" ht="12.5" x14ac:dyDescent="0.25">
      <c r="A988" s="21" t="s">
        <v>2019</v>
      </c>
      <c r="B988" s="13">
        <v>45837</v>
      </c>
      <c r="C988" s="12" t="s">
        <v>65</v>
      </c>
      <c r="D988" s="12" t="s">
        <v>2020</v>
      </c>
      <c r="E988" s="12" t="s">
        <v>34</v>
      </c>
      <c r="F988" s="12" t="s">
        <v>90</v>
      </c>
      <c r="G988" s="12">
        <v>4</v>
      </c>
      <c r="H988" s="27">
        <v>63.18</v>
      </c>
      <c r="I988" s="12">
        <v>0.15</v>
      </c>
      <c r="J988" s="12" t="s">
        <v>41</v>
      </c>
      <c r="K988" s="28">
        <f>(G988*H988)</f>
        <v>252.72</v>
      </c>
      <c r="L988" s="28">
        <f>(K988*I988)</f>
        <v>37.908000000000001</v>
      </c>
      <c r="M988" s="28">
        <f>(K988-L988)</f>
        <v>214.81200000000001</v>
      </c>
      <c r="N988" s="15">
        <f>YEAR(B988)</f>
        <v>2025</v>
      </c>
      <c r="O988" s="15">
        <f>MONTH(B988)</f>
        <v>6</v>
      </c>
      <c r="P988" s="15"/>
    </row>
    <row r="989" spans="1:16" ht="12.5" x14ac:dyDescent="0.25">
      <c r="A989" s="21" t="s">
        <v>2021</v>
      </c>
      <c r="B989" s="13">
        <v>45614</v>
      </c>
      <c r="C989" s="12" t="s">
        <v>43</v>
      </c>
      <c r="D989" s="12" t="s">
        <v>2022</v>
      </c>
      <c r="E989" s="12" t="s">
        <v>56</v>
      </c>
      <c r="F989" s="12" t="s">
        <v>61</v>
      </c>
      <c r="G989" s="12">
        <v>8</v>
      </c>
      <c r="H989" s="27">
        <v>115.97</v>
      </c>
      <c r="I989" s="12">
        <v>0.05</v>
      </c>
      <c r="J989" s="12" t="s">
        <v>41</v>
      </c>
      <c r="K989" s="28">
        <f>(G989*H989)</f>
        <v>927.76</v>
      </c>
      <c r="L989" s="28">
        <f>(K989*I989)</f>
        <v>46.388000000000005</v>
      </c>
      <c r="M989" s="28">
        <f>(K989-L989)</f>
        <v>881.37199999999996</v>
      </c>
      <c r="N989" s="15">
        <f>YEAR(B989)</f>
        <v>2024</v>
      </c>
      <c r="O989" s="15">
        <f>MONTH(B989)</f>
        <v>11</v>
      </c>
      <c r="P989" s="15"/>
    </row>
    <row r="990" spans="1:16" ht="12.5" x14ac:dyDescent="0.25">
      <c r="A990" s="21" t="s">
        <v>2023</v>
      </c>
      <c r="B990" s="13">
        <v>45581</v>
      </c>
      <c r="C990" s="12" t="s">
        <v>32</v>
      </c>
      <c r="D990" s="12" t="s">
        <v>2024</v>
      </c>
      <c r="E990" s="12" t="s">
        <v>34</v>
      </c>
      <c r="F990" s="12" t="s">
        <v>69</v>
      </c>
      <c r="G990" s="12">
        <v>4</v>
      </c>
      <c r="H990" s="27">
        <v>230.3</v>
      </c>
      <c r="I990" s="12">
        <v>0.1</v>
      </c>
      <c r="J990" s="12" t="s">
        <v>58</v>
      </c>
      <c r="K990" s="28">
        <f>(G990*H990)</f>
        <v>921.2</v>
      </c>
      <c r="L990" s="28">
        <f>(K990*I990)</f>
        <v>92.12</v>
      </c>
      <c r="M990" s="28">
        <f>(K990-L990)</f>
        <v>829.08</v>
      </c>
      <c r="N990" s="15">
        <f>YEAR(B990)</f>
        <v>2024</v>
      </c>
      <c r="O990" s="15">
        <f>MONTH(B990)</f>
        <v>10</v>
      </c>
      <c r="P990" s="15"/>
    </row>
    <row r="991" spans="1:16" ht="12.5" x14ac:dyDescent="0.25">
      <c r="A991" s="21" t="s">
        <v>2025</v>
      </c>
      <c r="B991" s="13">
        <v>45769</v>
      </c>
      <c r="C991" s="12" t="s">
        <v>43</v>
      </c>
      <c r="D991" s="12" t="s">
        <v>2026</v>
      </c>
      <c r="E991" s="12" t="s">
        <v>56</v>
      </c>
      <c r="F991" s="12" t="s">
        <v>87</v>
      </c>
      <c r="G991" s="12">
        <v>8</v>
      </c>
      <c r="H991" s="27">
        <v>11.41</v>
      </c>
      <c r="I991" s="12">
        <v>0.15</v>
      </c>
      <c r="J991" s="12" t="s">
        <v>36</v>
      </c>
      <c r="K991" s="28">
        <f>(G991*H991)</f>
        <v>91.28</v>
      </c>
      <c r="L991" s="28">
        <f>(K991*I991)</f>
        <v>13.692</v>
      </c>
      <c r="M991" s="28">
        <f>(K991-L991)</f>
        <v>77.587999999999994</v>
      </c>
      <c r="N991" s="15">
        <f>YEAR(B991)</f>
        <v>2025</v>
      </c>
      <c r="O991" s="15">
        <f>MONTH(B991)</f>
        <v>4</v>
      </c>
      <c r="P991" s="15"/>
    </row>
    <row r="992" spans="1:16" ht="12.5" x14ac:dyDescent="0.25">
      <c r="A992" s="21" t="s">
        <v>2027</v>
      </c>
      <c r="B992" s="13">
        <v>45822</v>
      </c>
      <c r="C992" s="12" t="s">
        <v>47</v>
      </c>
      <c r="D992" s="12" t="s">
        <v>2028</v>
      </c>
      <c r="E992" s="12" t="s">
        <v>39</v>
      </c>
      <c r="F992" s="12" t="s">
        <v>101</v>
      </c>
      <c r="G992" s="12">
        <v>1</v>
      </c>
      <c r="H992" s="27">
        <v>216.9</v>
      </c>
      <c r="I992" s="12">
        <v>0</v>
      </c>
      <c r="J992" s="12" t="s">
        <v>36</v>
      </c>
      <c r="K992" s="28">
        <f>(G992*H992)</f>
        <v>216.9</v>
      </c>
      <c r="L992" s="28">
        <f>(K992*I992)</f>
        <v>0</v>
      </c>
      <c r="M992" s="28">
        <f>(K992-L992)</f>
        <v>216.9</v>
      </c>
      <c r="N992" s="15">
        <f>YEAR(B992)</f>
        <v>2025</v>
      </c>
      <c r="O992" s="15">
        <f>MONTH(B992)</f>
        <v>6</v>
      </c>
      <c r="P992" s="15"/>
    </row>
    <row r="993" spans="1:16" ht="12.5" x14ac:dyDescent="0.25">
      <c r="A993" s="21" t="s">
        <v>2029</v>
      </c>
      <c r="B993" s="13">
        <v>45588</v>
      </c>
      <c r="C993" s="12" t="s">
        <v>32</v>
      </c>
      <c r="D993" s="12" t="s">
        <v>2030</v>
      </c>
      <c r="E993" s="12" t="s">
        <v>39</v>
      </c>
      <c r="F993" s="12" t="s">
        <v>101</v>
      </c>
      <c r="G993" s="12">
        <v>6</v>
      </c>
      <c r="H993" s="27">
        <v>262.88</v>
      </c>
      <c r="I993" s="12">
        <v>0.15</v>
      </c>
      <c r="J993" s="12" t="s">
        <v>36</v>
      </c>
      <c r="K993" s="28">
        <f>(G993*H993)</f>
        <v>1577.28</v>
      </c>
      <c r="L993" s="28">
        <f>(K993*I993)</f>
        <v>236.59199999999998</v>
      </c>
      <c r="M993" s="28">
        <f>(K993-L993)</f>
        <v>1340.6880000000001</v>
      </c>
      <c r="N993" s="15">
        <f>YEAR(B993)</f>
        <v>2024</v>
      </c>
      <c r="O993" s="15">
        <f>MONTH(B993)</f>
        <v>10</v>
      </c>
      <c r="P993" s="15"/>
    </row>
    <row r="994" spans="1:16" ht="12.5" x14ac:dyDescent="0.25">
      <c r="A994" s="21" t="s">
        <v>2031</v>
      </c>
      <c r="B994" s="13">
        <v>45619</v>
      </c>
      <c r="C994" s="12" t="s">
        <v>43</v>
      </c>
      <c r="D994" s="12" t="s">
        <v>2032</v>
      </c>
      <c r="E994" s="12" t="s">
        <v>56</v>
      </c>
      <c r="F994" s="12" t="s">
        <v>78</v>
      </c>
      <c r="G994" s="12">
        <v>4</v>
      </c>
      <c r="H994" s="27">
        <v>446.25</v>
      </c>
      <c r="I994" s="12">
        <v>0</v>
      </c>
      <c r="J994" s="12" t="s">
        <v>41</v>
      </c>
      <c r="K994" s="28">
        <f>(G994*H994)</f>
        <v>1785</v>
      </c>
      <c r="L994" s="28">
        <f>(K994*I994)</f>
        <v>0</v>
      </c>
      <c r="M994" s="28">
        <f>(K994-L994)</f>
        <v>1785</v>
      </c>
      <c r="N994" s="15">
        <f>YEAR(B994)</f>
        <v>2024</v>
      </c>
      <c r="O994" s="15">
        <f>MONTH(B994)</f>
        <v>11</v>
      </c>
      <c r="P994" s="15"/>
    </row>
    <row r="995" spans="1:16" ht="12.5" x14ac:dyDescent="0.25">
      <c r="A995" s="21" t="s">
        <v>2033</v>
      </c>
      <c r="B995" s="13">
        <v>45596</v>
      </c>
      <c r="C995" s="12" t="s">
        <v>32</v>
      </c>
      <c r="D995" s="12" t="s">
        <v>2034</v>
      </c>
      <c r="E995" s="12" t="s">
        <v>56</v>
      </c>
      <c r="F995" s="12" t="s">
        <v>61</v>
      </c>
      <c r="G995" s="12">
        <v>9</v>
      </c>
      <c r="H995" s="27">
        <v>103.96</v>
      </c>
      <c r="I995" s="12">
        <v>0.1</v>
      </c>
      <c r="J995" s="12" t="s">
        <v>41</v>
      </c>
      <c r="K995" s="28">
        <f>(G995*H995)</f>
        <v>935.64</v>
      </c>
      <c r="L995" s="28">
        <f>(K995*I995)</f>
        <v>93.564000000000007</v>
      </c>
      <c r="M995" s="28">
        <f>(K995-L995)</f>
        <v>842.07600000000002</v>
      </c>
      <c r="N995" s="15">
        <f>YEAR(B995)</f>
        <v>2024</v>
      </c>
      <c r="O995" s="15">
        <f>MONTH(B995)</f>
        <v>10</v>
      </c>
      <c r="P995" s="15"/>
    </row>
    <row r="996" spans="1:16" ht="12.5" x14ac:dyDescent="0.25">
      <c r="A996" s="21" t="s">
        <v>2035</v>
      </c>
      <c r="B996" s="13">
        <v>45854</v>
      </c>
      <c r="C996" s="12" t="s">
        <v>32</v>
      </c>
      <c r="D996" s="12" t="s">
        <v>2036</v>
      </c>
      <c r="E996" s="12" t="s">
        <v>34</v>
      </c>
      <c r="F996" s="12" t="s">
        <v>182</v>
      </c>
      <c r="G996" s="12">
        <v>9</v>
      </c>
      <c r="H996" s="27">
        <v>380.37</v>
      </c>
      <c r="I996" s="12">
        <v>0.15</v>
      </c>
      <c r="J996" s="12" t="s">
        <v>36</v>
      </c>
      <c r="K996" s="28">
        <f>(G996*H996)</f>
        <v>3423.33</v>
      </c>
      <c r="L996" s="28">
        <f>(K996*I996)</f>
        <v>513.49950000000001</v>
      </c>
      <c r="M996" s="28">
        <f>(K996-L996)</f>
        <v>2909.8305</v>
      </c>
      <c r="N996" s="15">
        <f>YEAR(B996)</f>
        <v>2025</v>
      </c>
      <c r="O996" s="15">
        <f>MONTH(B996)</f>
        <v>7</v>
      </c>
      <c r="P996" s="15"/>
    </row>
    <row r="997" spans="1:16" ht="12.5" x14ac:dyDescent="0.25">
      <c r="A997" s="21" t="s">
        <v>2037</v>
      </c>
      <c r="B997" s="13">
        <v>45831</v>
      </c>
      <c r="C997" s="12" t="s">
        <v>43</v>
      </c>
      <c r="D997" s="12" t="s">
        <v>2038</v>
      </c>
      <c r="E997" s="12" t="s">
        <v>34</v>
      </c>
      <c r="F997" s="12" t="s">
        <v>182</v>
      </c>
      <c r="G997" s="12">
        <v>2</v>
      </c>
      <c r="H997" s="27">
        <v>164.22</v>
      </c>
      <c r="I997" s="12">
        <v>0.1</v>
      </c>
      <c r="J997" s="12" t="s">
        <v>36</v>
      </c>
      <c r="K997" s="28">
        <f>(G997*H997)</f>
        <v>328.44</v>
      </c>
      <c r="L997" s="28">
        <f>(K997*I997)</f>
        <v>32.844000000000001</v>
      </c>
      <c r="M997" s="28">
        <f>(K997-L997)</f>
        <v>295.596</v>
      </c>
      <c r="N997" s="15">
        <f>YEAR(B997)</f>
        <v>2025</v>
      </c>
      <c r="O997" s="15">
        <f>MONTH(B997)</f>
        <v>6</v>
      </c>
      <c r="P997" s="15"/>
    </row>
    <row r="998" spans="1:16" ht="12.5" x14ac:dyDescent="0.25">
      <c r="A998" s="21" t="s">
        <v>2039</v>
      </c>
      <c r="B998" s="13">
        <v>45683</v>
      </c>
      <c r="C998" s="12" t="s">
        <v>32</v>
      </c>
      <c r="D998" s="12" t="s">
        <v>2040</v>
      </c>
      <c r="E998" s="12" t="s">
        <v>56</v>
      </c>
      <c r="F998" s="12" t="s">
        <v>87</v>
      </c>
      <c r="G998" s="12">
        <v>3</v>
      </c>
      <c r="H998" s="27">
        <v>58.68</v>
      </c>
      <c r="I998" s="12">
        <v>0</v>
      </c>
      <c r="J998" s="12" t="s">
        <v>58</v>
      </c>
      <c r="K998" s="28">
        <f>(G998*H998)</f>
        <v>176.04</v>
      </c>
      <c r="L998" s="28">
        <f>(K998*I998)</f>
        <v>0</v>
      </c>
      <c r="M998" s="28">
        <f>(K998-L998)</f>
        <v>176.04</v>
      </c>
      <c r="N998" s="15">
        <f>YEAR(B998)</f>
        <v>2025</v>
      </c>
      <c r="O998" s="15">
        <f>MONTH(B998)</f>
        <v>1</v>
      </c>
      <c r="P998" s="15"/>
    </row>
    <row r="999" spans="1:16" ht="12.5" x14ac:dyDescent="0.25">
      <c r="A999" s="21" t="s">
        <v>2041</v>
      </c>
      <c r="B999" s="13">
        <v>45743</v>
      </c>
      <c r="C999" s="12" t="s">
        <v>47</v>
      </c>
      <c r="D999" s="12" t="s">
        <v>2042</v>
      </c>
      <c r="E999" s="12" t="s">
        <v>34</v>
      </c>
      <c r="F999" s="12" t="s">
        <v>182</v>
      </c>
      <c r="G999" s="12">
        <v>5</v>
      </c>
      <c r="H999" s="27">
        <v>366.5</v>
      </c>
      <c r="I999" s="12">
        <v>0</v>
      </c>
      <c r="J999" s="12" t="s">
        <v>58</v>
      </c>
      <c r="K999" s="28">
        <f>(G999*H999)</f>
        <v>1832.5</v>
      </c>
      <c r="L999" s="28">
        <f>(K999*I999)</f>
        <v>0</v>
      </c>
      <c r="M999" s="28">
        <f>(K999-L999)</f>
        <v>1832.5</v>
      </c>
      <c r="N999" s="15">
        <f>YEAR(B999)</f>
        <v>2025</v>
      </c>
      <c r="O999" s="15">
        <f>MONTH(B999)</f>
        <v>3</v>
      </c>
      <c r="P999" s="15"/>
    </row>
    <row r="1000" spans="1:16" ht="12.5" x14ac:dyDescent="0.25">
      <c r="A1000" s="21" t="s">
        <v>2043</v>
      </c>
      <c r="B1000" s="13">
        <v>45783</v>
      </c>
      <c r="C1000" s="12" t="s">
        <v>43</v>
      </c>
      <c r="D1000" s="12" t="s">
        <v>2044</v>
      </c>
      <c r="E1000" s="12" t="s">
        <v>39</v>
      </c>
      <c r="F1000" s="12" t="s">
        <v>40</v>
      </c>
      <c r="G1000" s="12">
        <v>1</v>
      </c>
      <c r="H1000" s="27">
        <v>191.66</v>
      </c>
      <c r="I1000" s="12">
        <v>0.1</v>
      </c>
      <c r="J1000" s="12" t="s">
        <v>36</v>
      </c>
      <c r="K1000" s="28">
        <f>(G1000*H1000)</f>
        <v>191.66</v>
      </c>
      <c r="L1000" s="28">
        <f>(K1000*I1000)</f>
        <v>19.166</v>
      </c>
      <c r="M1000" s="28">
        <f>(K1000-L1000)</f>
        <v>172.494</v>
      </c>
      <c r="N1000" s="15">
        <f>YEAR(B1000)</f>
        <v>2025</v>
      </c>
      <c r="O1000" s="15">
        <f>MONTH(B1000)</f>
        <v>5</v>
      </c>
      <c r="P1000" s="15"/>
    </row>
    <row r="1001" spans="1:16" ht="12.5" x14ac:dyDescent="0.25">
      <c r="A1001" s="21" t="s">
        <v>2045</v>
      </c>
      <c r="B1001" s="13">
        <v>45648</v>
      </c>
      <c r="C1001" s="12" t="s">
        <v>47</v>
      </c>
      <c r="D1001" s="12" t="s">
        <v>2046</v>
      </c>
      <c r="E1001" s="12" t="s">
        <v>39</v>
      </c>
      <c r="F1001" s="12" t="s">
        <v>40</v>
      </c>
      <c r="G1001" s="12">
        <v>2</v>
      </c>
      <c r="H1001" s="27">
        <v>81.5</v>
      </c>
      <c r="I1001" s="12">
        <v>0.05</v>
      </c>
      <c r="J1001" s="12" t="s">
        <v>36</v>
      </c>
      <c r="K1001" s="28">
        <f>(G1001*H1001)</f>
        <v>163</v>
      </c>
      <c r="L1001" s="28">
        <f>(K1001*I1001)</f>
        <v>8.15</v>
      </c>
      <c r="M1001" s="28">
        <f>(K1001-L1001)</f>
        <v>154.85</v>
      </c>
      <c r="N1001" s="15">
        <f>YEAR(B1001)</f>
        <v>2024</v>
      </c>
      <c r="O1001" s="15">
        <f>MONTH(B1001)</f>
        <v>12</v>
      </c>
      <c r="P1001" s="15"/>
    </row>
    <row r="1002" spans="1:16" ht="15.75" customHeight="1" x14ac:dyDescent="0.25">
      <c r="N1002" s="15"/>
      <c r="O1002" s="15"/>
      <c r="P1002" s="15"/>
    </row>
    <row r="1003" spans="1:16" ht="15.75" customHeight="1" x14ac:dyDescent="0.25">
      <c r="M1003" s="15" t="s">
        <v>2053</v>
      </c>
      <c r="N1003" s="15">
        <f>COUNTA(A2:A1001)</f>
        <v>1000</v>
      </c>
    </row>
    <row r="1004" spans="1:16" ht="15.75" customHeight="1" x14ac:dyDescent="0.25">
      <c r="M1004" s="15" t="s">
        <v>2048</v>
      </c>
      <c r="N1004" s="15">
        <f>SUM(K2:K1001)</f>
        <v>1404929.2399999998</v>
      </c>
    </row>
    <row r="1005" spans="1:16" ht="15.75" customHeight="1" x14ac:dyDescent="0.25">
      <c r="M1005" s="15" t="s">
        <v>2058</v>
      </c>
      <c r="N1005" s="15">
        <f>SUM(L2:L1001)</f>
        <v>101751.40700000009</v>
      </c>
    </row>
    <row r="1006" spans="1:16" ht="15.75" customHeight="1" x14ac:dyDescent="0.25">
      <c r="M1006" s="15" t="s">
        <v>2059</v>
      </c>
      <c r="N1006" s="15">
        <f>SUM(M2:M1001)</f>
        <v>1303177.833000001</v>
      </c>
    </row>
    <row r="1007" spans="1:16" ht="15.75" customHeight="1" x14ac:dyDescent="0.25">
      <c r="M1007" s="15" t="s">
        <v>2060</v>
      </c>
      <c r="N1007" s="15">
        <f>AVERAGE(K2:K1001)</f>
        <v>1404.9292399999997</v>
      </c>
    </row>
    <row r="1008" spans="1:16" ht="15.75" customHeight="1" x14ac:dyDescent="0.25">
      <c r="M1008" s="15" t="s">
        <v>2060</v>
      </c>
      <c r="N1008">
        <f>AVERAGE(M2:M999)</f>
        <v>1305.4614118236482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0E43F-D07B-4A78-8948-0F018604BDD6}">
  <sheetPr>
    <pageSetUpPr fitToPage="1"/>
  </sheetPr>
  <dimension ref="A1:S12"/>
  <sheetViews>
    <sheetView topLeftCell="A12" workbookViewId="0">
      <selection activeCell="R60" sqref="R60"/>
    </sheetView>
  </sheetViews>
  <sheetFormatPr defaultRowHeight="12.5" x14ac:dyDescent="0.25"/>
  <cols>
    <col min="17" max="17" width="10.54296875" customWidth="1"/>
    <col min="18" max="18" width="9.26953125" customWidth="1"/>
    <col min="19" max="19" width="12.6328125" customWidth="1"/>
  </cols>
  <sheetData>
    <row r="1" spans="1:19" ht="12.5" customHeight="1" x14ac:dyDescent="0.25">
      <c r="A1" s="24" t="s">
        <v>2079</v>
      </c>
      <c r="B1" s="24"/>
      <c r="C1" s="24"/>
      <c r="D1" s="24"/>
      <c r="E1" s="24"/>
      <c r="F1" s="24"/>
      <c r="G1" s="24"/>
      <c r="H1" s="24"/>
      <c r="I1" s="24"/>
      <c r="J1" s="24"/>
      <c r="K1" s="24"/>
      <c r="L1" s="24"/>
      <c r="M1" s="24"/>
      <c r="N1" s="24"/>
      <c r="O1" s="24"/>
      <c r="P1" s="24"/>
      <c r="Q1" s="24"/>
      <c r="R1" s="24"/>
      <c r="S1" s="24"/>
    </row>
    <row r="2" spans="1:19" ht="12.5" customHeight="1" x14ac:dyDescent="0.25">
      <c r="A2" s="24"/>
      <c r="B2" s="24"/>
      <c r="C2" s="24"/>
      <c r="D2" s="24"/>
      <c r="E2" s="24"/>
      <c r="F2" s="24"/>
      <c r="G2" s="24"/>
      <c r="H2" s="24"/>
      <c r="I2" s="24"/>
      <c r="J2" s="24"/>
      <c r="K2" s="24"/>
      <c r="L2" s="24"/>
      <c r="M2" s="24"/>
      <c r="N2" s="24"/>
      <c r="O2" s="24"/>
      <c r="P2" s="24"/>
      <c r="Q2" s="24"/>
      <c r="R2" s="24"/>
      <c r="S2" s="24"/>
    </row>
    <row r="3" spans="1:19" ht="12.5" customHeight="1" x14ac:dyDescent="0.25">
      <c r="A3" s="24"/>
      <c r="B3" s="24"/>
      <c r="C3" s="24"/>
      <c r="D3" s="24"/>
      <c r="E3" s="24"/>
      <c r="F3" s="24"/>
      <c r="G3" s="24"/>
      <c r="H3" s="24"/>
      <c r="I3" s="24"/>
      <c r="J3" s="24"/>
      <c r="K3" s="24"/>
      <c r="L3" s="24"/>
      <c r="M3" s="24"/>
      <c r="N3" s="24"/>
      <c r="O3" s="24"/>
      <c r="P3" s="24"/>
      <c r="Q3" s="24"/>
      <c r="R3" s="24"/>
      <c r="S3" s="24"/>
    </row>
    <row r="4" spans="1:19" ht="12.5" customHeight="1" x14ac:dyDescent="0.25">
      <c r="A4" s="24"/>
      <c r="B4" s="24"/>
      <c r="C4" s="24"/>
      <c r="D4" s="24"/>
      <c r="E4" s="24"/>
      <c r="F4" s="24"/>
      <c r="G4" s="24"/>
      <c r="H4" s="24"/>
      <c r="I4" s="24"/>
      <c r="J4" s="24"/>
      <c r="K4" s="24"/>
      <c r="L4" s="24"/>
      <c r="M4" s="24"/>
      <c r="N4" s="24"/>
      <c r="O4" s="24"/>
      <c r="P4" s="24"/>
      <c r="Q4" s="24"/>
      <c r="R4" s="24"/>
      <c r="S4" s="24"/>
    </row>
    <row r="5" spans="1:19" ht="12.5" customHeight="1" x14ac:dyDescent="0.25">
      <c r="A5" s="24"/>
      <c r="B5" s="24"/>
      <c r="C5" s="24"/>
      <c r="D5" s="24"/>
      <c r="E5" s="24"/>
      <c r="F5" s="24"/>
      <c r="G5" s="24"/>
      <c r="H5" s="24"/>
      <c r="I5" s="24"/>
      <c r="J5" s="24"/>
      <c r="K5" s="24"/>
      <c r="L5" s="24"/>
      <c r="M5" s="24"/>
      <c r="N5" s="24"/>
      <c r="O5" s="24"/>
      <c r="P5" s="24"/>
      <c r="Q5" s="24"/>
      <c r="R5" s="24"/>
      <c r="S5" s="24"/>
    </row>
    <row r="6" spans="1:19" ht="12.5" customHeight="1" x14ac:dyDescent="0.25">
      <c r="A6" s="24"/>
      <c r="B6" s="24"/>
      <c r="C6" s="24"/>
      <c r="D6" s="24"/>
      <c r="E6" s="24"/>
      <c r="F6" s="24"/>
      <c r="G6" s="24"/>
      <c r="H6" s="24"/>
      <c r="I6" s="24"/>
      <c r="J6" s="24"/>
      <c r="K6" s="24"/>
      <c r="L6" s="24"/>
      <c r="M6" s="24"/>
      <c r="N6" s="24"/>
      <c r="O6" s="24"/>
      <c r="P6" s="24"/>
      <c r="Q6" s="24"/>
      <c r="R6" s="24"/>
      <c r="S6" s="24"/>
    </row>
    <row r="7" spans="1:19" ht="12.5" customHeight="1" x14ac:dyDescent="0.25">
      <c r="A7" s="23" t="str">
        <f>Sheet2!F3</f>
        <v>Number of Orders</v>
      </c>
      <c r="B7" s="23"/>
      <c r="C7" s="23"/>
      <c r="D7" s="23"/>
      <c r="E7" s="23" t="str">
        <f>Sheet2!I6</f>
        <v>Total Sales Value</v>
      </c>
      <c r="F7" s="23"/>
      <c r="G7" s="23"/>
      <c r="H7" s="23"/>
      <c r="I7" s="23" t="str">
        <f>Sheet2!F6</f>
        <v>Actual Sales Value</v>
      </c>
      <c r="J7" s="23"/>
      <c r="K7" s="23"/>
      <c r="L7" s="23"/>
      <c r="M7" s="23" t="str">
        <f>Sheet2!G6</f>
        <v>Total Discount Value</v>
      </c>
      <c r="N7" s="23"/>
      <c r="O7" s="23"/>
      <c r="P7" s="23"/>
      <c r="Q7" s="25" t="str">
        <f>Sheet2!H6</f>
        <v>Average Order Value</v>
      </c>
      <c r="R7" s="25"/>
      <c r="S7" s="25"/>
    </row>
    <row r="8" spans="1:19" ht="12.5" customHeight="1" x14ac:dyDescent="0.25">
      <c r="A8" s="23"/>
      <c r="B8" s="23"/>
      <c r="C8" s="23"/>
      <c r="D8" s="23"/>
      <c r="E8" s="23"/>
      <c r="F8" s="23"/>
      <c r="G8" s="23"/>
      <c r="H8" s="23"/>
      <c r="I8" s="23"/>
      <c r="J8" s="23"/>
      <c r="K8" s="23"/>
      <c r="L8" s="23"/>
      <c r="M8" s="23"/>
      <c r="N8" s="23"/>
      <c r="O8" s="23"/>
      <c r="P8" s="23"/>
      <c r="Q8" s="25"/>
      <c r="R8" s="25"/>
      <c r="S8" s="25"/>
    </row>
    <row r="9" spans="1:19" ht="12.5" customHeight="1" x14ac:dyDescent="0.25">
      <c r="A9" s="23"/>
      <c r="B9" s="23"/>
      <c r="C9" s="23"/>
      <c r="D9" s="23"/>
      <c r="E9" s="23"/>
      <c r="F9" s="23"/>
      <c r="G9" s="23"/>
      <c r="H9" s="23"/>
      <c r="I9" s="23"/>
      <c r="J9" s="23"/>
      <c r="K9" s="23"/>
      <c r="L9" s="23"/>
      <c r="M9" s="23"/>
      <c r="N9" s="23"/>
      <c r="O9" s="23"/>
      <c r="P9" s="23"/>
      <c r="Q9" s="25"/>
      <c r="R9" s="25"/>
      <c r="S9" s="25"/>
    </row>
    <row r="10" spans="1:19" ht="12.5" customHeight="1" x14ac:dyDescent="0.25">
      <c r="A10" s="23"/>
      <c r="B10" s="23"/>
      <c r="C10" s="23"/>
      <c r="D10" s="23"/>
      <c r="E10" s="23"/>
      <c r="F10" s="23"/>
      <c r="G10" s="23"/>
      <c r="H10" s="23"/>
      <c r="I10" s="23"/>
      <c r="J10" s="23"/>
      <c r="K10" s="23"/>
      <c r="L10" s="23"/>
      <c r="M10" s="23"/>
      <c r="N10" s="23"/>
      <c r="O10" s="23"/>
      <c r="P10" s="23"/>
      <c r="Q10" s="25"/>
      <c r="R10" s="25"/>
      <c r="S10" s="25"/>
    </row>
    <row r="11" spans="1:19" x14ac:dyDescent="0.25">
      <c r="A11" s="23"/>
      <c r="B11" s="23"/>
      <c r="C11" s="23"/>
      <c r="D11" s="23"/>
      <c r="E11" s="23"/>
      <c r="F11" s="23"/>
      <c r="G11" s="23"/>
      <c r="H11" s="23"/>
      <c r="I11" s="23"/>
      <c r="J11" s="23"/>
      <c r="K11" s="23"/>
      <c r="L11" s="23"/>
      <c r="M11" s="23"/>
      <c r="N11" s="23"/>
      <c r="O11" s="23"/>
      <c r="P11" s="23"/>
      <c r="Q11" s="25"/>
      <c r="R11" s="25"/>
      <c r="S11" s="25"/>
    </row>
    <row r="12" spans="1:19" x14ac:dyDescent="0.25">
      <c r="A12" s="23"/>
      <c r="B12" s="23"/>
      <c r="C12" s="23"/>
      <c r="D12" s="23"/>
      <c r="E12" s="23"/>
      <c r="F12" s="23"/>
      <c r="G12" s="23"/>
      <c r="H12" s="23"/>
      <c r="I12" s="23"/>
      <c r="J12" s="23"/>
      <c r="K12" s="23"/>
      <c r="L12" s="23"/>
      <c r="M12" s="23"/>
      <c r="N12" s="23"/>
      <c r="O12" s="23"/>
      <c r="P12" s="23"/>
      <c r="Q12" s="25"/>
      <c r="R12" s="25"/>
      <c r="S12" s="25"/>
    </row>
  </sheetData>
  <mergeCells count="6">
    <mergeCell ref="A1:S6"/>
    <mergeCell ref="A7:D12"/>
    <mergeCell ref="E7:H12"/>
    <mergeCell ref="I7:L12"/>
    <mergeCell ref="M7:P12"/>
    <mergeCell ref="Q7:S12"/>
  </mergeCells>
  <pageMargins left="0.7" right="0.7" top="0.75" bottom="0.75" header="0.3" footer="0.3"/>
  <pageSetup paperSize="9" scale="61"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G G M U 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B h j F 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Y x R b K I p H u A 4 A A A A R A A A A E w A c A E Z v c m 1 1 b G F z L 1 N l Y 3 R p b 2 4 x L m 0 g o h g A K K A U A A A A A A A A A A A A A A A A A A A A A A A A A A A A K 0 5 N L s n M z 1 M I h t C G 1 g B Q S w E C L Q A U A A I A C A A Y Y x R b 6 6 s 4 S 6 U A A A D 3 A A A A E g A A A A A A A A A A A A A A A A A A A A A A Q 2 9 u Z m l n L 1 B h Y 2 t h Z 2 U u e G 1 s U E s B A i 0 A F A A C A A g A G G M U W w / K 6 a u k A A A A 6 Q A A A B M A A A A A A A A A A A A A A A A A 8 Q A A A F t D b 2 5 0 Z W 5 0 X 1 R 5 c G V z X S 5 4 b W x Q S w E C L Q A U A A I A C A A Y Y x R 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O M Q x 5 m f p k W h D T T b h I W p v g A A A A A C A A A A A A A Q Z g A A A A E A A C A A A A B r x 7 M Q D F t E P w o s c b x Z e M Y + C Y J q P n h 3 r 7 g 4 v x A q 8 p E j z A A A A A A O g A A A A A I A A C A A A A D w l 8 d Z W 7 w C l x f S E r 3 1 A u 0 9 t 5 p 6 6 3 k n v v e 0 N 1 Z G a s m + l F A A A A B N 6 + q W b O u m s L w u b g E 6 U c K c 6 f d G K e s b k T Y 1 M r R m M t O o F N Y U 3 I D O 1 N J T a S D z M A i 8 B n S Q J W D G Q P + 9 d K G Q U j P R n i z q R C H W z t G T f U / 9 j A C u 4 5 8 6 O k A A A A D n e A 3 z g R P 9 M d t 5 + B g F K f U M Z G X f 7 a H r c X A r R U Q K S K n 9 b O V W Z P K S / 8 J T G B 4 i q w 9 2 T / U t v 3 d 7 B O N j 9 V z R 4 E 3 m z L w 2 < / D a t a M a s h u p > 
</file>

<file path=customXml/itemProps1.xml><?xml version="1.0" encoding="utf-8"?>
<ds:datastoreItem xmlns:ds="http://schemas.openxmlformats.org/officeDocument/2006/customXml" ds:itemID="{D455B6A0-49D4-4EB6-9BA7-C5FD69657F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Rubric</vt:lpstr>
      <vt:lpstr>Sheet2</vt:lpstr>
      <vt:lpstr>Sheet1</vt:lpstr>
      <vt:lpstr>Data</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PRADO POWER</cp:lastModifiedBy>
  <cp:lastPrinted>2025-08-20T15:45:38Z</cp:lastPrinted>
  <dcterms:modified xsi:type="dcterms:W3CDTF">2025-08-20T16:08:15Z</dcterms:modified>
</cp:coreProperties>
</file>