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hidePivotFieldList="1"/>
  <mc:AlternateContent xmlns:mc="http://schemas.openxmlformats.org/markup-compatibility/2006">
    <mc:Choice Requires="x15">
      <x15ac:absPath xmlns:x15ac="http://schemas.microsoft.com/office/spreadsheetml/2010/11/ac" url="D:\Data_Analyst\Excel\Call_Center_Dashboard\"/>
    </mc:Choice>
  </mc:AlternateContent>
  <xr:revisionPtr revIDLastSave="0" documentId="13_ncr:1_{CADB0686-EE1B-4BD8-BFC8-2BEB6863A5A9}" xr6:coauthVersionLast="47" xr6:coauthVersionMax="47" xr10:uidLastSave="{00000000-0000-0000-0000-000000000000}"/>
  <bookViews>
    <workbookView xWindow="-120" yWindow="-120" windowWidth="20730" windowHeight="11040" activeTab="1" xr2:uid="{26D4546B-D2A1-4444-8EAF-A6228F96F0C1}"/>
  </bookViews>
  <sheets>
    <sheet name="Data" sheetId="2" r:id="rId1"/>
    <sheet name="customer_Report_Dashboard" sheetId="5" r:id="rId2"/>
    <sheet name="Pivots" sheetId="7" r:id="rId3"/>
    <sheet name="Assets" sheetId="4" r:id="rId4"/>
  </sheets>
  <definedNames>
    <definedName name="_xlnm._FilterDatabase" localSheetId="0" hidden="1">Data!$B$3:$H$1003</definedName>
    <definedName name="_xlnm._FilterDatabase" localSheetId="2" hidden="1">Pivots!$E$47:$G$47</definedName>
    <definedName name="_xlcn.WorksheetConnection_sampledataexcelportfolioproject.xlsxcalls" hidden="1">calls[]</definedName>
    <definedName name="_xlcn.WorksheetConnection_sampledataexcelportfolioproject.xlsxcustomers" hidden="1">customers[]</definedName>
    <definedName name="Slicer_Representative">#N/A</definedName>
  </definedNames>
  <calcPr calcId="191029"/>
  <pivotCaches>
    <pivotCache cacheId="1159" r:id="rId5"/>
    <pivotCache cacheId="1160" r:id="rId6"/>
    <pivotCache cacheId="1161" r:id="rId7"/>
    <pivotCache cacheId="1162" r:id="rId8"/>
    <pivotCache cacheId="1163" r:id="rId9"/>
    <pivotCache cacheId="1171" r:id="rId10"/>
    <pivotCache cacheId="1174" r:id="rId11"/>
    <pivotCache cacheId="1177" r:id="rId12"/>
    <pivotCache cacheId="1180" r:id="rId13"/>
  </pivotCaches>
  <extLst>
    <ext xmlns:x14="http://schemas.microsoft.com/office/spreadsheetml/2009/9/main" uri="{876F7934-8845-4945-9796-88D515C7AA90}">
      <x14:pivotCaches>
        <pivotCache cacheId="116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0" i="7" l="1"/>
  <c r="J62" i="7"/>
  <c r="J65" i="7" s="1"/>
  <c r="J69" i="7" s="1"/>
  <c r="J21" i="5" s="1"/>
  <c r="J61" i="7"/>
  <c r="J64" i="7" s="1"/>
  <c r="J68" i="7" s="1"/>
  <c r="J20" i="5" s="1"/>
  <c r="J60" i="7"/>
  <c r="J67" i="7" s="1"/>
  <c r="J19" i="5" s="1"/>
  <c r="N13" i="5" a="1"/>
  <c r="N13" i="5" s="1"/>
  <c r="M14" i="5" a="1"/>
  <c r="M14" i="5" s="1"/>
  <c r="I45" i="7"/>
  <c r="I51" i="7" s="1"/>
  <c r="E48" i="7" a="1"/>
  <c r="E48"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9" i="7" l="1"/>
  <c r="I49" i="7"/>
  <c r="H48" i="7"/>
  <c r="I48" i="7"/>
  <c r="H52" i="7"/>
  <c r="I52" i="7"/>
  <c r="H51" i="7"/>
  <c r="I50" i="7"/>
  <c r="H5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E1D475-7038-456A-8300-88595161042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5AADE78-6037-4736-A75E-09DB66E016F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3" xr16:uid="{95489639-57A3-40E6-AFBF-7C8AB0C9291E}"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<sst xmlns="http://schemas.openxmlformats.org/spreadsheetml/2006/main" count="3177" uniqueCount="1082">
  <si>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</si>
  <si>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</si>
  <si>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</si>
  <si>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</si>
  <si>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</si>
  <si>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</si>
  <si>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</si>
  <si>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</si>
  <si>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</si>
  <si>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</si>
  <si>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</si>
  <si>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</si>
  <si>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</si>
  <si>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</si>
  <si>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</si>
  <si>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</si>
  <si>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</si>
  <si>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</si>
  <si>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</si>
  <si>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</si>
  <si>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</si>
  <si>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</si>
  <si>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</si>
  <si>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</si>
  <si>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</si>
  <si>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</si>
  <si>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</si>
  <si>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</si>
  <si>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</si>
  <si>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</si>
  <si>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</si>
  <si>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</si>
  <si>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</si>
  <si>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</si>
  <si>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</si>
  <si>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</si>
  <si>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</si>
  <si>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</si>
  <si>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</si>
  <si>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</si>
  <si>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</si>
  <si>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</si>
  <si>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</si>
  <si>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</si>
  <si>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</si>
  <si>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</si>
  <si>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</si>
  <si>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</si>
  <si>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</si>
  <si>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</si>
  <si>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</si>
  <si>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</si>
  <si>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</si>
  <si>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</si>
  <si>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</si>
  <si>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</si>
  <si>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</si>
  <si>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</si>
  <si>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</si>
  <si>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</si>
  <si>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</si>
  <si>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</si>
  <si>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</si>
  <si>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</si>
  <si>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</si>
  <si>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</si>
  <si>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</si>
  <si>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</si>
  <si>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</si>
  <si>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</si>
  <si>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</si>
  <si>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</si>
  <si>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</si>
  <si>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</si>
  <si>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</si>
  <si>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</si>
  <si>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</si>
  <si>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</si>
  <si>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</si>
  <si>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</si>
  <si>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</si>
  <si>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</si>
  <si>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</si>
  <si>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</si>
  <si>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</si>
  <si>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</si>
  <si>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</si>
  <si>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</si>
  <si>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</si>
  <si>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</si>
  <si>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</si>
  <si>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</si>
  <si>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</si>
  <si>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</si>
  <si>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</si>
  <si>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</si>
  <si>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</si>
  <si>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</si>
  <si>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</si>
  <si>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</si>
  <si>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</si>
  <si>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</si>
  <si>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</si>
  <si>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</si>
  <si>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</si>
  <si>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</si>
  <si>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</si>
  <si>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</si>
  <si>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</si>
  <si>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</si>
  <si>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</si>
  <si>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</si>
  <si>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</si>
  <si>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</si>
  <si>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</si>
  <si>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</si>
  <si>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</si>
  <si>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</si>
  <si>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</si>
  <si>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</si>
  <si>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</si>
  <si>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</si>
  <si>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</si>
  <si>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</si>
  <si>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</si>
  <si>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</si>
  <si>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</si>
  <si>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</si>
  <si>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</si>
  <si>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</si>
  <si>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</si>
  <si>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</si>
  <si>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</si>
  <si>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</si>
  <si>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</si>
  <si>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</si>
  <si>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</si>
  <si>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</si>
  <si>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</si>
  <si>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</si>
  <si>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</si>
  <si>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</si>
  <si>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</si>
  <si>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</si>
  <si>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</si>
  <si>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</si>
  <si>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</si>
  <si>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</si>
  <si>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</si>
  <si>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</si>
  <si>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</si>
  <si>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</si>
  <si>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</si>
  <si>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</si>
  <si>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</si>
  <si>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</si>
  <si>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</si>
  <si>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</si>
  <si>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</si>
  <si>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</si>
  <si>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</si>
  <si>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</si>
  <si>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</si>
  <si>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</si>
  <si>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</si>
  <si>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</si>
  <si>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</si>
  <si>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</si>
  <si>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</si>
  <si>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</si>
  <si>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</si>
  <si>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</si>
  <si>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</si>
  <si>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</si>
  <si>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</si>
  <si>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</si>
  <si>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</si>
  <si>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</si>
  <si>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</si>
  <si>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</si>
  <si>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</si>
  <si>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</si>
  <si>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</si>
  <si>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</si>
  <si>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</si>
  <si>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</si>
  <si>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</si>
  <si>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</si>
  <si>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</si>
  <si>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</si>
  <si>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</si>
  <si>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</si>
  <si>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</si>
  <si>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</si>
  <si>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</si>
  <si>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</si>
  <si>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</si>
  <si>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</si>
  <si>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</si>
  <si>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</si>
  <si>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</si>
  <si>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</si>
  <si>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</si>
  <si>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</si>
  <si>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</si>
  <si>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</si>
  <si>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</si>
  <si>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</si>
  <si>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</si>
  <si>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</si>
  <si>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</si>
  <si>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</si>
  <si>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</si>
  <si>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</si>
  <si>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</si>
  <si>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</si>
  <si>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</si>
  <si>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</si>
  <si>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</si>
  <si>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</si>
  <si>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</si>
  <si>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</si>
  <si>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</si>
  <si>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</si>
  <si>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</si>
  <si>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</si>
  <si>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</si>
  <si>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</si>
  <si>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</si>
  <si>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</si>
  <si>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</si>
  <si>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</si>
  <si>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</si>
  <si>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</si>
  <si>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</si>
  <si>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</si>
  <si>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</si>
  <si>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</si>
  <si>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</si>
  <si>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</si>
  <si>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</si>
  <si>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</si>
  <si>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</si>
  <si>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</si>
  <si>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</si>
  <si>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</si>
  <si>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</si>
  <si>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</si>
  <si>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</si>
  <si>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</si>
  <si>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</si>
  <si>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</si>
  <si>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</si>
  <si>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</si>
  <si>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</si>
  <si>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</si>
  <si>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</si>
  <si>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</si>
  <si>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</si>
  <si>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</si>
  <si>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</si>
  <si>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</si>
  <si>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</si>
  <si>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</si>
  <si>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</si>
  <si>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</si>
  <si>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</si>
  <si>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</si>
  <si>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</si>
  <si>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</si>
  <si>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</si>
  <si>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</si>
  <si>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</si>
  <si>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</si>
  <si>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</si>
  <si>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</si>
  <si>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</si>
  <si>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</si>
  <si>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</si>
  <si>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</si>
  <si>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</si>
  <si>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</si>
  <si>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</si>
  <si>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</si>
  <si>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</si>
  <si>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</si>
  <si>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</si>
  <si>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</si>
  <si>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</si>
  <si>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</si>
  <si>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</si>
  <si>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</si>
  <si>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</si>
  <si>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</si>
  <si>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</si>
  <si>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</si>
  <si>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</si>
  <si>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</si>
  <si>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</si>
  <si>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</si>
  <si>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</si>
  <si>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</si>
  <si>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</si>
  <si>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</si>
  <si>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</si>
  <si>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</si>
  <si>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</si>
  <si>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</si>
  <si>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</si>
  <si>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</si>
  <si>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</si>
  <si>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</si>
  <si>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</si>
  <si>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</si>
  <si>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</si>
  <si>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</si>
  <si>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</si>
  <si>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</si>
  <si>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</si>
  <si>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</si>
  <si>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</si>
  <si>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</si>
  <si>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</si>
  <si>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</si>
  <si>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</si>
  <si>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</si>
  <si>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</si>
  <si>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</si>
  <si>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</si>
  <si>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</si>
  <si>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</si>
  <si>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</si>
  <si>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</si>
  <si>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</si>
  <si>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</si>
  <si>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</si>
  <si>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</si>
  <si>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</si>
  <si>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</si>
  <si>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</si>
  <si>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</si>
  <si>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</si>
  <si>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</si>
  <si>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</si>
  <si>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</si>
  <si>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</si>
  <si>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</si>
  <si>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</si>
  <si>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</si>
  <si>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</si>
  <si>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</si>
  <si>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</si>
  <si>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</si>
  <si>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</si>
  <si>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</si>
  <si>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</si>
  <si>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</si>
  <si>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</si>
  <si>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</si>
  <si>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</si>
  <si>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</si>
  <si>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</si>
  <si>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</si>
  <si>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</si>
  <si>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</si>
  <si>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</si>
  <si>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</si>
  <si>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</si>
  <si>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</si>
  <si>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</si>
  <si>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</si>
  <si>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</si>
  <si>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</si>
  <si>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</si>
  <si>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</si>
  <si>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</si>
  <si>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</si>
  <si>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</si>
  <si>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</si>
  <si>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</si>
  <si>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</si>
  <si>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</si>
  <si>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</si>
  <si>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</si>
  <si>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</si>
  <si>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</si>
  <si>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</si>
  <si>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</si>
  <si>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</si>
  <si>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</si>
  <si>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</si>
  <si>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</si>
  <si>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</si>
  <si>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</si>
  <si>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</si>
  <si>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</si>
  <si>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</si>
  <si>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</si>
  <si>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</si>
  <si>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</si>
  <si>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</si>
  <si>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</si>
  <si>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</si>
  <si>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</si>
  <si>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</si>
  <si>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</si>
  <si>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</si>
  <si>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</si>
  <si>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</si>
  <si>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</si>
  <si>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</si>
  <si>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</si>
  <si>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</si>
  <si>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</si>
  <si>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</si>
  <si>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</si>
  <si>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</si>
  <si>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</si>
  <si>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</si>
  <si>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</si>
  <si>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</si>
  <si>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</si>
  <si>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</si>
  <si>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</si>
  <si>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</si>
  <si>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</si>
  <si>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</si>
  <si>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</si>
  <si>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</si>
  <si>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</si>
  <si>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</si>
  <si>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</si>
  <si>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</si>
  <si>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</si>
  <si>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</si>
  <si>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</si>
  <si>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</si>
  <si>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</si>
  <si>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</si>
  <si>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</si>
  <si>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</si>
  <si>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</si>
  <si>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</si>
  <si>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</si>
  <si>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</si>
  <si>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</si>
  <si>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</si>
  <si>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</si>
  <si>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</si>
  <si>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</si>
  <si>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</si>
  <si>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</si>
  <si>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</si>
  <si>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</si>
  <si>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</si>
  <si>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</si>
  <si>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</si>
  <si>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</si>
  <si>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</si>
  <si>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</si>
  <si>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</si>
  <si>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</si>
  <si>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</si>
  <si>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</si>
  <si>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</si>
  <si>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</si>
  <si>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</si>
  <si>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</si>
  <si>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</si>
  <si>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</si>
  <si>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</si>
  <si>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</si>
  <si>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</si>
  <si>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</si>
  <si>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</si>
  <si>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</si>
  <si>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</si>
  <si>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</si>
  <si>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</si>
  <si>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</si>
  <si>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</si>
  <si>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</si>
  <si>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</si>
  <si>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</si>
  <si>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</si>
  <si>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</si>
  <si>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</si>
  <si>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</si>
  <si>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</si>
  <si>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</si>
  <si>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</si>
  <si>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</si>
  <si>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</si>
  <si>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</si>
  <si>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</si>
  <si>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</si>
  <si>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</si>
  <si>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</si>
  <si>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</si>
  <si>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</si>
  <si>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</si>
  <si>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</si>
  <si>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</si>
  <si>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</si>
  <si>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</si>
  <si>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</si>
  <si>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</si>
  <si>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</si>
  <si>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</si>
  <si>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</si>
  <si>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</si>
  <si>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</si>
  <si>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</si>
  <si>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</si>
  <si>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</si>
  <si>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</si>
  <si>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</si>
  <si>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</si>
  <si>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</si>
  <si>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</si>
  <si>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</si>
  <si>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</si>
  <si>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</si>
  <si>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</si>
  <si>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</si>
  <si>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</si>
  <si>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</si>
  <si>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</si>
  <si>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</si>
  <si>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</si>
  <si>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</si>
  <si>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</si>
  <si>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</si>
  <si>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</si>
  <si>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</si>
  <si>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</si>
  <si>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</si>
  <si>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</si>
  <si>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</si>
  <si>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</si>
  <si>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</si>
  <si>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</si>
  <si>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</si>
  <si>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</si>
  <si>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</si>
  <si>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</si>
  <si>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</si>
  <si>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</si>
  <si>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</si>
  <si>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</si>
  <si>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</si>
  <si>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</si>
  <si>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</si>
  <si>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</si>
  <si>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</si>
  <si>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</si>
  <si>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</si>
  <si>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</si>
  <si>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</si>
  <si>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</si>
  <si>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</si>
  <si>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</si>
  <si>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</si>
  <si>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</si>
  <si>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</si>
  <si>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</si>
  <si>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</si>
  <si>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</si>
  <si>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</si>
  <si>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</si>
  <si>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</si>
  <si>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</si>
  <si>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</si>
  <si>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</si>
  <si>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</si>
  <si>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</si>
  <si>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</si>
  <si>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</si>
  <si>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</si>
  <si>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</si>
  <si>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</si>
  <si>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</si>
  <si>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</si>
  <si>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</si>
  <si>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</si>
  <si>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</si>
  <si>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</si>
  <si>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</si>
  <si>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</si>
  <si>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</si>
  <si>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</si>
  <si>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</si>
  <si>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</si>
  <si>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</si>
  <si>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</si>
  <si>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</si>
  <si>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</si>
  <si>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</si>
  <si>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</si>
  <si>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</si>
  <si>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</si>
  <si>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</si>
  <si>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</si>
  <si>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</si>
  <si>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</si>
  <si>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</si>
  <si>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</si>
  <si>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</si>
  <si>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</si>
  <si>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</si>
  <si>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</si>
  <si>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</si>
  <si>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</si>
  <si>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</si>
  <si>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</si>
  <si>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</si>
  <si>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</si>
  <si>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</si>
  <si>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</si>
  <si>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</si>
  <si>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</si>
  <si>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</si>
  <si>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</si>
  <si>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</si>
  <si>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</si>
  <si>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</si>
  <si>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</si>
  <si>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</si>
  <si>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</si>
  <si>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</si>
  <si>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</si>
  <si>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</si>
  <si>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</si>
  <si>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</si>
  <si>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</si>
  <si>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</si>
  <si>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</si>
  <si>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</si>
  <si>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</si>
  <si>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</si>
  <si>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</si>
  <si>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</si>
  <si>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</si>
  <si>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</si>
  <si>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</si>
  <si>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</si>
  <si>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</si>
  <si>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</si>
  <si>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</si>
  <si>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</si>
  <si>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</si>
  <si>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</si>
  <si>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</si>
  <si>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</si>
  <si>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</si>
  <si>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</si>
  <si>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</si>
  <si>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</si>
  <si>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</si>
  <si>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</si>
  <si>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</si>
  <si>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</si>
  <si>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</si>
  <si>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</si>
  <si>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</si>
  <si>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</si>
  <si>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</si>
  <si>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</si>
  <si>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</si>
  <si>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</si>
  <si>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</si>
  <si>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</si>
  <si>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</si>
  <si>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</si>
  <si>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</si>
  <si>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</si>
  <si>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</si>
  <si>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</si>
  <si>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</si>
  <si>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</si>
  <si>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</si>
  <si>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</si>
  <si>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</si>
  <si>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</si>
  <si>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</si>
  <si>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</si>
  <si>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</si>
  <si>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</si>
  <si>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</si>
  <si>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</si>
  <si>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</si>
  <si>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</si>
  <si>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</si>
  <si>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</si>
  <si>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</si>
  <si>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</si>
  <si>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</si>
  <si>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</si>
  <si>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</si>
  <si>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</si>
  <si>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</si>
  <si>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</si>
  <si>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</si>
  <si>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</si>
  <si>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</si>
  <si>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</si>
  <si>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</si>
  <si>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</si>
  <si>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</si>
  <si>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</si>
  <si>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</si>
  <si>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</si>
  <si>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</si>
  <si>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</si>
  <si>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</si>
  <si>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</si>
  <si>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</si>
  <si>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</si>
  <si>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</si>
  <si>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</si>
  <si>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</si>
  <si>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</si>
  <si>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</si>
  <si>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</si>
  <si>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</si>
  <si>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</si>
  <si>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</si>
  <si>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</si>
  <si>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</si>
  <si>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</si>
  <si>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</si>
  <si>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</si>
  <si>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</si>
  <si>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</si>
  <si>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</si>
  <si>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</si>
  <si>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</si>
  <si>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</si>
  <si>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</si>
  <si>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</si>
  <si>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</si>
  <si>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</si>
  <si>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</si>
  <si>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</si>
  <si>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</si>
  <si>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</si>
  <si>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</si>
  <si>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</si>
  <si>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</si>
  <si>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</si>
  <si>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</si>
  <si>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</si>
  <si>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</si>
  <si>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</si>
  <si>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</si>
  <si>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</si>
  <si>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</si>
  <si>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</si>
  <si>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</si>
  <si>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</si>
  <si>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</si>
  <si>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</si>
  <si>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</si>
  <si>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</si>
  <si>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</si>
  <si>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</si>
  <si>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</si>
  <si>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</si>
  <si>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</si>
  <si>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</si>
  <si>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</si>
  <si>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</si>
  <si>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</si>
  <si>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</si>
  <si>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</si>
  <si>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</si>
  <si>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</si>
  <si>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</si>
  <si>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</si>
  <si>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</si>
  <si>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</si>
  <si>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</si>
  <si>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</si>
  <si>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</si>
  <si>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</si>
  <si>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</si>
  <si>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</si>
  <si>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</si>
  <si>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</si>
  <si>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</si>
  <si>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</si>
  <si>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</si>
  <si>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</si>
  <si>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</si>
  <si>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</si>
  <si>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</si>
  <si>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</si>
  <si>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</si>
  <si>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</si>
  <si>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</si>
  <si>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</si>
  <si>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</si>
  <si>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</si>
  <si>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</si>
  <si>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</si>
  <si>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</si>
  <si>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</si>
  <si>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</si>
  <si>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</si>
  <si>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</si>
  <si>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</si>
  <si>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</si>
  <si>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</si>
  <si>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</si>
  <si>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</si>
  <si>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</si>
  <si>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</si>
  <si>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</si>
  <si>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</si>
  <si>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</si>
  <si>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</si>
  <si>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</si>
  <si>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</si>
  <si>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</si>
  <si>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</si>
  <si>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</si>
  <si>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</si>
  <si>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</si>
  <si>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</si>
  <si>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</si>
  <si>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</si>
  <si>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</si>
  <si>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</si>
  <si>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</si>
  <si>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</si>
  <si>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</si>
  <si>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</si>
  <si>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</si>
  <si>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</si>
  <si>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</si>
  <si>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</si>
  <si>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</si>
  <si>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</si>
  <si>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</si>
  <si>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</si>
  <si>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</si>
  <si>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</si>
  <si>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</si>
  <si>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</si>
  <si>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</si>
  <si>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</si>
  <si>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</si>
  <si>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</si>
  <si>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</si>
  <si>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</si>
  <si>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</si>
  <si>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</si>
  <si>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</si>
  <si>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</si>
  <si>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</si>
  <si>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</si>
  <si>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</si>
  <si>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</si>
  <si>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</si>
  <si>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</si>
  <si>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</si>
  <si>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</si>
  <si>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</si>
  <si>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</si>
  <si>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</si>
  <si>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</si>
  <si>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</si>
  <si>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</si>
  <si>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</si>
  <si>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</si>
  <si>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</si>
  <si>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</si>
  <si>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</si>
  <si>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</si>
  <si>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</si>
  <si>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</si>
  <si>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</si>
  <si>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</si>
  <si>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</si>
  <si>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</si>
  <si>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</si>
  <si>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</si>
  <si>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</si>
  <si>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</si>
  <si>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</si>
  <si>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</si>
  <si>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</si>
  <si>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</si>
  <si>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</si>
  <si>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</si>
  <si>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</si>
  <si>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</si>
  <si>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</si>
  <si>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</si>
  <si>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</si>
  <si>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</si>
  <si>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</si>
  <si>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</si>
  <si>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</si>
  <si>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</si>
  <si>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</si>
  <si>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</si>
  <si>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</si>
  <si>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</si>
  <si>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</si>
  <si>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</si>
  <si>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</si>
  <si>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</si>
  <si>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</si>
  <si>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</si>
  <si>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</si>
  <si>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</si>
  <si>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</si>
  <si>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</si>
  <si>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</si>
  <si>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</si>
  <si>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</si>
  <si>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</si>
  <si>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</si>
  <si>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</si>
  <si>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</si>
  <si>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</si>
  <si>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</si>
  <si>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</si>
  <si>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</si>
  <si>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</si>
  <si>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</si>
  <si>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</si>
  <si>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</si>
  <si>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</si>
  <si>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</si>
  <si>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</si>
  <si>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</si>
  <si>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</si>
  <si>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</si>
  <si>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</si>
  <si>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</si>
  <si>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</si>
  <si>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</si>
  <si>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</si>
  <si>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</si>
  <si>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</si>
  <si>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</si>
  <si>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</si>
  <si>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</si>
  <si>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</si>
  <si>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</si>
  <si>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</si>
  <si>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</si>
  <si>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</si>
  <si>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</si>
  <si>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</si>
  <si>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</si>
  <si>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</si>
  <si>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</si>
  <si>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</si>
  <si>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</si>
  <si>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</si>
  <si>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</si>
  <si>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</si>
  <si>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</si>
  <si>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</si>
  <si>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</si>
  <si>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</si>
  <si>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</si>
  <si>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</si>
  <si>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</si>
  <si>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</si>
  <si>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</si>
  <si>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</si>
  <si>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</si>
  <si>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</si>
  <si>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</si>
  <si>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</si>
  <si>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</si>
  <si>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</si>
  <si>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</si>
  <si>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</si>
  <si>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</si>
  <si>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</si>
  <si>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</si>
  <si>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</si>
  <si>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</si>
  <si>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</si>
  <si>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</si>
  <si>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</si>
  <si>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</si>
  <si>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</si>
  <si>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</si>
  <si>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</si>
  <si>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</si>
  <si>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</si>
  <si>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</si>
  <si>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</si>
  <si>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</si>
  <si>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</si>
  <si>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</si>
  <si>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</si>
  <si>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</si>
  <si>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</si>
  <si>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</si>
  <si>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</si>
  <si>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</si>
  <si>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</si>
  <si>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</si>
  <si>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</si>
  <si>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</si>
  <si>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</si>
  <si>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</si>
  <si>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</si>
  <si>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</si>
  <si>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</si>
  <si>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</si>
  <si>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</si>
  <si>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</si>
  <si>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</si>
  <si>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</si>
  <si>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</si>
  <si>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</si>
  <si>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</si>
  <si>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</si>
  <si>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</si>
  <si>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</si>
  <si>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</si>
  <si>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</si>
  <si>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</si>
  <si>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</si>
  <si>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</si>
  <si>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</si>
  <si>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</si>
  <si>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</si>
  <si>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</si>
  <si>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</si>
  <si>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</si>
  <si>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</si>
  <si>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</si>
  <si>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</si>
  <si>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</si>
  <si>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</si>
  <si>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</si>
  <si>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Ratings</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</si>
  <si>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</si>
  <si>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</si>
  <si>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</si>
  <si>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</si>
  <si>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</si>
  <si>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</si>
  <si>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</si>
  <si>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</si>
  <si>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</si>
  <si>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</si>
  <si>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</si>
  <si>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</si>
  <si>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</si>
  <si>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</si>
  <si>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</si>
  <si>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</si>
  <si>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</si>
  <si>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</si>
  <si>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</si>
  <si>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</si>
  <si>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</si>
  <si>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</si>
  <si>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</si>
  <si>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Sel Cells</t>
  </si>
  <si>
    <t>Sel Amount</t>
  </si>
  <si>
    <t>Selected Rep</t>
  </si>
  <si>
    <t>Column Labels</t>
  </si>
  <si>
    <t>Total</t>
  </si>
  <si>
    <t>Rep Summary</t>
  </si>
  <si>
    <t>% of Calls</t>
  </si>
  <si>
    <t>Calls</t>
  </si>
  <si>
    <t>Amount</t>
  </si>
  <si>
    <t>Call Rank</t>
  </si>
  <si>
    <t>Amt Rank</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</si>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</sst>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6"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s>
  <fills count="7">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diagonal/>
    </border>
    <border>
      <left/>
      <right style="thin">
        <color indexed="64"/>
      </right>
      <top/>
      <bottom/>
      <diagonal/>
    </border>
  </borders>
  <cellStyleXfs count="2">
    <xf numFmtId="0" fontId="0" fillId="0" borderId="0"/>
    <xf numFmtId="9" fontId="4" fillId="0" borderId="0" applyFont="0" applyFill="0" applyBorder="0" applyAlignment="0" applyProtection="0"/>
  </cellStyleXfs>
  <cellXfs count="47">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4" borderId="0" xfId="0" applyFill="1"/>
    <xf numFmtId="3" fontId="0" fillId="0" borderId="0" xfId="0" applyNumberFormat="1"/>
    <xf numFmtId="165" fontId="0" fillId="0" borderId="0" xfId="0" applyNumberFormat="1"/>
    <xf numFmtId="2" fontId="0" fillId="0" borderId="0" xfId="0" applyNumberFormat="1"/>
    <xf numFmtId="0" fontId="0" fillId="0" borderId="0" xfId="0" pivotButton="1"/>
    <xf numFmtId="166" fontId="0" fillId="0" borderId="0" xfId="0" applyNumberFormat="1"/>
    <xf numFmtId="0" fontId="0" fillId="0" borderId="0" xfId="0" applyAlignment="1">
      <alignment horizontal="left"/>
    </xf>
    <xf numFmtId="0" fontId="1" fillId="3" borderId="0" xfId="0" applyFont="1" applyFill="1"/>
    <xf numFmtId="0" fontId="1" fillId="3" borderId="1" xfId="0" applyFont="1" applyFill="1" applyBorder="1"/>
    <xf numFmtId="167" fontId="0" fillId="0" borderId="1" xfId="0" applyNumberFormat="1" applyBorder="1"/>
    <xf numFmtId="0" fontId="0" fillId="5" borderId="0" xfId="0" applyFill="1" applyAlignment="1">
      <alignment horizontal="left"/>
    </xf>
    <xf numFmtId="0" fontId="0" fillId="0" borderId="0" xfId="0" applyAlignment="1">
      <alignment horizontal="left" indent="1"/>
    </xf>
    <xf numFmtId="0" fontId="0" fillId="4" borderId="0" xfId="0" applyFill="1" applyAlignment="1">
      <alignment horizontal="center" vertical="center"/>
    </xf>
    <xf numFmtId="0" fontId="0" fillId="6" borderId="9" xfId="0" applyFill="1" applyBorder="1"/>
    <xf numFmtId="0" fontId="0" fillId="6" borderId="12" xfId="0" applyFill="1" applyBorder="1" applyAlignment="1">
      <alignment horizontal="center" vertical="center"/>
    </xf>
    <xf numFmtId="0" fontId="0" fillId="6" borderId="7" xfId="0" applyFill="1" applyBorder="1" applyAlignment="1">
      <alignment horizontal="center" vertical="center"/>
    </xf>
    <xf numFmtId="0" fontId="5" fillId="6" borderId="10" xfId="0" applyFont="1" applyFill="1" applyBorder="1" applyAlignment="1">
      <alignment horizontal="left" vertical="top"/>
    </xf>
    <xf numFmtId="0" fontId="5" fillId="6" borderId="0" xfId="0" applyFont="1" applyFill="1" applyAlignment="1">
      <alignment vertical="center"/>
    </xf>
    <xf numFmtId="0" fontId="5" fillId="6" borderId="13" xfId="0" applyFont="1" applyFill="1" applyBorder="1" applyAlignment="1">
      <alignment vertical="center"/>
    </xf>
    <xf numFmtId="0" fontId="5" fillId="6" borderId="10" xfId="0" applyFont="1" applyFill="1" applyBorder="1" applyAlignment="1">
      <alignment horizontal="left" vertical="center" indent="2"/>
    </xf>
    <xf numFmtId="168" fontId="5" fillId="6" borderId="0" xfId="0" applyNumberFormat="1" applyFont="1" applyFill="1" applyAlignment="1">
      <alignment horizontal="center" vertical="center"/>
    </xf>
    <xf numFmtId="168" fontId="5" fillId="6" borderId="13" xfId="0" applyNumberFormat="1" applyFont="1" applyFill="1" applyBorder="1" applyAlignment="1">
      <alignment horizontal="center" vertical="center"/>
    </xf>
    <xf numFmtId="0" fontId="5" fillId="6" borderId="10" xfId="0" applyFont="1" applyFill="1" applyBorder="1" applyAlignment="1">
      <alignment vertical="center"/>
    </xf>
    <xf numFmtId="0" fontId="5" fillId="6" borderId="6" xfId="0" applyFont="1" applyFill="1" applyBorder="1" applyAlignment="1">
      <alignment vertical="center"/>
    </xf>
    <xf numFmtId="168" fontId="5" fillId="6" borderId="11" xfId="0" applyNumberFormat="1" applyFont="1" applyFill="1" applyBorder="1" applyAlignment="1">
      <alignment horizontal="center" vertical="center"/>
    </xf>
    <xf numFmtId="168" fontId="5" fillId="6" borderId="4" xfId="0" applyNumberFormat="1" applyFont="1" applyFill="1" applyBorder="1" applyAlignment="1">
      <alignment horizontal="center" vertical="center"/>
    </xf>
    <xf numFmtId="9" fontId="0" fillId="0" borderId="0" xfId="1" applyFont="1"/>
  </cellXfs>
  <cellStyles count="2">
    <cellStyle name="Normal" xfId="0" builtinId="0"/>
    <cellStyle name="Percent" xfId="1" builtinId="5"/>
  </cellStyles>
  <dxfs count="19">
    <dxf>
      <fill>
        <patternFill patternType="solid">
          <bgColor theme="4" tint="0.39997558519241921"/>
        </patternFill>
      </fill>
    </dxf>
    <dxf>
      <fill>
        <patternFill>
          <bgColor theme="8" tint="0.59996337778862885"/>
        </patternFill>
      </fill>
    </dxf>
    <dxf>
      <numFmt numFmtId="166" formatCode="0.0"/>
    </dxf>
    <dxf>
      <fill>
        <patternFill patternType="solid">
          <bgColor theme="4" tint="0.3999755851924192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8"/>
    </tableStyle>
  </tableStyles>
  <colors>
    <mruColors>
      <color rgb="FFFCB2EE"/>
      <color rgb="FFE03CD4"/>
      <color rgb="FFF7B7BD"/>
      <color rgb="FFE82C3E"/>
      <color rgb="FFF4282D"/>
      <color rgb="FFDA26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latin typeface="+mj-lt"/>
              </a:rPr>
              <a:t>Call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bg1"/>
              </a:gs>
              <a:gs pos="7000">
                <a:schemeClr val="bg1"/>
              </a:gs>
              <a:gs pos="94000">
                <a:srgbClr val="F4282D"/>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cmpd="sng">
            <a:solidFill>
              <a:srgbClr val="F4282D"/>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Pivots!$C$16</c:f>
              <c:strCache>
                <c:ptCount val="1"/>
                <c:pt idx="0">
                  <c:v>Call Count2</c:v>
                </c:pt>
              </c:strCache>
            </c:strRef>
          </c:tx>
          <c:spPr>
            <a:gradFill flip="none" rotWithShape="1">
              <a:gsLst>
                <a:gs pos="0">
                  <a:schemeClr val="bg1"/>
                </a:gs>
                <a:gs pos="7000">
                  <a:schemeClr val="bg1"/>
                </a:gs>
                <a:gs pos="94000">
                  <a:srgbClr val="F4282D"/>
                </a:gs>
              </a:gsLst>
              <a:lin ang="2700000" scaled="1"/>
              <a:tileRect/>
            </a:gradFill>
            <a:ln>
              <a:noFill/>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F0B6-454A-81A3-E8ADDA1997D4}"/>
            </c:ext>
          </c:extLst>
        </c:ser>
        <c:dLbls>
          <c:showLegendKey val="0"/>
          <c:showVal val="0"/>
          <c:showCatName val="0"/>
          <c:showSerName val="0"/>
          <c:showPercent val="0"/>
          <c:showBubbleSize val="0"/>
        </c:dLbls>
        <c:axId val="1474574655"/>
        <c:axId val="1474575135"/>
      </c:areaChart>
      <c:lineChart>
        <c:grouping val="standard"/>
        <c:varyColors val="0"/>
        <c:ser>
          <c:idx val="0"/>
          <c:order val="0"/>
          <c:tx>
            <c:strRef>
              <c:f>Pivots!$B$16</c:f>
              <c:strCache>
                <c:ptCount val="1"/>
                <c:pt idx="0">
                  <c:v>Call Count</c:v>
                </c:pt>
              </c:strCache>
            </c:strRef>
          </c:tx>
          <c:spPr>
            <a:ln w="25400" cap="rnd" cmpd="sng">
              <a:solidFill>
                <a:srgbClr val="F4282D"/>
              </a:solidFill>
              <a:round/>
            </a:ln>
            <a:effectLst/>
          </c:spPr>
          <c:marker>
            <c:symbol val="circle"/>
            <c:size val="5"/>
            <c:spPr>
              <a:solidFill>
                <a:schemeClr val="tx1"/>
              </a:solidFill>
              <a:ln w="9525">
                <a:solidFill>
                  <a:schemeClr val="accent1"/>
                </a:solidFill>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F0B6-454A-81A3-E8ADDA1997D4}"/>
            </c:ext>
          </c:extLst>
        </c:ser>
        <c:dLbls>
          <c:showLegendKey val="0"/>
          <c:showVal val="0"/>
          <c:showCatName val="0"/>
          <c:showSerName val="0"/>
          <c:showPercent val="0"/>
          <c:showBubbleSize val="0"/>
        </c:dLbls>
        <c:marker val="1"/>
        <c:smooth val="0"/>
        <c:axId val="1474574655"/>
        <c:axId val="1474575135"/>
      </c:lineChart>
      <c:catAx>
        <c:axId val="147457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74575135"/>
        <c:crosses val="autoZero"/>
        <c:auto val="1"/>
        <c:lblAlgn val="ctr"/>
        <c:lblOffset val="100"/>
        <c:noMultiLvlLbl val="0"/>
      </c:catAx>
      <c:valAx>
        <c:axId val="1474575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7457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latin typeface="+mj-lt"/>
              </a:rPr>
              <a:t>Total</a:t>
            </a:r>
          </a:p>
        </c:rich>
      </c:tx>
      <c:layout>
        <c:manualLayout>
          <c:xMode val="edge"/>
          <c:yMode val="edge"/>
          <c:x val="0.43077402210563798"/>
          <c:y val="2.5858957710932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14866129139134"/>
          <c:y val="0.16866505166955714"/>
          <c:w val="0.56785133870860871"/>
          <c:h val="0.76022281462537855"/>
        </c:manualLayout>
      </c:layout>
      <c:barChart>
        <c:barDir val="bar"/>
        <c:grouping val="clustered"/>
        <c:varyColors val="0"/>
        <c:ser>
          <c:idx val="0"/>
          <c:order val="0"/>
          <c:tx>
            <c:strRef>
              <c:f>Pivots!$B$33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Pivots!$A$34:$A$41</c:f>
              <c:strCache>
                <c:ptCount val="7"/>
                <c:pt idx="0">
                  <c:v>Friday</c:v>
                </c:pt>
                <c:pt idx="1">
                  <c:v>Monday</c:v>
                </c:pt>
                <c:pt idx="2">
                  <c:v>Saturday</c:v>
                </c:pt>
                <c:pt idx="3">
                  <c:v>Sunday</c:v>
                </c:pt>
                <c:pt idx="4">
                  <c:v>Thursday</c:v>
                </c:pt>
                <c:pt idx="5">
                  <c:v>Tuesday</c:v>
                </c:pt>
                <c:pt idx="6">
                  <c:v>Wednesday</c:v>
                </c:pt>
              </c:strCache>
            </c:strRef>
          </c:cat>
          <c:val>
            <c:numRef>
              <c:f>Pivots!$B$34:$B$41</c:f>
              <c:numCache>
                <c:formatCode>#,##0</c:formatCode>
                <c:ptCount val="7"/>
                <c:pt idx="0">
                  <c:v>141</c:v>
                </c:pt>
                <c:pt idx="1">
                  <c:v>133</c:v>
                </c:pt>
                <c:pt idx="2">
                  <c:v>161</c:v>
                </c:pt>
                <c:pt idx="3">
                  <c:v>146</c:v>
                </c:pt>
                <c:pt idx="4">
                  <c:v>128</c:v>
                </c:pt>
                <c:pt idx="5">
                  <c:v>138</c:v>
                </c:pt>
                <c:pt idx="6">
                  <c:v>153</c:v>
                </c:pt>
              </c:numCache>
            </c:numRef>
          </c:val>
          <c:extLst>
            <c:ext xmlns:c16="http://schemas.microsoft.com/office/drawing/2014/chart" uri="{C3380CC4-5D6E-409C-BE32-E72D297353CC}">
              <c16:uniqueId val="{00000000-8292-43A8-8D5D-01A1E490303D}"/>
            </c:ext>
          </c:extLst>
        </c:ser>
        <c:dLbls>
          <c:dLblPos val="outEnd"/>
          <c:showLegendKey val="0"/>
          <c:showVal val="1"/>
          <c:showCatName val="0"/>
          <c:showSerName val="0"/>
          <c:showPercent val="0"/>
          <c:showBubbleSize val="0"/>
        </c:dLbls>
        <c:gapWidth val="40"/>
        <c:axId val="1585113535"/>
        <c:axId val="1585121695"/>
      </c:barChart>
      <c:catAx>
        <c:axId val="15851135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5121695"/>
        <c:crosses val="autoZero"/>
        <c:auto val="1"/>
        <c:lblAlgn val="ctr"/>
        <c:lblOffset val="100"/>
        <c:noMultiLvlLbl val="0"/>
      </c:catAx>
      <c:valAx>
        <c:axId val="1585121695"/>
        <c:scaling>
          <c:orientation val="minMax"/>
        </c:scaling>
        <c:delete val="1"/>
        <c:axPos val="b"/>
        <c:numFmt formatCode="#,##0" sourceLinked="1"/>
        <c:majorTickMark val="none"/>
        <c:minorTickMark val="none"/>
        <c:tickLblPos val="nextTo"/>
        <c:crossAx val="15851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latin typeface="+mj-lt"/>
              </a:rPr>
              <a:t>Amount</a:t>
            </a:r>
          </a:p>
        </c:rich>
      </c:tx>
      <c:layout>
        <c:manualLayout>
          <c:xMode val="edge"/>
          <c:yMode val="edge"/>
          <c:x val="9.397589783675174E-2"/>
          <c:y val="0"/>
        </c:manualLayout>
      </c:layout>
      <c:overlay val="0"/>
      <c:spPr>
        <a:noFill/>
        <a:ln>
          <a:noFill/>
        </a:ln>
        <a:effectLst/>
      </c:spPr>
    </c:title>
    <c:autoTitleDeleted val="0"/>
    <c:plotArea>
      <c:layout>
        <c:manualLayout>
          <c:layoutTarget val="inner"/>
          <c:xMode val="edge"/>
          <c:yMode val="edge"/>
          <c:x val="6.6993080099170862E-2"/>
          <c:y val="0.1181695680131329"/>
          <c:w val="0.93300691990082918"/>
          <c:h val="0.87335750876723639"/>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Pivots!$E$48:$E$52</c:f>
              <c:strCache>
                <c:ptCount val="5"/>
                <c:pt idx="0">
                  <c:v>R01</c:v>
                </c:pt>
                <c:pt idx="1">
                  <c:v>R02</c:v>
                </c:pt>
                <c:pt idx="2">
                  <c:v>R03</c:v>
                </c:pt>
                <c:pt idx="3">
                  <c:v>R04</c:v>
                </c:pt>
                <c:pt idx="4">
                  <c:v>R05</c:v>
                </c:pt>
              </c:strCache>
            </c:strRef>
          </c:cat>
          <c:val>
            <c:numRef>
              <c:f>Pivots!$G$48:$G$52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65A-411C-9099-84ABE84DD17F}"/>
            </c:ext>
          </c:extLst>
        </c:ser>
        <c:ser>
          <c:idx val="1"/>
          <c:order val="1"/>
          <c:tx>
            <c:strRef>
              <c:f>Pivots!$I$48</c:f>
              <c:strCache>
                <c:ptCount val="1"/>
                <c:pt idx="0">
                  <c:v>18415</c:v>
                </c:pt>
              </c:strCache>
            </c:strRef>
          </c:tx>
          <c:spPr>
            <a:gradFill>
              <a:gsLst>
                <a:gs pos="0">
                  <a:srgbClr val="FCB2EE"/>
                </a:gs>
                <a:gs pos="94000">
                  <a:srgbClr val="E03CD4"/>
                </a:gs>
              </a:gsLst>
              <a:lin ang="2700000" scaled="1"/>
            </a:gradFill>
            <a:ln>
              <a:noFill/>
            </a:ln>
            <a:effectLst/>
          </c:spPr>
          <c:invertIfNegative val="0"/>
          <c:dLbls>
            <c:delete val="1"/>
          </c:dLbls>
          <c:val>
            <c:numRef>
              <c:f>Pivots!$I$48:$I$52</c:f>
              <c:numCache>
                <c:formatCode>General</c:formatCode>
                <c:ptCount val="5"/>
                <c:pt idx="0">
                  <c:v>18415</c:v>
                </c:pt>
                <c:pt idx="1">
                  <c:v>0</c:v>
                </c:pt>
                <c:pt idx="2">
                  <c:v>0</c:v>
                </c:pt>
                <c:pt idx="3">
                  <c:v>0</c:v>
                </c:pt>
                <c:pt idx="4">
                  <c:v>0</c:v>
                </c:pt>
              </c:numCache>
            </c:numRef>
          </c:val>
          <c:extLst>
            <c:ext xmlns:c16="http://schemas.microsoft.com/office/drawing/2014/chart" uri="{C3380CC4-5D6E-409C-BE32-E72D297353CC}">
              <c16:uniqueId val="{00000001-B65A-411C-9099-84ABE84DD17F}"/>
            </c:ext>
          </c:extLst>
        </c:ser>
        <c:dLbls>
          <c:dLblPos val="outEnd"/>
          <c:showLegendKey val="0"/>
          <c:showVal val="1"/>
          <c:showCatName val="0"/>
          <c:showSerName val="0"/>
          <c:showPercent val="0"/>
          <c:showBubbleSize val="0"/>
        </c:dLbls>
        <c:gapWidth val="40"/>
        <c:overlap val="100"/>
        <c:axId val="1583768863"/>
        <c:axId val="1583770303"/>
      </c:barChart>
      <c:catAx>
        <c:axId val="1583768863"/>
        <c:scaling>
          <c:orientation val="maxMin"/>
        </c:scaling>
        <c:delete val="1"/>
        <c:axPos val="l"/>
        <c:numFmt formatCode="General" sourceLinked="1"/>
        <c:majorTickMark val="none"/>
        <c:minorTickMark val="none"/>
        <c:tickLblPos val="nextTo"/>
        <c:crossAx val="1583770303"/>
        <c:crosses val="autoZero"/>
        <c:auto val="1"/>
        <c:lblAlgn val="ctr"/>
        <c:lblOffset val="100"/>
        <c:noMultiLvlLbl val="0"/>
      </c:catAx>
      <c:valAx>
        <c:axId val="1583770303"/>
        <c:scaling>
          <c:orientation val="minMax"/>
        </c:scaling>
        <c:delete val="1"/>
        <c:axPos val="t"/>
        <c:numFmt formatCode="&quot;$&quot;#,###.0,&quot;K&quot;" sourceLinked="1"/>
        <c:majorTickMark val="none"/>
        <c:minorTickMark val="none"/>
        <c:tickLblPos val="nextTo"/>
        <c:crossAx val="158376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rgbClr val="FF0000"/>
                </a:solidFill>
                <a:latin typeface="+mj-lt"/>
              </a:rPr>
              <a:t>Calls</a:t>
            </a:r>
            <a:endParaRPr lang="en-US" sz="1800">
              <a:solidFill>
                <a:srgbClr val="FF0000"/>
              </a:solidFill>
              <a:latin typeface="+mj-lt"/>
            </a:endParaRPr>
          </a:p>
        </c:rich>
      </c:tx>
      <c:layout>
        <c:manualLayout>
          <c:xMode val="edge"/>
          <c:yMode val="edge"/>
          <c:x val="0.10758095123798952"/>
          <c:y val="4.220341714754746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802911769338665"/>
          <c:y val="0.1177392260823764"/>
          <c:w val="0.84197088230661332"/>
          <c:h val="0.8730787060498764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Pivots!$E$48:$E$52</c:f>
              <c:strCache>
                <c:ptCount val="5"/>
                <c:pt idx="0">
                  <c:v>R01</c:v>
                </c:pt>
                <c:pt idx="1">
                  <c:v>R02</c:v>
                </c:pt>
                <c:pt idx="2">
                  <c:v>R03</c:v>
                </c:pt>
                <c:pt idx="3">
                  <c:v>R04</c:v>
                </c:pt>
                <c:pt idx="4">
                  <c:v>R05</c:v>
                </c:pt>
              </c:strCache>
            </c:strRef>
          </c:cat>
          <c:val>
            <c:numRef>
              <c:f>Pivots!$F$48:$F$52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6CC-4CFC-9BF3-1F3A309155B9}"/>
            </c:ext>
          </c:extLst>
        </c:ser>
        <c:ser>
          <c:idx val="1"/>
          <c:order val="1"/>
          <c:tx>
            <c:strRef>
              <c:f>Pivots!$H$48</c:f>
              <c:strCache>
                <c:ptCount val="1"/>
                <c:pt idx="0">
                  <c:v>189</c:v>
                </c:pt>
              </c:strCache>
            </c:strRef>
          </c:tx>
          <c:spPr>
            <a:gradFill>
              <a:gsLst>
                <a:gs pos="0">
                  <a:srgbClr val="F7B7BD"/>
                </a:gs>
                <a:gs pos="94000">
                  <a:srgbClr val="F4282D"/>
                </a:gs>
              </a:gsLst>
              <a:lin ang="2700000" scaled="1"/>
            </a:gradFill>
            <a:ln>
              <a:noFill/>
            </a:ln>
            <a:effectLst/>
          </c:spPr>
          <c:invertIfNegative val="0"/>
          <c:dLbls>
            <c:delete val="1"/>
          </c:dLbls>
          <c:val>
            <c:numRef>
              <c:f>Pivots!$H$48:$H$52</c:f>
              <c:numCache>
                <c:formatCode>General</c:formatCode>
                <c:ptCount val="5"/>
                <c:pt idx="0">
                  <c:v>189</c:v>
                </c:pt>
                <c:pt idx="1">
                  <c:v>0</c:v>
                </c:pt>
                <c:pt idx="2">
                  <c:v>0</c:v>
                </c:pt>
                <c:pt idx="3">
                  <c:v>0</c:v>
                </c:pt>
                <c:pt idx="4">
                  <c:v>0</c:v>
                </c:pt>
              </c:numCache>
            </c:numRef>
          </c:val>
          <c:extLst>
            <c:ext xmlns:c16="http://schemas.microsoft.com/office/drawing/2014/chart" uri="{C3380CC4-5D6E-409C-BE32-E72D297353CC}">
              <c16:uniqueId val="{00000001-F6CC-4CFC-9BF3-1F3A309155B9}"/>
            </c:ext>
          </c:extLst>
        </c:ser>
        <c:dLbls>
          <c:dLblPos val="outEnd"/>
          <c:showLegendKey val="0"/>
          <c:showVal val="1"/>
          <c:showCatName val="0"/>
          <c:showSerName val="0"/>
          <c:showPercent val="0"/>
          <c:showBubbleSize val="0"/>
        </c:dLbls>
        <c:gapWidth val="40"/>
        <c:overlap val="100"/>
        <c:axId val="1583768863"/>
        <c:axId val="1583770303"/>
      </c:barChart>
      <c:catAx>
        <c:axId val="1583768863"/>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3770303"/>
        <c:crosses val="autoZero"/>
        <c:auto val="1"/>
        <c:lblAlgn val="ctr"/>
        <c:lblOffset val="100"/>
        <c:noMultiLvlLbl val="0"/>
      </c:catAx>
      <c:valAx>
        <c:axId val="1583770303"/>
        <c:scaling>
          <c:orientation val="minMax"/>
          <c:min val="0"/>
        </c:scaling>
        <c:delete val="1"/>
        <c:axPos val="t"/>
        <c:numFmt formatCode="General" sourceLinked="1"/>
        <c:majorTickMark val="none"/>
        <c:minorTickMark val="none"/>
        <c:tickLblPos val="nextTo"/>
        <c:crossAx val="158376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[sample-data-excel-portfolio-project.xlsx]Pivots!PivotTable11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 vs. Male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362807611472066E-3"/>
          <c:y val="1.3702399352436057E-2"/>
          <c:w val="0.83095420537549969"/>
          <c:h val="0.86751112226176574"/>
        </c:manualLayout>
      </c:layout>
      <c:barChart>
        <c:barDir val="col"/>
        <c:grouping val="stacked"/>
        <c:varyColors val="0"/>
        <c:ser>
          <c:idx val="0"/>
          <c:order val="0"/>
          <c:tx>
            <c:strRef>
              <c:f>Pivots!$B$66:$B$67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Pivots!$B$68:$B$71</c:f>
              <c:numCache>
                <c:formatCode>#,##0</c:formatCode>
                <c:ptCount val="3"/>
                <c:pt idx="0">
                  <c:v>144</c:v>
                </c:pt>
                <c:pt idx="1">
                  <c:v>326</c:v>
                </c:pt>
                <c:pt idx="2">
                  <c:v>129</c:v>
                </c:pt>
              </c:numCache>
            </c:numRef>
          </c:val>
          <c:extLst>
            <c:ext xmlns:c16="http://schemas.microsoft.com/office/drawing/2014/chart" uri="{C3380CC4-5D6E-409C-BE32-E72D297353CC}">
              <c16:uniqueId val="{00000000-E046-4EB3-BBFF-6F59EFA23239}"/>
            </c:ext>
          </c:extLst>
        </c:ser>
        <c:ser>
          <c:idx val="1"/>
          <c:order val="1"/>
          <c:tx>
            <c:strRef>
              <c:f>Pivots!$C$66:$C$67</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Pivots!$C$68:$C$71</c:f>
              <c:numCache>
                <c:formatCode>#,##0</c:formatCode>
                <c:ptCount val="3"/>
                <c:pt idx="0">
                  <c:v>132</c:v>
                </c:pt>
                <c:pt idx="1">
                  <c:v>63</c:v>
                </c:pt>
                <c:pt idx="2">
                  <c:v>206</c:v>
                </c:pt>
              </c:numCache>
            </c:numRef>
          </c:val>
          <c:extLst>
            <c:ext xmlns:c16="http://schemas.microsoft.com/office/drawing/2014/chart" uri="{C3380CC4-5D6E-409C-BE32-E72D297353CC}">
              <c16:uniqueId val="{00000001-E046-4EB3-BBFF-6F59EFA23239}"/>
            </c:ext>
          </c:extLst>
        </c:ser>
        <c:dLbls>
          <c:dLblPos val="inEnd"/>
          <c:showLegendKey val="0"/>
          <c:showVal val="1"/>
          <c:showCatName val="0"/>
          <c:showSerName val="0"/>
          <c:showPercent val="0"/>
          <c:showBubbleSize val="0"/>
        </c:dLbls>
        <c:gapWidth val="40"/>
        <c:overlap val="100"/>
        <c:axId val="1708420991"/>
        <c:axId val="1708428191"/>
      </c:barChart>
      <c:catAx>
        <c:axId val="170842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08428191"/>
        <c:crosses val="autoZero"/>
        <c:auto val="1"/>
        <c:lblAlgn val="ctr"/>
        <c:lblOffset val="100"/>
        <c:noMultiLvlLbl val="0"/>
      </c:catAx>
      <c:valAx>
        <c:axId val="1708428191"/>
        <c:scaling>
          <c:orientation val="minMax"/>
        </c:scaling>
        <c:delete val="1"/>
        <c:axPos val="l"/>
        <c:numFmt formatCode="#,##0" sourceLinked="1"/>
        <c:majorTickMark val="none"/>
        <c:minorTickMark val="none"/>
        <c:tickLblPos val="nextTo"/>
        <c:crossAx val="1708420991"/>
        <c:crosses val="autoZero"/>
        <c:crossBetween val="between"/>
      </c:valAx>
      <c:spPr>
        <a:noFill/>
        <a:ln>
          <a:noFill/>
        </a:ln>
        <a:effectLst/>
      </c:spPr>
    </c:plotArea>
    <c:legend>
      <c:legendPos val="r"/>
      <c:layout>
        <c:manualLayout>
          <c:xMode val="edge"/>
          <c:yMode val="edge"/>
          <c:x val="0.81884536309205802"/>
          <c:y val="0.42243945349402667"/>
          <c:w val="0.18115463690794198"/>
          <c:h val="0.221272351642088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Pivots!$B$77</c:f>
              <c:strCache>
                <c:ptCount val="1"/>
                <c:pt idx="0">
                  <c:v>Total</c:v>
                </c:pt>
              </c:strCache>
            </c:strRef>
          </c:tx>
          <c:spPr>
            <a:solidFill>
              <a:schemeClr val="accent1"/>
            </a:solidFill>
            <a:ln>
              <a:noFill/>
            </a:ln>
            <a:effectLst/>
          </c:spPr>
          <c:invertIfNegative val="0"/>
          <c:cat>
            <c:strRef>
              <c:f>Pivots!$A$78:$A$84</c:f>
              <c:strCache>
                <c:ptCount val="6"/>
                <c:pt idx="0">
                  <c:v>0</c:v>
                </c:pt>
                <c:pt idx="1">
                  <c:v>1</c:v>
                </c:pt>
                <c:pt idx="2">
                  <c:v>2</c:v>
                </c:pt>
                <c:pt idx="3">
                  <c:v>3</c:v>
                </c:pt>
                <c:pt idx="4">
                  <c:v>4</c:v>
                </c:pt>
                <c:pt idx="5">
                  <c:v>5</c:v>
                </c:pt>
              </c:strCache>
            </c:strRef>
          </c:cat>
          <c:val>
            <c:numRef>
              <c:f>Pivots!$B$78:$B$84</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F8FB-4878-9005-531BF1606B83}"/>
            </c:ext>
          </c:extLst>
        </c:ser>
        <c:dLbls>
          <c:showLegendKey val="0"/>
          <c:showVal val="0"/>
          <c:showCatName val="0"/>
          <c:showSerName val="0"/>
          <c:showPercent val="0"/>
          <c:showBubbleSize val="0"/>
        </c:dLbls>
        <c:gapWidth val="49"/>
        <c:overlap val="-27"/>
        <c:axId val="1583777983"/>
        <c:axId val="1583779423"/>
      </c:barChart>
      <c:catAx>
        <c:axId val="158377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79423"/>
        <c:crosses val="autoZero"/>
        <c:auto val="1"/>
        <c:lblAlgn val="ctr"/>
        <c:lblOffset val="100"/>
        <c:noMultiLvlLbl val="0"/>
      </c:catAx>
      <c:valAx>
        <c:axId val="15837794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7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Pivots!$C$16</c:f>
              <c:strCache>
                <c:ptCount val="1"/>
                <c:pt idx="0">
                  <c:v>Call Count2</c:v>
                </c:pt>
              </c:strCache>
            </c:strRef>
          </c:tx>
          <c:spPr>
            <a:solidFill>
              <a:schemeClr val="accent2"/>
            </a:solidFill>
            <a:ln>
              <a:noFill/>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1-822D-4D3E-8F7C-8C76F893BB1D}"/>
            </c:ext>
          </c:extLst>
        </c:ser>
        <c:dLbls>
          <c:showLegendKey val="0"/>
          <c:showVal val="0"/>
          <c:showCatName val="0"/>
          <c:showSerName val="0"/>
          <c:showPercent val="0"/>
          <c:showBubbleSize val="0"/>
        </c:dLbls>
        <c:axId val="1474574655"/>
        <c:axId val="1474575135"/>
      </c:areaChart>
      <c:lineChart>
        <c:grouping val="standard"/>
        <c:varyColors val="0"/>
        <c:ser>
          <c:idx val="0"/>
          <c:order val="0"/>
          <c:tx>
            <c:strRef>
              <c:f>Pivots!$B$16</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822D-4D3E-8F7C-8C76F893BB1D}"/>
            </c:ext>
          </c:extLst>
        </c:ser>
        <c:dLbls>
          <c:showLegendKey val="0"/>
          <c:showVal val="0"/>
          <c:showCatName val="0"/>
          <c:showSerName val="0"/>
          <c:showPercent val="0"/>
          <c:showBubbleSize val="0"/>
        </c:dLbls>
        <c:marker val="1"/>
        <c:smooth val="0"/>
        <c:axId val="1474574655"/>
        <c:axId val="1474575135"/>
      </c:lineChart>
      <c:catAx>
        <c:axId val="147457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575135"/>
        <c:crosses val="autoZero"/>
        <c:auto val="1"/>
        <c:lblAlgn val="ctr"/>
        <c:lblOffset val="100"/>
        <c:noMultiLvlLbl val="0"/>
      </c:catAx>
      <c:valAx>
        <c:axId val="14745751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57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Pivots!$B$33</c:f>
              <c:strCache>
                <c:ptCount val="1"/>
                <c:pt idx="0">
                  <c:v>Total</c:v>
                </c:pt>
              </c:strCache>
            </c:strRef>
          </c:tx>
          <c:spPr>
            <a:solidFill>
              <a:schemeClr val="accent1"/>
            </a:solidFill>
            <a:ln>
              <a:noFill/>
            </a:ln>
            <a:effectLst/>
          </c:spPr>
          <c:invertIfNegative val="0"/>
          <c:cat>
            <c:strRef>
              <c:f>Pivots!$A$34:$A$41</c:f>
              <c:strCache>
                <c:ptCount val="7"/>
                <c:pt idx="0">
                  <c:v>Friday</c:v>
                </c:pt>
                <c:pt idx="1">
                  <c:v>Monday</c:v>
                </c:pt>
                <c:pt idx="2">
                  <c:v>Saturday</c:v>
                </c:pt>
                <c:pt idx="3">
                  <c:v>Sunday</c:v>
                </c:pt>
                <c:pt idx="4">
                  <c:v>Thursday</c:v>
                </c:pt>
                <c:pt idx="5">
                  <c:v>Tuesday</c:v>
                </c:pt>
                <c:pt idx="6">
                  <c:v>Wednesday</c:v>
                </c:pt>
              </c:strCache>
            </c:strRef>
          </c:cat>
          <c:val>
            <c:numRef>
              <c:f>Pivots!$B$34:$B$41</c:f>
              <c:numCache>
                <c:formatCode>#,##0</c:formatCode>
                <c:ptCount val="7"/>
                <c:pt idx="0">
                  <c:v>141</c:v>
                </c:pt>
                <c:pt idx="1">
                  <c:v>133</c:v>
                </c:pt>
                <c:pt idx="2">
                  <c:v>161</c:v>
                </c:pt>
                <c:pt idx="3">
                  <c:v>146</c:v>
                </c:pt>
                <c:pt idx="4">
                  <c:v>128</c:v>
                </c:pt>
                <c:pt idx="5">
                  <c:v>138</c:v>
                </c:pt>
                <c:pt idx="6">
                  <c:v>153</c:v>
                </c:pt>
              </c:numCache>
            </c:numRef>
          </c:val>
          <c:extLst>
            <c:ext xmlns:c16="http://schemas.microsoft.com/office/drawing/2014/chart" uri="{C3380CC4-5D6E-409C-BE32-E72D297353CC}">
              <c16:uniqueId val="{00000000-A661-4F94-BBCF-46C11D0ECFCA}"/>
            </c:ext>
          </c:extLst>
        </c:ser>
        <c:dLbls>
          <c:showLegendKey val="0"/>
          <c:showVal val="0"/>
          <c:showCatName val="0"/>
          <c:showSerName val="0"/>
          <c:showPercent val="0"/>
          <c:showBubbleSize val="0"/>
        </c:dLbls>
        <c:gapWidth val="219"/>
        <c:overlap val="-27"/>
        <c:axId val="1585113535"/>
        <c:axId val="1585121695"/>
      </c:barChart>
      <c:catAx>
        <c:axId val="158511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21695"/>
        <c:crosses val="autoZero"/>
        <c:auto val="1"/>
        <c:lblAlgn val="ctr"/>
        <c:lblOffset val="100"/>
        <c:noMultiLvlLbl val="0"/>
      </c:catAx>
      <c:valAx>
        <c:axId val="1585121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Pivots!$E$48:$E$52</c:f>
              <c:strCache>
                <c:ptCount val="5"/>
                <c:pt idx="0">
                  <c:v>R01</c:v>
                </c:pt>
                <c:pt idx="1">
                  <c:v>R02</c:v>
                </c:pt>
                <c:pt idx="2">
                  <c:v>R03</c:v>
                </c:pt>
                <c:pt idx="3">
                  <c:v>R04</c:v>
                </c:pt>
                <c:pt idx="4">
                  <c:v>R05</c:v>
                </c:pt>
              </c:strCache>
            </c:strRef>
          </c:cat>
          <c:val>
            <c:numRef>
              <c:f>Pivots!$G$48:$G$52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565-4B51-9C99-43E114D43641}"/>
            </c:ext>
          </c:extLst>
        </c:ser>
        <c:ser>
          <c:idx val="1"/>
          <c:order val="1"/>
          <c:tx>
            <c:strRef>
              <c:f>Pivots!$I$48</c:f>
              <c:strCache>
                <c:ptCount val="1"/>
                <c:pt idx="0">
                  <c:v>18415</c:v>
                </c:pt>
              </c:strCache>
            </c:strRef>
          </c:tx>
          <c:spPr>
            <a:gradFill>
              <a:gsLst>
                <a:gs pos="0">
                  <a:srgbClr val="FCB2EE"/>
                </a:gs>
                <a:gs pos="94000">
                  <a:srgbClr val="E03CD4"/>
                </a:gs>
              </a:gsLst>
              <a:lin ang="2700000" scaled="1"/>
            </a:gradFill>
            <a:ln>
              <a:noFill/>
            </a:ln>
            <a:effectLst/>
          </c:spPr>
          <c:invertIfNegative val="0"/>
          <c:dLbls>
            <c:delete val="1"/>
          </c:dLbls>
          <c:val>
            <c:numRef>
              <c:f>Pivots!$I$48:$I$52</c:f>
              <c:numCache>
                <c:formatCode>General</c:formatCode>
                <c:ptCount val="5"/>
                <c:pt idx="0">
                  <c:v>18415</c:v>
                </c:pt>
                <c:pt idx="1">
                  <c:v>0</c:v>
                </c:pt>
                <c:pt idx="2">
                  <c:v>0</c:v>
                </c:pt>
                <c:pt idx="3">
                  <c:v>0</c:v>
                </c:pt>
                <c:pt idx="4">
                  <c:v>0</c:v>
                </c:pt>
              </c:numCache>
            </c:numRef>
          </c:val>
          <c:extLst>
            <c:ext xmlns:c16="http://schemas.microsoft.com/office/drawing/2014/chart" uri="{C3380CC4-5D6E-409C-BE32-E72D297353CC}">
              <c16:uniqueId val="{00000003-A565-4B51-9C99-43E114D43641}"/>
            </c:ext>
          </c:extLst>
        </c:ser>
        <c:dLbls>
          <c:dLblPos val="outEnd"/>
          <c:showLegendKey val="0"/>
          <c:showVal val="1"/>
          <c:showCatName val="0"/>
          <c:showSerName val="0"/>
          <c:showPercent val="0"/>
          <c:showBubbleSize val="0"/>
        </c:dLbls>
        <c:gapWidth val="40"/>
        <c:overlap val="100"/>
        <c:axId val="1583768863"/>
        <c:axId val="1583770303"/>
      </c:barChart>
      <c:catAx>
        <c:axId val="1583768863"/>
        <c:scaling>
          <c:orientation val="maxMin"/>
        </c:scaling>
        <c:delete val="1"/>
        <c:axPos val="l"/>
        <c:numFmt formatCode="General" sourceLinked="1"/>
        <c:majorTickMark val="none"/>
        <c:minorTickMark val="none"/>
        <c:tickLblPos val="nextTo"/>
        <c:crossAx val="1583770303"/>
        <c:crosses val="autoZero"/>
        <c:auto val="1"/>
        <c:lblAlgn val="ctr"/>
        <c:lblOffset val="100"/>
        <c:noMultiLvlLbl val="0"/>
      </c:catAx>
      <c:valAx>
        <c:axId val="1583770303"/>
        <c:scaling>
          <c:orientation val="minMax"/>
        </c:scaling>
        <c:delete val="1"/>
        <c:axPos val="t"/>
        <c:numFmt formatCode="&quot;$&quot;#,###.0,&quot;K&quot;" sourceLinked="1"/>
        <c:majorTickMark val="none"/>
        <c:minorTickMark val="none"/>
        <c:tickLblPos val="nextTo"/>
        <c:crossAx val="158376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Pivots!$E$48:$E$52</c:f>
              <c:strCache>
                <c:ptCount val="5"/>
                <c:pt idx="0">
                  <c:v>R01</c:v>
                </c:pt>
                <c:pt idx="1">
                  <c:v>R02</c:v>
                </c:pt>
                <c:pt idx="2">
                  <c:v>R03</c:v>
                </c:pt>
                <c:pt idx="3">
                  <c:v>R04</c:v>
                </c:pt>
                <c:pt idx="4">
                  <c:v>R05</c:v>
                </c:pt>
              </c:strCache>
            </c:strRef>
          </c:cat>
          <c:val>
            <c:numRef>
              <c:f>Pivots!$F$48:$F$52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13E6-422F-BF00-5810F03F36D2}"/>
            </c:ext>
          </c:extLst>
        </c:ser>
        <c:ser>
          <c:idx val="1"/>
          <c:order val="1"/>
          <c:tx>
            <c:strRef>
              <c:f>Pivots!$H$48</c:f>
              <c:strCache>
                <c:ptCount val="1"/>
                <c:pt idx="0">
                  <c:v>189</c:v>
                </c:pt>
              </c:strCache>
            </c:strRef>
          </c:tx>
          <c:spPr>
            <a:gradFill>
              <a:gsLst>
                <a:gs pos="0">
                  <a:srgbClr val="F7B7BD"/>
                </a:gs>
                <a:gs pos="94000">
                  <a:srgbClr val="F4282D"/>
                </a:gs>
              </a:gsLst>
              <a:lin ang="2700000" scaled="1"/>
            </a:gradFill>
            <a:ln>
              <a:noFill/>
            </a:ln>
            <a:effectLst/>
          </c:spPr>
          <c:invertIfNegative val="0"/>
          <c:dLbls>
            <c:delete val="1"/>
          </c:dLbls>
          <c:val>
            <c:numRef>
              <c:f>Pivots!$H$48:$H$52</c:f>
              <c:numCache>
                <c:formatCode>General</c:formatCode>
                <c:ptCount val="5"/>
                <c:pt idx="0">
                  <c:v>189</c:v>
                </c:pt>
                <c:pt idx="1">
                  <c:v>0</c:v>
                </c:pt>
                <c:pt idx="2">
                  <c:v>0</c:v>
                </c:pt>
                <c:pt idx="3">
                  <c:v>0</c:v>
                </c:pt>
                <c:pt idx="4">
                  <c:v>0</c:v>
                </c:pt>
              </c:numCache>
            </c:numRef>
          </c:val>
          <c:extLst>
            <c:ext xmlns:c16="http://schemas.microsoft.com/office/drawing/2014/chart" uri="{C3380CC4-5D6E-409C-BE32-E72D297353CC}">
              <c16:uniqueId val="{00000001-13E6-422F-BF00-5810F03F36D2}"/>
            </c:ext>
          </c:extLst>
        </c:ser>
        <c:dLbls>
          <c:dLblPos val="outEnd"/>
          <c:showLegendKey val="0"/>
          <c:showVal val="1"/>
          <c:showCatName val="0"/>
          <c:showSerName val="0"/>
          <c:showPercent val="0"/>
          <c:showBubbleSize val="0"/>
        </c:dLbls>
        <c:gapWidth val="40"/>
        <c:overlap val="100"/>
        <c:axId val="1583768863"/>
        <c:axId val="1583770303"/>
      </c:barChart>
      <c:catAx>
        <c:axId val="15837688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70303"/>
        <c:crosses val="autoZero"/>
        <c:auto val="1"/>
        <c:lblAlgn val="ctr"/>
        <c:lblOffset val="100"/>
        <c:noMultiLvlLbl val="0"/>
      </c:catAx>
      <c:valAx>
        <c:axId val="1583770303"/>
        <c:scaling>
          <c:orientation val="minMax"/>
          <c:min val="0"/>
        </c:scaling>
        <c:delete val="1"/>
        <c:axPos val="t"/>
        <c:numFmt formatCode="General" sourceLinked="1"/>
        <c:majorTickMark val="none"/>
        <c:minorTickMark val="none"/>
        <c:tickLblPos val="nextTo"/>
        <c:crossAx val="158376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[sample-data-excel-portfolio-project.xlsx]Pivots!PivotTable11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Pivots!$B$66:$B$67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Pivots!$B$68:$B$71</c:f>
              <c:numCache>
                <c:formatCode>#,##0</c:formatCode>
                <c:ptCount val="3"/>
                <c:pt idx="0">
                  <c:v>144</c:v>
                </c:pt>
                <c:pt idx="1">
                  <c:v>326</c:v>
                </c:pt>
                <c:pt idx="2">
                  <c:v>129</c:v>
                </c:pt>
              </c:numCache>
            </c:numRef>
          </c:val>
          <c:extLst>
            <c:ext xmlns:c16="http://schemas.microsoft.com/office/drawing/2014/chart" uri="{C3380CC4-5D6E-409C-BE32-E72D297353CC}">
              <c16:uniqueId val="{00000000-F79A-48F6-A081-E4AF48C52960}"/>
            </c:ext>
          </c:extLst>
        </c:ser>
        <c:ser>
          <c:idx val="1"/>
          <c:order val="1"/>
          <c:tx>
            <c:strRef>
              <c:f>Pivots!$C$66:$C$67</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Pivots!$C$68:$C$71</c:f>
              <c:numCache>
                <c:formatCode>#,##0</c:formatCode>
                <c:ptCount val="3"/>
                <c:pt idx="0">
                  <c:v>132</c:v>
                </c:pt>
                <c:pt idx="1">
                  <c:v>63</c:v>
                </c:pt>
                <c:pt idx="2">
                  <c:v>206</c:v>
                </c:pt>
              </c:numCache>
            </c:numRef>
          </c:val>
          <c:extLst>
            <c:ext xmlns:c16="http://schemas.microsoft.com/office/drawing/2014/chart" uri="{C3380CC4-5D6E-409C-BE32-E72D297353CC}">
              <c16:uniqueId val="{00000001-F79A-48F6-A081-E4AF48C52960}"/>
            </c:ext>
          </c:extLst>
        </c:ser>
        <c:dLbls>
          <c:dLblPos val="inEnd"/>
          <c:showLegendKey val="0"/>
          <c:showVal val="1"/>
          <c:showCatName val="0"/>
          <c:showSerName val="0"/>
          <c:showPercent val="0"/>
          <c:showBubbleSize val="0"/>
        </c:dLbls>
        <c:gapWidth val="60"/>
        <c:overlap val="100"/>
        <c:axId val="1708420991"/>
        <c:axId val="1708428191"/>
      </c:barChart>
      <c:catAx>
        <c:axId val="170842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28191"/>
        <c:crosses val="autoZero"/>
        <c:auto val="1"/>
        <c:lblAlgn val="ctr"/>
        <c:lblOffset val="100"/>
        <c:noMultiLvlLbl val="0"/>
      </c:catAx>
      <c:valAx>
        <c:axId val="1708428191"/>
        <c:scaling>
          <c:orientation val="minMax"/>
        </c:scaling>
        <c:delete val="1"/>
        <c:axPos val="l"/>
        <c:numFmt formatCode="#,##0" sourceLinked="1"/>
        <c:majorTickMark val="none"/>
        <c:minorTickMark val="none"/>
        <c:tickLblPos val="nextTo"/>
        <c:crossAx val="170842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Pivots!$B$77</c:f>
              <c:strCache>
                <c:ptCount val="1"/>
                <c:pt idx="0">
                  <c:v>Total</c:v>
                </c:pt>
              </c:strCache>
            </c:strRef>
          </c:tx>
          <c:spPr>
            <a:solidFill>
              <a:schemeClr val="accent1"/>
            </a:solidFill>
            <a:ln>
              <a:noFill/>
            </a:ln>
            <a:effectLst/>
          </c:spPr>
          <c:invertIfNegative val="0"/>
          <c:cat>
            <c:strRef>
              <c:f>Pivots!$A$78:$A$84</c:f>
              <c:strCache>
                <c:ptCount val="6"/>
                <c:pt idx="0">
                  <c:v>0</c:v>
                </c:pt>
                <c:pt idx="1">
                  <c:v>1</c:v>
                </c:pt>
                <c:pt idx="2">
                  <c:v>2</c:v>
                </c:pt>
                <c:pt idx="3">
                  <c:v>3</c:v>
                </c:pt>
                <c:pt idx="4">
                  <c:v>4</c:v>
                </c:pt>
                <c:pt idx="5">
                  <c:v>5</c:v>
                </c:pt>
              </c:strCache>
            </c:strRef>
          </c:cat>
          <c:val>
            <c:numRef>
              <c:f>Pivots!$B$78:$B$84</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608B-4E67-B21A-5451430E2B32}"/>
            </c:ext>
          </c:extLst>
        </c:ser>
        <c:dLbls>
          <c:showLegendKey val="0"/>
          <c:showVal val="0"/>
          <c:showCatName val="0"/>
          <c:showSerName val="0"/>
          <c:showPercent val="0"/>
          <c:showBubbleSize val="0"/>
        </c:dLbls>
        <c:gapWidth val="219"/>
        <c:overlap val="-27"/>
        <c:axId val="1583777983"/>
        <c:axId val="1583779423"/>
      </c:barChart>
      <c:catAx>
        <c:axId val="158377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79423"/>
        <c:crosses val="autoZero"/>
        <c:auto val="1"/>
        <c:lblAlgn val="ctr"/>
        <c:lblOffset val="100"/>
        <c:noMultiLvlLbl val="0"/>
      </c:catAx>
      <c:valAx>
        <c:axId val="1583779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7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6" Type="http://schemas.openxmlformats.org/officeDocument/2006/relationships/image" Target="../media/image26.pn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19050</xdr:colOff>
      <xdr:row>1</xdr:row>
      <xdr:rowOff>38100</xdr:rowOff>
    </xdr:from>
    <xdr:to>
      <xdr:col>2</xdr:col>
      <xdr:colOff>476250</xdr:colOff>
      <xdr:row>5</xdr:row>
      <xdr:rowOff>161925</xdr:rowOff>
    </xdr:to>
    <xdr:sp macro="" textlink="">
      <xdr:nvSpPr>
        <xdr:cNvPr id="2" name="Rectangle: Rounded Corners 1">
          <a:extLst>
            <a:ext uri="{FF2B5EF4-FFF2-40B4-BE49-F238E27FC236}">
              <a16:creationId xmlns:a16="http://schemas.microsoft.com/office/drawing/2014/main" id="{680239B7-327D-8C3D-7DD4-EB3DE0351A43}"/>
            </a:ext>
          </a:extLst>
        </xdr:cNvPr>
        <xdr:cNvSpPr/>
      </xdr:nvSpPr>
      <xdr:spPr>
        <a:xfrm>
          <a:off x="699407" y="228600"/>
          <a:ext cx="1137557" cy="885825"/>
        </a:xfrm>
        <a:prstGeom prst="roundRect">
          <a:avLst>
            <a:gd name="adj" fmla="val 8538"/>
          </a:avLst>
        </a:prstGeom>
        <a:solidFill>
          <a:srgbClr val="F4282D"/>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latin typeface="+mn-lt"/>
            </a:rPr>
            <a:t>1,000</a:t>
          </a:r>
        </a:p>
      </xdr:txBody>
    </xdr:sp>
    <xdr:clientData/>
  </xdr:twoCellAnchor>
  <xdr:twoCellAnchor>
    <xdr:from>
      <xdr:col>1</xdr:col>
      <xdr:colOff>291192</xdr:colOff>
      <xdr:row>1</xdr:row>
      <xdr:rowOff>66748</xdr:rowOff>
    </xdr:from>
    <xdr:to>
      <xdr:col>2</xdr:col>
      <xdr:colOff>205467</xdr:colOff>
      <xdr:row>2</xdr:row>
      <xdr:rowOff>95324</xdr:rowOff>
    </xdr:to>
    <xdr:sp macro="" textlink="">
      <xdr:nvSpPr>
        <xdr:cNvPr id="3" name="TextBox 2">
          <a:extLst>
            <a:ext uri="{FF2B5EF4-FFF2-40B4-BE49-F238E27FC236}">
              <a16:creationId xmlns:a16="http://schemas.microsoft.com/office/drawing/2014/main" id="{61A06AD5-0062-BCBB-96F9-5AD8BE187C48}"/>
            </a:ext>
          </a:extLst>
        </xdr:cNvPr>
        <xdr:cNvSpPr txBox="1"/>
      </xdr:nvSpPr>
      <xdr:spPr>
        <a:xfrm>
          <a:off x="971549" y="257248"/>
          <a:ext cx="594632" cy="2190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j-lt"/>
            </a:rPr>
            <a:t>Calls</a:t>
          </a:r>
        </a:p>
      </xdr:txBody>
    </xdr:sp>
    <xdr:clientData/>
  </xdr:twoCellAnchor>
  <xdr:twoCellAnchor editAs="oneCell">
    <xdr:from>
      <xdr:col>1</xdr:col>
      <xdr:colOff>47626</xdr:colOff>
      <xdr:row>1</xdr:row>
      <xdr:rowOff>76274</xdr:rowOff>
    </xdr:from>
    <xdr:to>
      <xdr:col>1</xdr:col>
      <xdr:colOff>257176</xdr:colOff>
      <xdr:row>2</xdr:row>
      <xdr:rowOff>95325</xdr:rowOff>
    </xdr:to>
    <xdr:pic>
      <xdr:nvPicPr>
        <xdr:cNvPr id="4" name="Graphic 3" descr="Receiver with solid fill">
          <a:extLst>
            <a:ext uri="{FF2B5EF4-FFF2-40B4-BE49-F238E27FC236}">
              <a16:creationId xmlns:a16="http://schemas.microsoft.com/office/drawing/2014/main" id="{EFC9EC53-394C-4A30-8E5D-52A9C4A069F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7983" y="266774"/>
          <a:ext cx="209550" cy="209550"/>
        </a:xfrm>
        <a:prstGeom prst="rect">
          <a:avLst/>
        </a:prstGeom>
        <a:effectLst>
          <a:outerShdw blurRad="50800" dist="38100" dir="2700000" algn="tl" rotWithShape="0">
            <a:prstClr val="black">
              <a:alpha val="40000"/>
            </a:prstClr>
          </a:outerShdw>
        </a:effectLst>
      </xdr:spPr>
    </xdr:pic>
    <xdr:clientData/>
  </xdr:twoCellAnchor>
  <xdr:twoCellAnchor>
    <xdr:from>
      <xdr:col>1</xdr:col>
      <xdr:colOff>300038</xdr:colOff>
      <xdr:row>4</xdr:row>
      <xdr:rowOff>104775</xdr:rowOff>
    </xdr:from>
    <xdr:to>
      <xdr:col>2</xdr:col>
      <xdr:colOff>214313</xdr:colOff>
      <xdr:row>5</xdr:row>
      <xdr:rowOff>133351</xdr:rowOff>
    </xdr:to>
    <xdr:sp macro="" textlink="Pivots!A8">
      <xdr:nvSpPr>
        <xdr:cNvPr id="5" name="TextBox 4">
          <a:extLst>
            <a:ext uri="{FF2B5EF4-FFF2-40B4-BE49-F238E27FC236}">
              <a16:creationId xmlns:a16="http://schemas.microsoft.com/office/drawing/2014/main" id="{8F0F1494-9275-4ECA-8A0B-6BEB636578A6}"/>
            </a:ext>
          </a:extLst>
        </xdr:cNvPr>
        <xdr:cNvSpPr txBox="1"/>
      </xdr:nvSpPr>
      <xdr:spPr>
        <a:xfrm>
          <a:off x="985838" y="866775"/>
          <a:ext cx="771525" cy="2190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9F89C4-EB91-4DA8-A929-65EA261A7311}" type="TxLink">
            <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rPr>
            <a:pPr algn="ctr"/>
            <a:t>1,000</a:t>
          </a:fld>
          <a:endParaRPr lang="en-US" sz="13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ndParaRPr>
        </a:p>
      </xdr:txBody>
    </xdr:sp>
    <xdr:clientData/>
  </xdr:twoCellAnchor>
  <xdr:twoCellAnchor>
    <xdr:from>
      <xdr:col>1</xdr:col>
      <xdr:colOff>19050</xdr:colOff>
      <xdr:row>6</xdr:row>
      <xdr:rowOff>123825</xdr:rowOff>
    </xdr:from>
    <xdr:to>
      <xdr:col>2</xdr:col>
      <xdr:colOff>476250</xdr:colOff>
      <xdr:row>11</xdr:row>
      <xdr:rowOff>57150</xdr:rowOff>
    </xdr:to>
    <xdr:sp macro="" textlink="Pivots!B4">
      <xdr:nvSpPr>
        <xdr:cNvPr id="10" name="Rectangle: Rounded Corners 9">
          <a:extLst>
            <a:ext uri="{FF2B5EF4-FFF2-40B4-BE49-F238E27FC236}">
              <a16:creationId xmlns:a16="http://schemas.microsoft.com/office/drawing/2014/main" id="{88F57753-177E-48B8-9D7E-BD5F9A607DF1}"/>
            </a:ext>
          </a:extLst>
        </xdr:cNvPr>
        <xdr:cNvSpPr/>
      </xdr:nvSpPr>
      <xdr:spPr>
        <a:xfrm>
          <a:off x="699407" y="1266825"/>
          <a:ext cx="1137557" cy="885825"/>
        </a:xfrm>
        <a:prstGeom prst="roundRect">
          <a:avLst>
            <a:gd name="adj" fmla="val 8538"/>
          </a:avLst>
        </a:prstGeom>
        <a:solidFill>
          <a:srgbClr val="F4282D"/>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F09121C-78BE-41D8-9E14-B5CBC4684DFE}" type="TxLink">
            <a:rPr lang="en-US" sz="2400" b="1">
              <a:solidFill>
                <a:schemeClr val="bg1"/>
              </a:solidFill>
              <a:latin typeface="+mn-lt"/>
              <a:ea typeface="+mn-ea"/>
              <a:cs typeface="+mn-cs"/>
            </a:rPr>
            <a:pPr marL="0" indent="0" algn="ctr"/>
            <a:t>$96,623</a:t>
          </a:fld>
          <a:endParaRPr lang="en-US" sz="2400" b="1">
            <a:solidFill>
              <a:schemeClr val="bg1"/>
            </a:solidFill>
            <a:latin typeface="+mn-lt"/>
            <a:ea typeface="+mn-ea"/>
            <a:cs typeface="+mn-cs"/>
          </a:endParaRPr>
        </a:p>
      </xdr:txBody>
    </xdr:sp>
    <xdr:clientData/>
  </xdr:twoCellAnchor>
  <xdr:twoCellAnchor>
    <xdr:from>
      <xdr:col>1</xdr:col>
      <xdr:colOff>204108</xdr:colOff>
      <xdr:row>6</xdr:row>
      <xdr:rowOff>176894</xdr:rowOff>
    </xdr:from>
    <xdr:to>
      <xdr:col>2</xdr:col>
      <xdr:colOff>312963</xdr:colOff>
      <xdr:row>8</xdr:row>
      <xdr:rowOff>27214</xdr:rowOff>
    </xdr:to>
    <xdr:sp macro="" textlink="">
      <xdr:nvSpPr>
        <xdr:cNvPr id="11" name="TextBox 10">
          <a:extLst>
            <a:ext uri="{FF2B5EF4-FFF2-40B4-BE49-F238E27FC236}">
              <a16:creationId xmlns:a16="http://schemas.microsoft.com/office/drawing/2014/main" id="{127BB45F-6640-4F24-B393-E9AC013E09A6}"/>
            </a:ext>
          </a:extLst>
        </xdr:cNvPr>
        <xdr:cNvSpPr txBox="1"/>
      </xdr:nvSpPr>
      <xdr:spPr>
        <a:xfrm>
          <a:off x="884465" y="1319894"/>
          <a:ext cx="789212" cy="2313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j-lt"/>
            </a:rPr>
            <a:t>Amount</a:t>
          </a:r>
        </a:p>
      </xdr:txBody>
    </xdr:sp>
    <xdr:clientData/>
  </xdr:twoCellAnchor>
  <xdr:twoCellAnchor>
    <xdr:from>
      <xdr:col>1</xdr:col>
      <xdr:colOff>300038</xdr:colOff>
      <xdr:row>9</xdr:row>
      <xdr:rowOff>188119</xdr:rowOff>
    </xdr:from>
    <xdr:to>
      <xdr:col>2</xdr:col>
      <xdr:colOff>214313</xdr:colOff>
      <xdr:row>11</xdr:row>
      <xdr:rowOff>26195</xdr:rowOff>
    </xdr:to>
    <xdr:sp macro="" textlink="Pivots!B8">
      <xdr:nvSpPr>
        <xdr:cNvPr id="13" name="TextBox 12">
          <a:extLst>
            <a:ext uri="{FF2B5EF4-FFF2-40B4-BE49-F238E27FC236}">
              <a16:creationId xmlns:a16="http://schemas.microsoft.com/office/drawing/2014/main" id="{022614CD-7DA1-46B1-B118-8B34A56669CA}"/>
            </a:ext>
          </a:extLst>
        </xdr:cNvPr>
        <xdr:cNvSpPr txBox="1"/>
      </xdr:nvSpPr>
      <xdr:spPr>
        <a:xfrm>
          <a:off x="985838" y="1902619"/>
          <a:ext cx="771525" cy="2190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3376B3-F264-4728-B3F0-BEC7C7832340}" type="TxLink">
            <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rPr>
            <a:pPr marL="0" indent="0" algn="ctr"/>
            <a:t>$96,623</a:t>
          </a:fld>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endParaRPr>
        </a:p>
      </xdr:txBody>
    </xdr:sp>
    <xdr:clientData/>
  </xdr:twoCellAnchor>
  <xdr:twoCellAnchor>
    <xdr:from>
      <xdr:col>1</xdr:col>
      <xdr:colOff>19050</xdr:colOff>
      <xdr:row>12</xdr:row>
      <xdr:rowOff>19050</xdr:rowOff>
    </xdr:from>
    <xdr:to>
      <xdr:col>2</xdr:col>
      <xdr:colOff>476250</xdr:colOff>
      <xdr:row>16</xdr:row>
      <xdr:rowOff>142875</xdr:rowOff>
    </xdr:to>
    <xdr:sp macro="" textlink="Pivots!C4">
      <xdr:nvSpPr>
        <xdr:cNvPr id="14" name="Rectangle: Rounded Corners 13">
          <a:extLst>
            <a:ext uri="{FF2B5EF4-FFF2-40B4-BE49-F238E27FC236}">
              <a16:creationId xmlns:a16="http://schemas.microsoft.com/office/drawing/2014/main" id="{656A43C4-CEC3-446B-B162-A1ED13B58AA2}"/>
            </a:ext>
          </a:extLst>
        </xdr:cNvPr>
        <xdr:cNvSpPr/>
      </xdr:nvSpPr>
      <xdr:spPr>
        <a:xfrm>
          <a:off x="699407" y="2305050"/>
          <a:ext cx="1137557" cy="885825"/>
        </a:xfrm>
        <a:prstGeom prst="roundRect">
          <a:avLst>
            <a:gd name="adj" fmla="val 8538"/>
          </a:avLst>
        </a:prstGeom>
        <a:solidFill>
          <a:srgbClr val="F4282D"/>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73E0446-F25E-4289-97EE-29FA4AB52481}" type="TxLink">
            <a:rPr lang="en-US" sz="2400" b="1">
              <a:solidFill>
                <a:schemeClr val="bg1"/>
              </a:solidFill>
              <a:latin typeface="+mn-lt"/>
              <a:ea typeface="+mn-ea"/>
              <a:cs typeface="+mn-cs"/>
            </a:rPr>
            <a:pPr marL="0" indent="0" algn="ctr"/>
            <a:t>89,850</a:t>
          </a:fld>
          <a:endParaRPr lang="en-US" sz="2400" b="1">
            <a:solidFill>
              <a:schemeClr val="bg1"/>
            </a:solidFill>
            <a:latin typeface="+mn-lt"/>
            <a:ea typeface="+mn-ea"/>
            <a:cs typeface="+mn-cs"/>
          </a:endParaRPr>
        </a:p>
      </xdr:txBody>
    </xdr:sp>
    <xdr:clientData/>
  </xdr:twoCellAnchor>
  <xdr:twoCellAnchor>
    <xdr:from>
      <xdr:col>1</xdr:col>
      <xdr:colOff>160562</xdr:colOff>
      <xdr:row>12</xdr:row>
      <xdr:rowOff>54428</xdr:rowOff>
    </xdr:from>
    <xdr:to>
      <xdr:col>2</xdr:col>
      <xdr:colOff>367392</xdr:colOff>
      <xdr:row>13</xdr:row>
      <xdr:rowOff>99406</xdr:rowOff>
    </xdr:to>
    <xdr:sp macro="" textlink="">
      <xdr:nvSpPr>
        <xdr:cNvPr id="15" name="TextBox 14">
          <a:extLst>
            <a:ext uri="{FF2B5EF4-FFF2-40B4-BE49-F238E27FC236}">
              <a16:creationId xmlns:a16="http://schemas.microsoft.com/office/drawing/2014/main" id="{47E6B7D2-B60D-4525-8F97-973D340BBCB0}"/>
            </a:ext>
          </a:extLst>
        </xdr:cNvPr>
        <xdr:cNvSpPr txBox="1"/>
      </xdr:nvSpPr>
      <xdr:spPr>
        <a:xfrm>
          <a:off x="840919" y="2340428"/>
          <a:ext cx="887187" cy="23547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j-lt"/>
            </a:rPr>
            <a:t>Call Time</a:t>
          </a:r>
        </a:p>
      </xdr:txBody>
    </xdr:sp>
    <xdr:clientData/>
  </xdr:twoCellAnchor>
  <xdr:twoCellAnchor>
    <xdr:from>
      <xdr:col>1</xdr:col>
      <xdr:colOff>300038</xdr:colOff>
      <xdr:row>15</xdr:row>
      <xdr:rowOff>80963</xdr:rowOff>
    </xdr:from>
    <xdr:to>
      <xdr:col>2</xdr:col>
      <xdr:colOff>214313</xdr:colOff>
      <xdr:row>16</xdr:row>
      <xdr:rowOff>109539</xdr:rowOff>
    </xdr:to>
    <xdr:sp macro="" textlink="Pivots!C8">
      <xdr:nvSpPr>
        <xdr:cNvPr id="17" name="TextBox 16">
          <a:extLst>
            <a:ext uri="{FF2B5EF4-FFF2-40B4-BE49-F238E27FC236}">
              <a16:creationId xmlns:a16="http://schemas.microsoft.com/office/drawing/2014/main" id="{67DA82F2-1EC4-4881-986F-F5D542BC3542}"/>
            </a:ext>
          </a:extLst>
        </xdr:cNvPr>
        <xdr:cNvSpPr txBox="1"/>
      </xdr:nvSpPr>
      <xdr:spPr>
        <a:xfrm>
          <a:off x="985838" y="2938463"/>
          <a:ext cx="771525" cy="2190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2FFE99-EC88-4A10-92C1-C65AA5411671}" type="TxLink">
            <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rPr>
            <a:pPr marL="0" indent="0" algn="ctr"/>
            <a:t>89,850</a:t>
          </a:fld>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endParaRPr>
        </a:p>
      </xdr:txBody>
    </xdr:sp>
    <xdr:clientData/>
  </xdr:twoCellAnchor>
  <xdr:twoCellAnchor>
    <xdr:from>
      <xdr:col>1</xdr:col>
      <xdr:colOff>19050</xdr:colOff>
      <xdr:row>17</xdr:row>
      <xdr:rowOff>104775</xdr:rowOff>
    </xdr:from>
    <xdr:to>
      <xdr:col>2</xdr:col>
      <xdr:colOff>476250</xdr:colOff>
      <xdr:row>22</xdr:row>
      <xdr:rowOff>38100</xdr:rowOff>
    </xdr:to>
    <xdr:sp macro="" textlink="Pivots!D4">
      <xdr:nvSpPr>
        <xdr:cNvPr id="18" name="Rectangle: Rounded Corners 17">
          <a:extLst>
            <a:ext uri="{FF2B5EF4-FFF2-40B4-BE49-F238E27FC236}">
              <a16:creationId xmlns:a16="http://schemas.microsoft.com/office/drawing/2014/main" id="{B1538EFD-9045-4615-B174-7379ED192063}"/>
            </a:ext>
          </a:extLst>
        </xdr:cNvPr>
        <xdr:cNvSpPr/>
      </xdr:nvSpPr>
      <xdr:spPr>
        <a:xfrm>
          <a:off x="699407" y="3343275"/>
          <a:ext cx="1137557" cy="885825"/>
        </a:xfrm>
        <a:prstGeom prst="roundRect">
          <a:avLst>
            <a:gd name="adj" fmla="val 8538"/>
          </a:avLst>
        </a:prstGeom>
        <a:solidFill>
          <a:srgbClr val="F4282D"/>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81DA100-9668-4A64-A195-8035ABFDB5EE}" type="TxLink">
            <a:rPr lang="en-US" sz="2400" b="1">
              <a:solidFill>
                <a:schemeClr val="bg1"/>
              </a:solidFill>
              <a:latin typeface="+mn-lt"/>
              <a:ea typeface="+mn-ea"/>
              <a:cs typeface="+mn-cs"/>
            </a:rPr>
            <a:pPr marL="0" indent="0" algn="ctr"/>
            <a:t>3.9</a:t>
          </a:fld>
          <a:endParaRPr lang="en-US" sz="2400" b="1">
            <a:solidFill>
              <a:schemeClr val="bg1"/>
            </a:solidFill>
            <a:latin typeface="+mn-lt"/>
            <a:ea typeface="+mn-ea"/>
            <a:cs typeface="+mn-cs"/>
          </a:endParaRPr>
        </a:p>
      </xdr:txBody>
    </xdr:sp>
    <xdr:clientData/>
  </xdr:twoCellAnchor>
  <xdr:twoCellAnchor>
    <xdr:from>
      <xdr:col>1</xdr:col>
      <xdr:colOff>209551</xdr:colOff>
      <xdr:row>17</xdr:row>
      <xdr:rowOff>122464</xdr:rowOff>
    </xdr:from>
    <xdr:to>
      <xdr:col>2</xdr:col>
      <xdr:colOff>361950</xdr:colOff>
      <xdr:row>19</xdr:row>
      <xdr:rowOff>9599</xdr:rowOff>
    </xdr:to>
    <xdr:sp macro="" textlink="">
      <xdr:nvSpPr>
        <xdr:cNvPr id="19" name="TextBox 18">
          <a:extLst>
            <a:ext uri="{FF2B5EF4-FFF2-40B4-BE49-F238E27FC236}">
              <a16:creationId xmlns:a16="http://schemas.microsoft.com/office/drawing/2014/main" id="{8403AFDC-3E9B-44F6-A39E-7ADF0ACBF303}"/>
            </a:ext>
          </a:extLst>
        </xdr:cNvPr>
        <xdr:cNvSpPr txBox="1"/>
      </xdr:nvSpPr>
      <xdr:spPr>
        <a:xfrm>
          <a:off x="895351" y="3360964"/>
          <a:ext cx="1009649" cy="268135"/>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j-lt"/>
            </a:rPr>
            <a:t>Avg Rating</a:t>
          </a:r>
        </a:p>
      </xdr:txBody>
    </xdr:sp>
    <xdr:clientData/>
  </xdr:twoCellAnchor>
  <xdr:twoCellAnchor>
    <xdr:from>
      <xdr:col>1</xdr:col>
      <xdr:colOff>300038</xdr:colOff>
      <xdr:row>20</xdr:row>
      <xdr:rowOff>164307</xdr:rowOff>
    </xdr:from>
    <xdr:to>
      <xdr:col>2</xdr:col>
      <xdr:colOff>214313</xdr:colOff>
      <xdr:row>22</xdr:row>
      <xdr:rowOff>2383</xdr:rowOff>
    </xdr:to>
    <xdr:sp macro="" textlink="Pivots!D8">
      <xdr:nvSpPr>
        <xdr:cNvPr id="21" name="TextBox 20">
          <a:extLst>
            <a:ext uri="{FF2B5EF4-FFF2-40B4-BE49-F238E27FC236}">
              <a16:creationId xmlns:a16="http://schemas.microsoft.com/office/drawing/2014/main" id="{B3B088A5-C869-4A69-A05E-6D07925F00E8}"/>
            </a:ext>
          </a:extLst>
        </xdr:cNvPr>
        <xdr:cNvSpPr txBox="1"/>
      </xdr:nvSpPr>
      <xdr:spPr>
        <a:xfrm>
          <a:off x="985838" y="3974307"/>
          <a:ext cx="771525" cy="2190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C062F8-294C-40ED-B4B2-32EC0E66B8B3}" type="TxLink">
            <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rPr>
            <a:pPr marL="0" indent="0" algn="ctr"/>
            <a:t>3.89</a:t>
          </a:fld>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endParaRPr>
        </a:p>
      </xdr:txBody>
    </xdr:sp>
    <xdr:clientData/>
  </xdr:twoCellAnchor>
  <xdr:twoCellAnchor>
    <xdr:from>
      <xdr:col>1</xdr:col>
      <xdr:colOff>19050</xdr:colOff>
      <xdr:row>23</xdr:row>
      <xdr:rowOff>0</xdr:rowOff>
    </xdr:from>
    <xdr:to>
      <xdr:col>2</xdr:col>
      <xdr:colOff>476250</xdr:colOff>
      <xdr:row>27</xdr:row>
      <xdr:rowOff>123825</xdr:rowOff>
    </xdr:to>
    <xdr:sp macro="" textlink="Pivots!E4">
      <xdr:nvSpPr>
        <xdr:cNvPr id="22" name="Rectangle: Rounded Corners 21">
          <a:extLst>
            <a:ext uri="{FF2B5EF4-FFF2-40B4-BE49-F238E27FC236}">
              <a16:creationId xmlns:a16="http://schemas.microsoft.com/office/drawing/2014/main" id="{B14E394E-FB52-48DB-ACBD-3BC35462293C}"/>
            </a:ext>
          </a:extLst>
        </xdr:cNvPr>
        <xdr:cNvSpPr/>
      </xdr:nvSpPr>
      <xdr:spPr>
        <a:xfrm>
          <a:off x="699407" y="4381500"/>
          <a:ext cx="1137557" cy="885825"/>
        </a:xfrm>
        <a:prstGeom prst="roundRect">
          <a:avLst>
            <a:gd name="adj" fmla="val 8538"/>
          </a:avLst>
        </a:prstGeom>
        <a:solidFill>
          <a:srgbClr val="F4282D"/>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530C85E-9699-4357-A550-C0969F46E305}" type="TxLink">
            <a:rPr lang="en-US" sz="2400" b="1">
              <a:solidFill>
                <a:schemeClr val="bg1"/>
              </a:solidFill>
              <a:latin typeface="+mn-lt"/>
              <a:ea typeface="+mn-ea"/>
              <a:cs typeface="+mn-cs"/>
            </a:rPr>
            <a:pPr marL="0" indent="0" algn="ctr"/>
            <a:t>307</a:t>
          </a:fld>
          <a:endParaRPr lang="en-US" sz="2400" b="1">
            <a:solidFill>
              <a:schemeClr val="bg1"/>
            </a:solidFill>
            <a:latin typeface="+mn-lt"/>
            <a:ea typeface="+mn-ea"/>
            <a:cs typeface="+mn-cs"/>
          </a:endParaRPr>
        </a:p>
      </xdr:txBody>
    </xdr:sp>
    <xdr:clientData/>
  </xdr:twoCellAnchor>
  <xdr:twoCellAnchor>
    <xdr:from>
      <xdr:col>1</xdr:col>
      <xdr:colOff>171450</xdr:colOff>
      <xdr:row>23</xdr:row>
      <xdr:rowOff>19050</xdr:rowOff>
    </xdr:from>
    <xdr:to>
      <xdr:col>2</xdr:col>
      <xdr:colOff>428626</xdr:colOff>
      <xdr:row>24</xdr:row>
      <xdr:rowOff>76274</xdr:rowOff>
    </xdr:to>
    <xdr:sp macro="" textlink="">
      <xdr:nvSpPr>
        <xdr:cNvPr id="23" name="TextBox 22">
          <a:extLst>
            <a:ext uri="{FF2B5EF4-FFF2-40B4-BE49-F238E27FC236}">
              <a16:creationId xmlns:a16="http://schemas.microsoft.com/office/drawing/2014/main" id="{814C82D2-BA3B-471B-A99A-D485DE3B5177}"/>
            </a:ext>
          </a:extLst>
        </xdr:cNvPr>
        <xdr:cNvSpPr txBox="1"/>
      </xdr:nvSpPr>
      <xdr:spPr>
        <a:xfrm>
          <a:off x="857250" y="4400550"/>
          <a:ext cx="1114426" cy="247724"/>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j-lt"/>
            </a:rPr>
            <a:t>Happy Calls</a:t>
          </a:r>
        </a:p>
      </xdr:txBody>
    </xdr:sp>
    <xdr:clientData/>
  </xdr:twoCellAnchor>
  <xdr:twoCellAnchor>
    <xdr:from>
      <xdr:col>1</xdr:col>
      <xdr:colOff>300038</xdr:colOff>
      <xdr:row>26</xdr:row>
      <xdr:rowOff>57150</xdr:rowOff>
    </xdr:from>
    <xdr:to>
      <xdr:col>2</xdr:col>
      <xdr:colOff>214313</xdr:colOff>
      <xdr:row>27</xdr:row>
      <xdr:rowOff>85726</xdr:rowOff>
    </xdr:to>
    <xdr:sp macro="" textlink="Pivots!E8">
      <xdr:nvSpPr>
        <xdr:cNvPr id="25" name="TextBox 24">
          <a:extLst>
            <a:ext uri="{FF2B5EF4-FFF2-40B4-BE49-F238E27FC236}">
              <a16:creationId xmlns:a16="http://schemas.microsoft.com/office/drawing/2014/main" id="{575F7207-5CBC-4C97-98BD-6928B40C2845}"/>
            </a:ext>
          </a:extLst>
        </xdr:cNvPr>
        <xdr:cNvSpPr txBox="1"/>
      </xdr:nvSpPr>
      <xdr:spPr>
        <a:xfrm>
          <a:off x="985838" y="5010150"/>
          <a:ext cx="771525" cy="2190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5748D1-F736-474F-838B-18FF459510D2}" type="TxLink">
            <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rPr>
            <a:pPr marL="0" indent="0" algn="ctr"/>
            <a:t>307</a:t>
          </a:fld>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ea typeface="+mn-ea"/>
            <a:cs typeface="+mn-cs"/>
          </a:endParaRPr>
        </a:p>
      </xdr:txBody>
    </xdr:sp>
    <xdr:clientData/>
  </xdr:twoCellAnchor>
  <xdr:twoCellAnchor editAs="oneCell">
    <xdr:from>
      <xdr:col>1</xdr:col>
      <xdr:colOff>40822</xdr:colOff>
      <xdr:row>6</xdr:row>
      <xdr:rowOff>178328</xdr:rowOff>
    </xdr:from>
    <xdr:to>
      <xdr:col>1</xdr:col>
      <xdr:colOff>249622</xdr:colOff>
      <xdr:row>8</xdr:row>
      <xdr:rowOff>6128</xdr:rowOff>
    </xdr:to>
    <xdr:pic>
      <xdr:nvPicPr>
        <xdr:cNvPr id="26" name="Graphic 25" descr="Shopping cart with solid fill">
          <a:extLst>
            <a:ext uri="{FF2B5EF4-FFF2-40B4-BE49-F238E27FC236}">
              <a16:creationId xmlns:a16="http://schemas.microsoft.com/office/drawing/2014/main" id="{39AA210C-0581-44D5-AB49-8AD296B458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1179" y="1321328"/>
          <a:ext cx="208800" cy="208800"/>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24491</xdr:colOff>
      <xdr:row>12</xdr:row>
      <xdr:rowOff>54428</xdr:rowOff>
    </xdr:from>
    <xdr:to>
      <xdr:col>1</xdr:col>
      <xdr:colOff>233291</xdr:colOff>
      <xdr:row>13</xdr:row>
      <xdr:rowOff>74817</xdr:rowOff>
    </xdr:to>
    <xdr:pic>
      <xdr:nvPicPr>
        <xdr:cNvPr id="28" name="Graphic 27" descr="Hourglass Finished with solid fill">
          <a:extLst>
            <a:ext uri="{FF2B5EF4-FFF2-40B4-BE49-F238E27FC236}">
              <a16:creationId xmlns:a16="http://schemas.microsoft.com/office/drawing/2014/main" id="{730B870A-FE7B-4F35-92A8-0A08DCF794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4848" y="2340428"/>
          <a:ext cx="208800" cy="210888"/>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40822</xdr:colOff>
      <xdr:row>17</xdr:row>
      <xdr:rowOff>136071</xdr:rowOff>
    </xdr:from>
    <xdr:to>
      <xdr:col>1</xdr:col>
      <xdr:colOff>249622</xdr:colOff>
      <xdr:row>18</xdr:row>
      <xdr:rowOff>158529</xdr:rowOff>
    </xdr:to>
    <xdr:pic>
      <xdr:nvPicPr>
        <xdr:cNvPr id="29" name="Graphic 28" descr="Rating Star with solid fill">
          <a:extLst>
            <a:ext uri="{FF2B5EF4-FFF2-40B4-BE49-F238E27FC236}">
              <a16:creationId xmlns:a16="http://schemas.microsoft.com/office/drawing/2014/main" id="{ABE34F1C-3124-45C2-921C-262EE31B558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721179" y="3374571"/>
          <a:ext cx="208800" cy="212958"/>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38101</xdr:colOff>
      <xdr:row>23</xdr:row>
      <xdr:rowOff>38100</xdr:rowOff>
    </xdr:from>
    <xdr:to>
      <xdr:col>1</xdr:col>
      <xdr:colOff>242806</xdr:colOff>
      <xdr:row>24</xdr:row>
      <xdr:rowOff>56401</xdr:rowOff>
    </xdr:to>
    <xdr:pic>
      <xdr:nvPicPr>
        <xdr:cNvPr id="30" name="Graphic 29" descr="Star-struck face outline with solid fill">
          <a:extLst>
            <a:ext uri="{FF2B5EF4-FFF2-40B4-BE49-F238E27FC236}">
              <a16:creationId xmlns:a16="http://schemas.microsoft.com/office/drawing/2014/main" id="{3545F94B-9391-40A4-889F-88395913B66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1" y="4419600"/>
          <a:ext cx="204705" cy="208800"/>
        </a:xfrm>
        <a:prstGeom prst="rect">
          <a:avLst/>
        </a:prstGeom>
        <a:effectLst>
          <a:outerShdw blurRad="50800" dist="38100" dir="2700000" algn="tl" rotWithShape="0">
            <a:prstClr val="black">
              <a:alpha val="40000"/>
            </a:prstClr>
          </a:outerShdw>
        </a:effectLst>
      </xdr:spPr>
    </xdr:pic>
    <xdr:clientData/>
  </xdr:twoCellAnchor>
  <xdr:twoCellAnchor>
    <xdr:from>
      <xdr:col>2</xdr:col>
      <xdr:colOff>609600</xdr:colOff>
      <xdr:row>1</xdr:row>
      <xdr:rowOff>28576</xdr:rowOff>
    </xdr:from>
    <xdr:to>
      <xdr:col>8</xdr:col>
      <xdr:colOff>319088</xdr:colOff>
      <xdr:row>11</xdr:row>
      <xdr:rowOff>66675</xdr:rowOff>
    </xdr:to>
    <xdr:graphicFrame macro="">
      <xdr:nvGraphicFramePr>
        <xdr:cNvPr id="31" name="Chart 30">
          <a:extLst>
            <a:ext uri="{FF2B5EF4-FFF2-40B4-BE49-F238E27FC236}">
              <a16:creationId xmlns:a16="http://schemas.microsoft.com/office/drawing/2014/main" id="{42B1C9A3-4057-4F24-B8B2-E171554C2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xdr:col>
      <xdr:colOff>434403</xdr:colOff>
      <xdr:row>12</xdr:row>
      <xdr:rowOff>14449</xdr:rowOff>
    </xdr:from>
    <xdr:to>
      <xdr:col>11</xdr:col>
      <xdr:colOff>278258</xdr:colOff>
      <xdr:row>17</xdr:row>
      <xdr:rowOff>42809</xdr:rowOff>
    </xdr:to>
    <mc:AlternateContent xmlns:mc="http://schemas.openxmlformats.org/markup-compatibility/2006" xmlns:a14="http://schemas.microsoft.com/office/drawing/2010/main">
      <mc:Choice Requires="a14">
        <xdr:graphicFrame macro="">
          <xdr:nvGraphicFramePr>
            <xdr:cNvPr id="32" name="Representative 1">
              <a:extLst>
                <a:ext uri="{FF2B5EF4-FFF2-40B4-BE49-F238E27FC236}">
                  <a16:creationId xmlns:a16="http://schemas.microsoft.com/office/drawing/2014/main" id="{3BFE6251-0048-46AF-BAF0-0B74E4844FAA}"/>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5839841" y="2229012"/>
              <a:ext cx="2213198" cy="980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434619</xdr:colOff>
      <xdr:row>1</xdr:row>
      <xdr:rowOff>28576</xdr:rowOff>
    </xdr:from>
    <xdr:to>
      <xdr:col>11</xdr:col>
      <xdr:colOff>160533</xdr:colOff>
      <xdr:row>11</xdr:row>
      <xdr:rowOff>66675</xdr:rowOff>
    </xdr:to>
    <xdr:graphicFrame macro="">
      <xdr:nvGraphicFramePr>
        <xdr:cNvPr id="33" name="Chart 32">
          <a:extLst>
            <a:ext uri="{FF2B5EF4-FFF2-40B4-BE49-F238E27FC236}">
              <a16:creationId xmlns:a16="http://schemas.microsoft.com/office/drawing/2014/main" id="{D8731BAE-C5D9-43C0-869C-6123AE5AF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609602</xdr:colOff>
      <xdr:row>12</xdr:row>
      <xdr:rowOff>9524</xdr:rowOff>
    </xdr:from>
    <xdr:to>
      <xdr:col>8</xdr:col>
      <xdr:colOff>331770</xdr:colOff>
      <xdr:row>27</xdr:row>
      <xdr:rowOff>129153</xdr:rowOff>
    </xdr:to>
    <xdr:grpSp>
      <xdr:nvGrpSpPr>
        <xdr:cNvPr id="38" name="Group 37">
          <a:extLst>
            <a:ext uri="{FF2B5EF4-FFF2-40B4-BE49-F238E27FC236}">
              <a16:creationId xmlns:a16="http://schemas.microsoft.com/office/drawing/2014/main" id="{47B97F67-0023-86D9-FAEF-A5AF673AF8EC}"/>
            </a:ext>
          </a:extLst>
        </xdr:cNvPr>
        <xdr:cNvGrpSpPr/>
      </xdr:nvGrpSpPr>
      <xdr:grpSpPr>
        <a:xfrm>
          <a:off x="1704977" y="2224087"/>
          <a:ext cx="4032231" cy="2977129"/>
          <a:chOff x="1707399" y="2334270"/>
          <a:chExt cx="3950612" cy="2216743"/>
        </a:xfrm>
      </xdr:grpSpPr>
      <xdr:graphicFrame macro="">
        <xdr:nvGraphicFramePr>
          <xdr:cNvPr id="36" name="Chart 35">
            <a:extLst>
              <a:ext uri="{FF2B5EF4-FFF2-40B4-BE49-F238E27FC236}">
                <a16:creationId xmlns:a16="http://schemas.microsoft.com/office/drawing/2014/main" id="{6C0E2039-5A0A-49B5-AE67-4D5E67BD3072}"/>
              </a:ext>
            </a:extLst>
          </xdr:cNvPr>
          <xdr:cNvGraphicFramePr>
            <a:graphicFrameLocks/>
          </xdr:cNvGraphicFramePr>
        </xdr:nvGraphicFramePr>
        <xdr:xfrm>
          <a:off x="3600046" y="2334270"/>
          <a:ext cx="2057965" cy="221620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7" name="Chart 36">
            <a:extLst>
              <a:ext uri="{FF2B5EF4-FFF2-40B4-BE49-F238E27FC236}">
                <a16:creationId xmlns:a16="http://schemas.microsoft.com/office/drawing/2014/main" id="{0A0A4DFE-48A8-47F5-AE23-C749A4C8A961}"/>
              </a:ext>
            </a:extLst>
          </xdr:cNvPr>
          <xdr:cNvGraphicFramePr>
            <a:graphicFrameLocks/>
          </xdr:cNvGraphicFramePr>
        </xdr:nvGraphicFramePr>
        <xdr:xfrm>
          <a:off x="1707399" y="2334271"/>
          <a:ext cx="1973610" cy="2216742"/>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2</xdr:col>
      <xdr:colOff>610027</xdr:colOff>
      <xdr:row>12</xdr:row>
      <xdr:rowOff>10702</xdr:rowOff>
    </xdr:from>
    <xdr:to>
      <xdr:col>8</xdr:col>
      <xdr:colOff>310365</xdr:colOff>
      <xdr:row>27</xdr:row>
      <xdr:rowOff>128426</xdr:rowOff>
    </xdr:to>
    <xdr:sp macro="" textlink="">
      <xdr:nvSpPr>
        <xdr:cNvPr id="39" name="Rectangle: Rounded Corners 38">
          <a:extLst>
            <a:ext uri="{FF2B5EF4-FFF2-40B4-BE49-F238E27FC236}">
              <a16:creationId xmlns:a16="http://schemas.microsoft.com/office/drawing/2014/main" id="{B427C8D1-137B-5F34-338D-32A9A7188096}"/>
            </a:ext>
          </a:extLst>
        </xdr:cNvPr>
        <xdr:cNvSpPr/>
      </xdr:nvSpPr>
      <xdr:spPr>
        <a:xfrm>
          <a:off x="1701656" y="2322387"/>
          <a:ext cx="3981237" cy="3007331"/>
        </a:xfrm>
        <a:prstGeom prst="roundRect">
          <a:avLst>
            <a:gd name="adj" fmla="val 117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256854</xdr:colOff>
      <xdr:row>1</xdr:row>
      <xdr:rowOff>42809</xdr:rowOff>
    </xdr:from>
    <xdr:to>
      <xdr:col>14</xdr:col>
      <xdr:colOff>583406</xdr:colOff>
      <xdr:row>11</xdr:row>
      <xdr:rowOff>95249</xdr:rowOff>
    </xdr:to>
    <xdr:graphicFrame macro="">
      <xdr:nvGraphicFramePr>
        <xdr:cNvPr id="40" name="Chart 39">
          <a:extLst>
            <a:ext uri="{FF2B5EF4-FFF2-40B4-BE49-F238E27FC236}">
              <a16:creationId xmlns:a16="http://schemas.microsoft.com/office/drawing/2014/main" id="{DCCCE9FC-5F5B-4293-851A-7F646345B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668489</xdr:colOff>
      <xdr:row>1</xdr:row>
      <xdr:rowOff>41604</xdr:rowOff>
    </xdr:from>
    <xdr:to>
      <xdr:col>18</xdr:col>
      <xdr:colOff>679941</xdr:colOff>
      <xdr:row>11</xdr:row>
      <xdr:rowOff>107155</xdr:rowOff>
    </xdr:to>
    <xdr:graphicFrame macro="">
      <xdr:nvGraphicFramePr>
        <xdr:cNvPr id="41" name="Chart 40">
          <a:extLst>
            <a:ext uri="{FF2B5EF4-FFF2-40B4-BE49-F238E27FC236}">
              <a16:creationId xmlns:a16="http://schemas.microsoft.com/office/drawing/2014/main" id="{12A91302-D031-47FC-B86B-29187546B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xdr:colOff>
      <xdr:row>15</xdr:row>
      <xdr:rowOff>0</xdr:rowOff>
    </xdr:from>
    <xdr:to>
      <xdr:col>10</xdr:col>
      <xdr:colOff>0</xdr:colOff>
      <xdr:row>28</xdr:row>
      <xdr:rowOff>171449</xdr:rowOff>
    </xdr:to>
    <xdr:graphicFrame macro="">
      <xdr:nvGraphicFramePr>
        <xdr:cNvPr id="3" name="Chart 2">
          <a:extLst>
            <a:ext uri="{FF2B5EF4-FFF2-40B4-BE49-F238E27FC236}">
              <a16:creationId xmlns:a16="http://schemas.microsoft.com/office/drawing/2014/main" id="{18B6E8CA-E4F0-EF76-BB81-7410600C2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xdr:colOff>
      <xdr:row>31</xdr:row>
      <xdr:rowOff>190499</xdr:rowOff>
    </xdr:from>
    <xdr:to>
      <xdr:col>9</xdr:col>
      <xdr:colOff>152400</xdr:colOff>
      <xdr:row>42</xdr:row>
      <xdr:rowOff>166686</xdr:rowOff>
    </xdr:to>
    <xdr:graphicFrame macro="">
      <xdr:nvGraphicFramePr>
        <xdr:cNvPr id="4" name="Chart 3">
          <a:extLst>
            <a:ext uri="{FF2B5EF4-FFF2-40B4-BE49-F238E27FC236}">
              <a16:creationId xmlns:a16="http://schemas.microsoft.com/office/drawing/2014/main" id="{88808EBC-9BAF-6A84-9481-6479E0488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4762</xdr:colOff>
      <xdr:row>44</xdr:row>
      <xdr:rowOff>180975</xdr:rowOff>
    </xdr:from>
    <xdr:to>
      <xdr:col>20</xdr:col>
      <xdr:colOff>257175</xdr:colOff>
      <xdr:row>56</xdr:row>
      <xdr:rowOff>42861</xdr:rowOff>
    </xdr:to>
    <xdr:graphicFrame macro="">
      <xdr:nvGraphicFramePr>
        <xdr:cNvPr id="8" name="Chart 7">
          <a:extLst>
            <a:ext uri="{FF2B5EF4-FFF2-40B4-BE49-F238E27FC236}">
              <a16:creationId xmlns:a16="http://schemas.microsoft.com/office/drawing/2014/main" id="{7D6F6015-D6A7-BFBC-E081-2FCFC6013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238125</xdr:colOff>
      <xdr:row>44</xdr:row>
      <xdr:rowOff>180975</xdr:rowOff>
    </xdr:from>
    <xdr:to>
      <xdr:col>15</xdr:col>
      <xdr:colOff>490538</xdr:colOff>
      <xdr:row>56</xdr:row>
      <xdr:rowOff>57150</xdr:rowOff>
    </xdr:to>
    <xdr:graphicFrame macro="">
      <xdr:nvGraphicFramePr>
        <xdr:cNvPr id="9" name="Chart 8">
          <a:extLst>
            <a:ext uri="{FF2B5EF4-FFF2-40B4-BE49-F238E27FC236}">
              <a16:creationId xmlns:a16="http://schemas.microsoft.com/office/drawing/2014/main" id="{ED52C7AB-97E0-4997-A44C-BCE307942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190500</xdr:colOff>
      <xdr:row>65</xdr:row>
      <xdr:rowOff>123825</xdr:rowOff>
    </xdr:from>
    <xdr:to>
      <xdr:col>7</xdr:col>
      <xdr:colOff>257175</xdr:colOff>
      <xdr:row>71</xdr:row>
      <xdr:rowOff>71436</xdr:rowOff>
    </xdr:to>
    <xdr:graphicFrame macro="">
      <xdr:nvGraphicFramePr>
        <xdr:cNvPr id="10" name="Chart 9">
          <a:extLst>
            <a:ext uri="{FF2B5EF4-FFF2-40B4-BE49-F238E27FC236}">
              <a16:creationId xmlns:a16="http://schemas.microsoft.com/office/drawing/2014/main" id="{49775748-629E-2615-0F02-0D7B5D2CF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66675</xdr:colOff>
      <xdr:row>75</xdr:row>
      <xdr:rowOff>133349</xdr:rowOff>
    </xdr:from>
    <xdr:to>
      <xdr:col>7</xdr:col>
      <xdr:colOff>304800</xdr:colOff>
      <xdr:row>82</xdr:row>
      <xdr:rowOff>185736</xdr:rowOff>
    </xdr:to>
    <xdr:graphicFrame macro="">
      <xdr:nvGraphicFramePr>
        <xdr:cNvPr id="11" name="Chart 10">
          <a:extLst>
            <a:ext uri="{FF2B5EF4-FFF2-40B4-BE49-F238E27FC236}">
              <a16:creationId xmlns:a16="http://schemas.microsoft.com/office/drawing/2014/main" id="{528FCF3F-354D-BC6C-FA9A-9EFDD8705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5</xdr:col>
      <xdr:colOff>266700</xdr:colOff>
      <xdr:row>5</xdr:row>
      <xdr:rowOff>51258</xdr:rowOff>
    </xdr:from>
    <xdr:to>
      <xdr:col>5</xdr:col>
      <xdr:colOff>476250</xdr:colOff>
      <xdr:row>5</xdr:row>
      <xdr:rowOff>260235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838575" y="1403808"/>
          <a:ext cx="209550" cy="208977"/>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291068</xdr:colOff>
      <xdr:row>3</xdr:row>
      <xdr:rowOff>47624</xdr:rowOff>
    </xdr:from>
    <xdr:to>
      <xdr:col>5</xdr:col>
      <xdr:colOff>487370</xdr:colOff>
      <xdr:row>3</xdr:row>
      <xdr:rowOff>256731</xdr:rowOff>
    </xdr:to>
    <xdr:pic>
      <xdr:nvPicPr>
        <xdr:cNvPr id="9" name="Picture 8" descr="Young boy holding out hand">
          <a:extLst>
            <a:ext uri="{FF2B5EF4-FFF2-40B4-BE49-F238E27FC236}">
              <a16:creationId xmlns:a16="http://schemas.microsoft.com/office/drawing/2014/main" id="{0AE87E9F-9734-6912-1003-3B1A60AA3A2F}"/>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1233" r="43367" b="76742"/>
        <a:stretch/>
      </xdr:blipFill>
      <xdr:spPr>
        <a:xfrm>
          <a:off x="3862943" y="752474"/>
          <a:ext cx="196302" cy="209107"/>
        </a:xfrm>
        <a:prstGeom prst="ellipse">
          <a:avLst/>
        </a:prstGeom>
      </xdr:spPr>
    </xdr:pic>
    <xdr:clientData/>
  </xdr:twoCellAnchor>
  <xdr:twoCellAnchor>
    <xdr:from>
      <xdr:col>5</xdr:col>
      <xdr:colOff>259834</xdr:colOff>
      <xdr:row>6</xdr:row>
      <xdr:rowOff>57149</xdr:rowOff>
    </xdr:from>
    <xdr:to>
      <xdr:col>5</xdr:col>
      <xdr:colOff>498243</xdr:colOff>
      <xdr:row>6</xdr:row>
      <xdr:rowOff>317426</xdr:rowOff>
    </xdr:to>
    <xdr:pic>
      <xdr:nvPicPr>
        <xdr:cNvPr id="13" name="Picture 12" descr="Businesswoman explaining">
          <a:extLst>
            <a:ext uri="{FF2B5EF4-FFF2-40B4-BE49-F238E27FC236}">
              <a16:creationId xmlns:a16="http://schemas.microsoft.com/office/drawing/2014/main" id="{313DDF3C-C1C9-FDD4-621C-8AA7E87B363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2672" t="-548" r="19520" b="70627"/>
        <a:stretch/>
      </xdr:blipFill>
      <xdr:spPr>
        <a:xfrm>
          <a:off x="3831709" y="1733549"/>
          <a:ext cx="238409" cy="260277"/>
        </a:xfrm>
        <a:prstGeom prst="ellipse">
          <a:avLst/>
        </a:prstGeom>
      </xdr:spPr>
    </xdr:pic>
    <xdr:clientData/>
  </xdr:twoCellAnchor>
  <xdr:twoCellAnchor>
    <xdr:from>
      <xdr:col>7</xdr:col>
      <xdr:colOff>41202</xdr:colOff>
      <xdr:row>5</xdr:row>
      <xdr:rowOff>9525</xdr:rowOff>
    </xdr:from>
    <xdr:to>
      <xdr:col>7</xdr:col>
      <xdr:colOff>287644</xdr:colOff>
      <xdr:row>5</xdr:row>
      <xdr:rowOff>200025</xdr:rowOff>
    </xdr:to>
    <xdr:pic>
      <xdr:nvPicPr>
        <xdr:cNvPr id="15" name="Picture 14" descr="Elderly woman angry">
          <a:extLst>
            <a:ext uri="{FF2B5EF4-FFF2-40B4-BE49-F238E27FC236}">
              <a16:creationId xmlns:a16="http://schemas.microsoft.com/office/drawing/2014/main" id="{A6FAD81E-2EFA-D55A-8F3E-3CE0907D6BB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9490" r="11022" b="40914"/>
        <a:stretch/>
      </xdr:blipFill>
      <xdr:spPr>
        <a:xfrm>
          <a:off x="5213277" y="1362075"/>
          <a:ext cx="246442" cy="190500"/>
        </a:xfrm>
        <a:prstGeom prst="ellipse">
          <a:avLst/>
        </a:prstGeom>
      </xdr:spPr>
    </xdr:pic>
    <xdr:clientData/>
  </xdr:twoCellAnchor>
  <xdr:twoCellAnchor>
    <xdr:from>
      <xdr:col>5</xdr:col>
      <xdr:colOff>245880</xdr:colOff>
      <xdr:row>4</xdr:row>
      <xdr:rowOff>38100</xdr:rowOff>
    </xdr:from>
    <xdr:to>
      <xdr:col>5</xdr:col>
      <xdr:colOff>513150</xdr:colOff>
      <xdr:row>4</xdr:row>
      <xdr:rowOff>262934</xdr:rowOff>
    </xdr:to>
    <xdr:pic>
      <xdr:nvPicPr>
        <xdr:cNvPr id="17" name="Picture 16" descr="Businessman counting two">
          <a:extLst>
            <a:ext uri="{FF2B5EF4-FFF2-40B4-BE49-F238E27FC236}">
              <a16:creationId xmlns:a16="http://schemas.microsoft.com/office/drawing/2014/main" id="{9A12322F-CAB0-185F-DCD4-04D3DC269B48}"/>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1042" r="10891" b="71685"/>
        <a:stretch/>
      </xdr:blipFill>
      <xdr:spPr>
        <a:xfrm>
          <a:off x="3817755" y="1066800"/>
          <a:ext cx="267270" cy="224834"/>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18.768464004628" backgroundQuery="1" createdVersion="8" refreshedVersion="8" minRefreshableVersion="3" recordCount="0" supportSubquery="1" supportAdvancedDrill="1" xr:uid="{B9AB5A03-D6F8-455F-99AD-F6424828041F}">
  <cacheSource type="external" connectionId="1"/>
  <cacheFields count="2">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18.518634837965" backgroundQuery="1" createdVersion="8" refreshedVersion="8" minRefreshableVersion="3" recordCount="0" supportSubquery="1" supportAdvancedDrill="1" xr:uid="{47C0102B-CE2E-4F3E-96C1-B5D66CEEFB44}">
  <cacheSource type="external" connectionId="1"/>
  <cacheFields count="3">
    <cacheField name="[customers].[City].[City]" caption="City" numFmtId="0" hierarchy="15" level="1">
      <sharedItems count="3">
        <s v="Cincinnati"/>
        <s v="Cleveland"/>
        <s v="Columbus"/>
      </sharedItems>
    </cacheField>
    <cacheField name="[Measures].[Call Count]" caption="Call Count" numFmtId="0" hierarchy="17" level="32767"/>
    <cacheField name="[customers].[Gedner].[Gedner]" caption="Gedner" numFmtId="0" hierarchy="13" level="1">
      <sharedItems count="2">
        <s v="Female"/>
        <s v="Male"/>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17.717965046293" backgroundQuery="1" createdVersion="8" refreshedVersion="8" minRefreshableVersion="3" recordCount="0" supportSubquery="1" supportAdvancedDrill="1" xr:uid="{0AA97E62-A75D-45C0-A161-3D773F458E78}">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18.774439120367" backgroundQuery="1" createdVersion="8" refreshedVersion="8" minRefreshableVersion="3" recordCount="0" supportSubquery="1" supportAdvancedDrill="1" xr:uid="{58883F60-DA3B-4365-87B8-4E86B22B861A}">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19.481380555553" backgroundQuery="1" createdVersion="8" refreshedVersion="8" minRefreshableVersion="3" recordCount="0" supportSubquery="1" supportAdvancedDrill="1" xr:uid="{C4D311D8-43F8-40BC-A6B7-885DFCA8D0DB}">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s]" caption="Avg Ratings"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26.86874583333" backgroundQuery="1" createdVersion="8" refreshedVersion="8" minRefreshableVersion="3" recordCount="0" supportSubquery="1" supportAdvancedDrill="1" xr:uid="{5B3A2B8F-8C4C-4055-9E23-ED03D5FC4470}">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s]" caption="Avg Ratings"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26.868747569446" backgroundQuery="1" createdVersion="8" refreshedVersion="8" minRefreshableVersion="3" recordCount="0" supportSubquery="1" supportAdvancedDrill="1" xr:uid="{DE15FD62-D716-440E-AACD-7167B75555C1}">
  <cacheSource type="external" connectionId="1"/>
  <cacheFields count="5">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2"/>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3"/>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26.868749652778" backgroundQuery="1" createdVersion="8" refreshedVersion="8" minRefreshableVersion="3" recordCount="0" supportSubquery="1" supportAdvancedDrill="1" xr:uid="{E740040F-63F4-402B-A0FA-AB5FAE1DD5CA}">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26.868751504633" backgroundQuery="1" createdVersion="8" refreshedVersion="8" minRefreshableVersion="3" recordCount="0" supportSubquery="1" supportAdvancedDrill="1" xr:uid="{BF389CBF-C6E6-49B9-ABFC-956827C458F6}">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17.64855810185" backgroundQuery="1" createdVersion="3" refreshedVersion="8" minRefreshableVersion="3" recordCount="0" supportSubquery="1" supportAdvancedDrill="1" xr:uid="{B62AA1B0-7C20-4C87-B916-90659EFA74D2}">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37479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C46288-A3B0-47A2-BD4D-FBE40CDA0995}" name="Rep_Pivot" cacheId="11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3C7A1-1D3F-4479-B334-EC6E160A4B93}" name="Summary_Pivot" cacheId="11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166"/>
    <dataField fld="4" subtotal="count" baseField="0" baseItem="0"/>
  </dataFields>
  <formats count="1">
    <format dxfId="2">
      <pivotArea outline="0" collapsedLevelsAreSubtotals="1" fieldPosition="0">
        <references count="1">
          <reference field="4294967294" count="1" selected="0">
            <x v="3"/>
          </reference>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829D3F-5A5E-419D-A1B6-E115052F2079}" name="Selected Rep" cacheId="118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60:C6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fld="1" subtotal="count" baseField="0" baseItem="0"/>
    <dataField fld="2" subtotal="count" baseField="0" baseItem="0"/>
  </dataFields>
  <formats count="1">
    <format dxfId="3">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5D4E49-325F-4B3F-BA37-499772CEC2B6}" name="PivotTable6" cacheId="11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7:C5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442A6F-2B76-4D3F-B429-D0A2D0C16F6C}" name="PivotTable5" cacheId="11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3:B41"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DB22FF-937C-4E40-ABB8-A188B7A0C4E4}" name="rep amounts" cacheId="11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88:G108"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3"/>
  </colFields>
  <colItems count="6">
    <i>
      <x/>
    </i>
    <i>
      <x v="1"/>
    </i>
    <i>
      <x v="2"/>
    </i>
    <i>
      <x v="3"/>
    </i>
    <i>
      <x v="4"/>
    </i>
    <i t="grand">
      <x/>
    </i>
  </colItems>
  <dataFields count="1">
    <dataField fld="2"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342068-8398-4735-8BEC-59569AD98B39}" name="Rep Satisfaction" cacheId="11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77:B84"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EDED0A-B5E1-47FD-99B3-84533C94306C}" name="PivotTable4" cacheId="1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C29" firstHeaderRow="0" firstDataRow="1" firstDataCol="1"/>
  <pivotFields count="5">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2"/>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name="Call Count2" fld="4" subtotal="count" baseField="0" baseItem="0">
      <extLst>
        <ext xmlns:x14="http://schemas.microsoft.com/office/spreadsheetml/2009/9/main" uri="{E15A36E0-9728-4e99-A89B-3F7291B0FE68}">
          <x14:dataField sourceField="0" uniqueName="[__Xl2].[Measures].[Call Cou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8B61CE-50A6-44DA-A4C5-905C8877F1E2}" name="PivotTable11" cacheId="1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66:D71"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fld="1" subtotal="count" baseField="0" baseItem="0"/>
  </dataFields>
  <chartFormats count="4">
    <chartFormat chart="15" format="0" series="1">
      <pivotArea type="data" outline="0" fieldPosition="0">
        <references count="2">
          <reference field="4294967294" count="1" selected="0">
            <x v="0"/>
          </reference>
          <reference field="2" count="1" selected="0">
            <x v="0"/>
          </reference>
        </references>
      </pivotArea>
    </chartFormat>
    <chartFormat chart="15" format="1" series="1">
      <pivotArea type="data" outline="0" fieldPosition="0">
        <references count="2">
          <reference field="4294967294" count="1" selected="0">
            <x v="0"/>
          </reference>
          <reference field="2" count="1" selected="0">
            <x v="1"/>
          </reference>
        </references>
      </pivotArea>
    </chartFormat>
    <chartFormat chart="18" format="4" series="1">
      <pivotArea type="data" outline="0" fieldPosition="0">
        <references count="2">
          <reference field="4294967294" count="1" selected="0">
            <x v="0"/>
          </reference>
          <reference field="2" count="1" selected="0">
            <x v="0"/>
          </reference>
        </references>
      </pivotArea>
    </chartFormat>
    <chartFormat chart="18" format="5" series="1">
      <pivotArea type="data" outline="0" fieldPosition="0">
        <references count="2">
          <reference field="4294967294" count="1" selected="0">
            <x v="0"/>
          </reference>
          <reference field="2" count="1" selected="0">
            <x v="1"/>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2C5459A-9FED-4D67-8B9C-DAD17498802F}" sourceName="[calls].[Representative]">
  <pivotTables>
    <pivotTable tabId="7" name="Rep_Pivot"/>
    <pivotTable tabId="7" name="PivotTable4"/>
    <pivotTable tabId="7" name="PivotTable5"/>
    <pivotTable tabId="7" name="Selected Rep"/>
  </pivotTables>
  <data>
    <olap pivotCacheId="119374790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EDBA75D4-3175-4B23-8396-B61A30705E16}" cache="Slicer_Representative" caption="Representative" columnCount="4"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G7" zoomScale="71" zoomScaleNormal="100" workbookViewId="0">
      <selection activeCell="E10" sqref="E10"/>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1DD7B-E1B9-4B9B-AE5E-7FE7886CA7BF}">
  <dimension ref="J1:S32"/>
  <sheetViews>
    <sheetView showGridLines="0" tabSelected="1" zoomScale="80" zoomScaleNormal="80" workbookViewId="0">
      <selection activeCell="K27" sqref="K27"/>
    </sheetView>
  </sheetViews>
  <sheetFormatPr defaultRowHeight="15" x14ac:dyDescent="0.25"/>
  <cols>
    <col min="1" max="1" width="3.125" style="20" customWidth="1"/>
    <col min="2" max="3" width="11.25" style="20" customWidth="1"/>
    <col min="4" max="9" width="9" style="20"/>
    <col min="10" max="10" width="13" style="20" bestFit="1" customWidth="1"/>
    <col min="11" max="12" width="9" style="20"/>
    <col min="13" max="13" width="14.5" style="20" customWidth="1"/>
    <col min="14" max="14" width="10.5" style="20" customWidth="1"/>
    <col min="15" max="17" width="9" style="20"/>
    <col min="18" max="18" width="9.625" style="20" customWidth="1"/>
    <col min="19" max="16384" width="9" style="20"/>
  </cols>
  <sheetData>
    <row r="1" spans="13:19" ht="9" customHeight="1" x14ac:dyDescent="0.25"/>
    <row r="13" spans="13:19" x14ac:dyDescent="0.25">
      <c r="M13" s="33"/>
      <c r="N13" s="34" t="str" cm="1">
        <f t="array" ref="N13:R13">Pivots!B89:F89</f>
        <v>R01</v>
      </c>
      <c r="O13" s="34" t="str">
        <v>R02</v>
      </c>
      <c r="P13" s="34" t="str">
        <v>R03</v>
      </c>
      <c r="Q13" s="34" t="str">
        <v>R04</v>
      </c>
      <c r="R13" s="34" t="str">
        <v>R05</v>
      </c>
      <c r="S13" s="35" t="s">
        <v>1073</v>
      </c>
    </row>
    <row r="14" spans="13:19" x14ac:dyDescent="0.25">
      <c r="M14" s="36" t="str" cm="1">
        <f t="array" ref="M14:S32">IF(Pivots!A90:G108="","",Pivots!A90:G108)</f>
        <v>Cincinnati</v>
      </c>
      <c r="N14" s="37" t="str">
        <v/>
      </c>
      <c r="O14" s="37" t="str">
        <v/>
      </c>
      <c r="P14" s="37" t="str">
        <v/>
      </c>
      <c r="Q14" s="37" t="str">
        <v/>
      </c>
      <c r="R14" s="37" t="str">
        <v/>
      </c>
      <c r="S14" s="38" t="str">
        <v/>
      </c>
    </row>
    <row r="15" spans="13:19" x14ac:dyDescent="0.25">
      <c r="M15" s="39" t="str">
        <v>C0003</v>
      </c>
      <c r="N15" s="40">
        <v>891</v>
      </c>
      <c r="O15" s="40">
        <v>1332</v>
      </c>
      <c r="P15" s="40">
        <v>1282</v>
      </c>
      <c r="Q15" s="40">
        <v>739</v>
      </c>
      <c r="R15" s="40">
        <v>560</v>
      </c>
      <c r="S15" s="41">
        <v>4804</v>
      </c>
    </row>
    <row r="16" spans="13:19" x14ac:dyDescent="0.25">
      <c r="M16" s="39" t="str">
        <v>C0004</v>
      </c>
      <c r="N16" s="40">
        <v>1991</v>
      </c>
      <c r="O16" s="40">
        <v>1886</v>
      </c>
      <c r="P16" s="40">
        <v>1206</v>
      </c>
      <c r="Q16" s="40">
        <v>884</v>
      </c>
      <c r="R16" s="40">
        <v>1722</v>
      </c>
      <c r="S16" s="41">
        <v>7689</v>
      </c>
    </row>
    <row r="17" spans="10:19" x14ac:dyDescent="0.25">
      <c r="M17" s="39" t="str">
        <v>C0011</v>
      </c>
      <c r="N17" s="40">
        <v>1163</v>
      </c>
      <c r="O17" s="40">
        <v>1180</v>
      </c>
      <c r="P17" s="40">
        <v>1616</v>
      </c>
      <c r="Q17" s="40">
        <v>1043</v>
      </c>
      <c r="R17" s="40">
        <v>1747</v>
      </c>
      <c r="S17" s="41">
        <v>6749</v>
      </c>
    </row>
    <row r="18" spans="10:19" x14ac:dyDescent="0.25">
      <c r="M18" s="39" t="str">
        <v>C0012</v>
      </c>
      <c r="N18" s="40">
        <v>1438</v>
      </c>
      <c r="O18" s="40">
        <v>1616</v>
      </c>
      <c r="P18" s="40">
        <v>866</v>
      </c>
      <c r="Q18" s="40">
        <v>829</v>
      </c>
      <c r="R18" s="40">
        <v>2070</v>
      </c>
      <c r="S18" s="41">
        <v>6819</v>
      </c>
    </row>
    <row r="19" spans="10:19" x14ac:dyDescent="0.25">
      <c r="J19" s="32" t="str">
        <f>Pivots!J67</f>
        <v>% of Calls:100%</v>
      </c>
      <c r="M19" s="42" t="str">
        <v>Cleveland</v>
      </c>
      <c r="N19" s="40" t="str">
        <v/>
      </c>
      <c r="O19" s="40" t="str">
        <v/>
      </c>
      <c r="P19" s="40" t="str">
        <v/>
      </c>
      <c r="Q19" s="40" t="str">
        <v/>
      </c>
      <c r="R19" s="40" t="str">
        <v/>
      </c>
      <c r="S19" s="41" t="str">
        <v/>
      </c>
    </row>
    <row r="20" spans="10:19" x14ac:dyDescent="0.25">
      <c r="J20" s="32" t="str">
        <f>Pivots!J68</f>
        <v/>
      </c>
      <c r="M20" s="39" t="str">
        <v>C0002</v>
      </c>
      <c r="N20" s="40">
        <v>1233</v>
      </c>
      <c r="O20" s="40">
        <v>223</v>
      </c>
      <c r="P20" s="40">
        <v>1680</v>
      </c>
      <c r="Q20" s="40">
        <v>990</v>
      </c>
      <c r="R20" s="40">
        <v>1508</v>
      </c>
      <c r="S20" s="41">
        <v>5634</v>
      </c>
    </row>
    <row r="21" spans="10:19" x14ac:dyDescent="0.25">
      <c r="J21" s="32" t="str">
        <f>Pivots!J69</f>
        <v/>
      </c>
      <c r="M21" s="39" t="str">
        <v>C0007</v>
      </c>
      <c r="N21" s="40">
        <v>1598</v>
      </c>
      <c r="O21" s="40">
        <v>1907</v>
      </c>
      <c r="P21" s="40">
        <v>869</v>
      </c>
      <c r="Q21" s="40">
        <v>1426</v>
      </c>
      <c r="R21" s="40">
        <v>1416</v>
      </c>
      <c r="S21" s="41">
        <v>7216</v>
      </c>
    </row>
    <row r="22" spans="10:19" x14ac:dyDescent="0.25">
      <c r="M22" s="39" t="str">
        <v>C0008</v>
      </c>
      <c r="N22" s="40">
        <v>900</v>
      </c>
      <c r="O22" s="40">
        <v>1016</v>
      </c>
      <c r="P22" s="40">
        <v>960</v>
      </c>
      <c r="Q22" s="40">
        <v>940</v>
      </c>
      <c r="R22" s="40">
        <v>1193</v>
      </c>
      <c r="S22" s="41">
        <v>5009</v>
      </c>
    </row>
    <row r="23" spans="10:19" x14ac:dyDescent="0.25">
      <c r="M23" s="39" t="str">
        <v>C0010</v>
      </c>
      <c r="N23" s="40">
        <v>900</v>
      </c>
      <c r="O23" s="40">
        <v>1470</v>
      </c>
      <c r="P23" s="40">
        <v>1617</v>
      </c>
      <c r="Q23" s="40">
        <v>1314</v>
      </c>
      <c r="R23" s="40">
        <v>941</v>
      </c>
      <c r="S23" s="41">
        <v>6242</v>
      </c>
    </row>
    <row r="24" spans="10:19" x14ac:dyDescent="0.25">
      <c r="M24" s="39" t="str">
        <v>C0013</v>
      </c>
      <c r="N24" s="40">
        <v>1255</v>
      </c>
      <c r="O24" s="40">
        <v>516</v>
      </c>
      <c r="P24" s="40">
        <v>1874</v>
      </c>
      <c r="Q24" s="40">
        <v>1863</v>
      </c>
      <c r="R24" s="40">
        <v>1722</v>
      </c>
      <c r="S24" s="41">
        <v>7230</v>
      </c>
    </row>
    <row r="25" spans="10:19" x14ac:dyDescent="0.25">
      <c r="M25" s="39" t="str">
        <v>C0015</v>
      </c>
      <c r="N25" s="40">
        <v>1138</v>
      </c>
      <c r="O25" s="40">
        <v>1898</v>
      </c>
      <c r="P25" s="40">
        <v>1482</v>
      </c>
      <c r="Q25" s="40">
        <v>846</v>
      </c>
      <c r="R25" s="40">
        <v>1154</v>
      </c>
      <c r="S25" s="41">
        <v>6518</v>
      </c>
    </row>
    <row r="26" spans="10:19" x14ac:dyDescent="0.25">
      <c r="M26" s="42" t="str">
        <v>Columbus</v>
      </c>
      <c r="N26" s="40" t="str">
        <v/>
      </c>
      <c r="O26" s="40" t="str">
        <v/>
      </c>
      <c r="P26" s="40" t="str">
        <v/>
      </c>
      <c r="Q26" s="40" t="str">
        <v/>
      </c>
      <c r="R26" s="40" t="str">
        <v/>
      </c>
      <c r="S26" s="41" t="str">
        <v/>
      </c>
    </row>
    <row r="27" spans="10:19" x14ac:dyDescent="0.25">
      <c r="M27" s="39" t="str">
        <v>C0001</v>
      </c>
      <c r="N27" s="40">
        <v>1655</v>
      </c>
      <c r="O27" s="40">
        <v>805</v>
      </c>
      <c r="P27" s="40">
        <v>2263</v>
      </c>
      <c r="Q27" s="40">
        <v>987</v>
      </c>
      <c r="R27" s="40">
        <v>1075</v>
      </c>
      <c r="S27" s="41">
        <v>6785</v>
      </c>
    </row>
    <row r="28" spans="10:19" x14ac:dyDescent="0.25">
      <c r="M28" s="39" t="str">
        <v>C0005</v>
      </c>
      <c r="N28" s="40">
        <v>1104</v>
      </c>
      <c r="O28" s="40">
        <v>2280</v>
      </c>
      <c r="P28" s="40">
        <v>1445</v>
      </c>
      <c r="Q28" s="40">
        <v>1722</v>
      </c>
      <c r="R28" s="40">
        <v>1196</v>
      </c>
      <c r="S28" s="41">
        <v>7747</v>
      </c>
    </row>
    <row r="29" spans="10:19" x14ac:dyDescent="0.25">
      <c r="M29" s="39" t="str">
        <v>C0006</v>
      </c>
      <c r="N29" s="40">
        <v>372</v>
      </c>
      <c r="O29" s="40">
        <v>1818</v>
      </c>
      <c r="P29" s="40">
        <v>1346</v>
      </c>
      <c r="Q29" s="40">
        <v>1156</v>
      </c>
      <c r="R29" s="40">
        <v>1484</v>
      </c>
      <c r="S29" s="41">
        <v>6176</v>
      </c>
    </row>
    <row r="30" spans="10:19" x14ac:dyDescent="0.25">
      <c r="M30" s="39" t="str">
        <v>C0009</v>
      </c>
      <c r="N30" s="40">
        <v>1415</v>
      </c>
      <c r="O30" s="40">
        <v>1271</v>
      </c>
      <c r="P30" s="40">
        <v>1214</v>
      </c>
      <c r="Q30" s="40">
        <v>1135</v>
      </c>
      <c r="R30" s="40">
        <v>1566</v>
      </c>
      <c r="S30" s="41">
        <v>6601</v>
      </c>
    </row>
    <row r="31" spans="10:19" x14ac:dyDescent="0.25">
      <c r="M31" s="39" t="str">
        <v>C0014</v>
      </c>
      <c r="N31" s="40">
        <v>1362</v>
      </c>
      <c r="O31" s="40">
        <v>1363</v>
      </c>
      <c r="P31" s="40">
        <v>1152</v>
      </c>
      <c r="Q31" s="40">
        <v>777</v>
      </c>
      <c r="R31" s="40">
        <v>750</v>
      </c>
      <c r="S31" s="41">
        <v>5404</v>
      </c>
    </row>
    <row r="32" spans="10:19" x14ac:dyDescent="0.25">
      <c r="M32" s="43" t="str">
        <v>Grand Total</v>
      </c>
      <c r="N32" s="44">
        <v>18415</v>
      </c>
      <c r="O32" s="44">
        <v>20581</v>
      </c>
      <c r="P32" s="44">
        <v>20872</v>
      </c>
      <c r="Q32" s="44">
        <v>16651</v>
      </c>
      <c r="R32" s="44">
        <v>20104</v>
      </c>
      <c r="S32" s="45">
        <v>96623</v>
      </c>
    </row>
  </sheetData>
  <conditionalFormatting sqref="N15:R32">
    <cfRule type="dataBar" priority="2">
      <dataBar>
        <cfvo type="num" val="0"/>
        <cfvo type="formula" val="MAX($N$14:$R$32)*2"/>
        <color theme="1"/>
      </dataBar>
      <extLst>
        <ext xmlns:x14="http://schemas.microsoft.com/office/spreadsheetml/2009/9/main" uri="{B025F937-C7B1-47D3-B67F-A62EFF666E3E}">
          <x14:id>{DF3EB6AA-A4A7-4909-8A08-86BC4D666172}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F1A86787-628D-44CD-BEE6-5FC5E72A0043}">
            <xm:f>N$13=Pivots!$A$61</xm:f>
            <x14:dxf>
              <fill>
                <patternFill>
                  <bgColor theme="8" tint="0.59996337778862885"/>
                </patternFill>
              </fill>
            </x14:dxf>
          </x14:cfRule>
          <xm:sqref>N13:R32</xm:sqref>
        </x14:conditionalFormatting>
        <x14:conditionalFormatting xmlns:xm="http://schemas.microsoft.com/office/excel/2006/main">
          <x14:cfRule type="dataBar" id="{DF3EB6AA-A4A7-4909-8A08-86BC4D666172}">
            <x14:dataBar minLength="0" maxLength="100" gradient="0">
              <x14:cfvo type="num">
                <xm:f>0</xm:f>
              </x14:cfvo>
              <x14:cfvo type="formula">
                <xm:f>MAX($N$14:$R$32)*2</xm:f>
              </x14:cfvo>
              <x14:negativeFillColor rgb="FFFF0000"/>
              <x14:axisColor rgb="FF000000"/>
            </x14:dataBar>
          </x14:cfRule>
          <xm:sqref>N15:R32</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C5291-6FE0-444D-905B-3D2AA719F539}">
  <dimension ref="A3:J108"/>
  <sheetViews>
    <sheetView topLeftCell="A54" workbookViewId="0">
      <selection activeCell="J70" sqref="J70"/>
    </sheetView>
  </sheetViews>
  <sheetFormatPr defaultRowHeight="15" x14ac:dyDescent="0.25"/>
  <cols>
    <col min="1" max="1" width="12.625" bestFit="1" customWidth="1"/>
    <col min="2" max="2" width="10" bestFit="1" customWidth="1"/>
    <col min="3" max="3" width="12.25" bestFit="1" customWidth="1"/>
    <col min="4" max="4" width="10.75" bestFit="1" customWidth="1"/>
    <col min="5" max="5" width="7.5" bestFit="1" customWidth="1"/>
    <col min="6" max="6" width="7.375" bestFit="1" customWidth="1"/>
    <col min="7" max="7" width="10.875" bestFit="1" customWidth="1"/>
    <col min="8" max="8" width="11.5" bestFit="1" customWidth="1"/>
    <col min="10" max="10" width="13" bestFit="1" customWidth="1"/>
  </cols>
  <sheetData>
    <row r="3" spans="1:5" x14ac:dyDescent="0.25">
      <c r="A3" t="s">
        <v>1042</v>
      </c>
      <c r="B3" t="s">
        <v>1043</v>
      </c>
      <c r="C3" t="s">
        <v>1044</v>
      </c>
      <c r="D3" t="s">
        <v>1045</v>
      </c>
      <c r="E3" t="s">
        <v>1046</v>
      </c>
    </row>
    <row r="4" spans="1:5" x14ac:dyDescent="0.25">
      <c r="A4" s="21">
        <v>1000</v>
      </c>
      <c r="B4" s="22">
        <v>96623</v>
      </c>
      <c r="C4" s="21">
        <v>89850</v>
      </c>
      <c r="D4" s="25">
        <v>3.8854000000000033</v>
      </c>
      <c r="E4" s="21">
        <v>307</v>
      </c>
    </row>
    <row r="7" spans="1:5" x14ac:dyDescent="0.25">
      <c r="A7" t="s">
        <v>1042</v>
      </c>
      <c r="B7" t="s">
        <v>1043</v>
      </c>
      <c r="C7" t="s">
        <v>1044</v>
      </c>
      <c r="D7" t="s">
        <v>1045</v>
      </c>
      <c r="E7" t="s">
        <v>1046</v>
      </c>
    </row>
    <row r="8" spans="1:5" x14ac:dyDescent="0.25">
      <c r="A8" s="21">
        <v>1000</v>
      </c>
      <c r="B8" s="22">
        <v>96623</v>
      </c>
      <c r="C8" s="21">
        <v>89850</v>
      </c>
      <c r="D8" s="23">
        <v>3.8854000000000033</v>
      </c>
      <c r="E8" s="21">
        <v>307</v>
      </c>
    </row>
    <row r="16" spans="1:5" x14ac:dyDescent="0.25">
      <c r="A16" s="24" t="s">
        <v>1047</v>
      </c>
      <c r="B16" t="s">
        <v>1042</v>
      </c>
      <c r="C16" t="s">
        <v>1061</v>
      </c>
    </row>
    <row r="17" spans="1:3" x14ac:dyDescent="0.25">
      <c r="A17" s="26" t="s">
        <v>1049</v>
      </c>
      <c r="B17" s="21">
        <v>79</v>
      </c>
      <c r="C17" s="21">
        <v>79</v>
      </c>
    </row>
    <row r="18" spans="1:3" x14ac:dyDescent="0.25">
      <c r="A18" s="26" t="s">
        <v>1050</v>
      </c>
      <c r="B18" s="21">
        <v>66</v>
      </c>
      <c r="C18" s="21">
        <v>66</v>
      </c>
    </row>
    <row r="19" spans="1:3" x14ac:dyDescent="0.25">
      <c r="A19" s="26" t="s">
        <v>1051</v>
      </c>
      <c r="B19" s="21">
        <v>155</v>
      </c>
      <c r="C19" s="21">
        <v>155</v>
      </c>
    </row>
    <row r="20" spans="1:3" x14ac:dyDescent="0.25">
      <c r="A20" s="26" t="s">
        <v>1052</v>
      </c>
      <c r="B20" s="21">
        <v>136</v>
      </c>
      <c r="C20" s="21">
        <v>136</v>
      </c>
    </row>
    <row r="21" spans="1:3" x14ac:dyDescent="0.25">
      <c r="A21" s="26" t="s">
        <v>1053</v>
      </c>
      <c r="B21" s="21">
        <v>83</v>
      </c>
      <c r="C21" s="21">
        <v>83</v>
      </c>
    </row>
    <row r="22" spans="1:3" x14ac:dyDescent="0.25">
      <c r="A22" s="26" t="s">
        <v>1054</v>
      </c>
      <c r="B22" s="21">
        <v>67</v>
      </c>
      <c r="C22" s="21">
        <v>67</v>
      </c>
    </row>
    <row r="23" spans="1:3" x14ac:dyDescent="0.25">
      <c r="A23" s="26" t="s">
        <v>1055</v>
      </c>
      <c r="B23" s="21">
        <v>64</v>
      </c>
      <c r="C23" s="21">
        <v>64</v>
      </c>
    </row>
    <row r="24" spans="1:3" x14ac:dyDescent="0.25">
      <c r="A24" s="26" t="s">
        <v>1056</v>
      </c>
      <c r="B24" s="21">
        <v>50</v>
      </c>
      <c r="C24" s="21">
        <v>50</v>
      </c>
    </row>
    <row r="25" spans="1:3" x14ac:dyDescent="0.25">
      <c r="A25" s="26" t="s">
        <v>1057</v>
      </c>
      <c r="B25" s="21">
        <v>76</v>
      </c>
      <c r="C25" s="21">
        <v>76</v>
      </c>
    </row>
    <row r="26" spans="1:3" x14ac:dyDescent="0.25">
      <c r="A26" s="26" t="s">
        <v>1058</v>
      </c>
      <c r="B26" s="21">
        <v>114</v>
      </c>
      <c r="C26" s="21">
        <v>114</v>
      </c>
    </row>
    <row r="27" spans="1:3" x14ac:dyDescent="0.25">
      <c r="A27" s="26" t="s">
        <v>1059</v>
      </c>
      <c r="B27" s="21">
        <v>57</v>
      </c>
      <c r="C27" s="21">
        <v>57</v>
      </c>
    </row>
    <row r="28" spans="1:3" x14ac:dyDescent="0.25">
      <c r="A28" s="26" t="s">
        <v>1060</v>
      </c>
      <c r="B28" s="21">
        <v>53</v>
      </c>
      <c r="C28" s="21">
        <v>53</v>
      </c>
    </row>
    <row r="29" spans="1:3" x14ac:dyDescent="0.25">
      <c r="A29" s="26" t="s">
        <v>1048</v>
      </c>
      <c r="B29" s="21">
        <v>1000</v>
      </c>
      <c r="C29" s="21">
        <v>1000</v>
      </c>
    </row>
    <row r="33" spans="1:9" x14ac:dyDescent="0.25">
      <c r="A33" s="24" t="s">
        <v>1047</v>
      </c>
      <c r="B33" t="s">
        <v>1042</v>
      </c>
    </row>
    <row r="34" spans="1:9" x14ac:dyDescent="0.25">
      <c r="A34" s="26" t="s">
        <v>1062</v>
      </c>
      <c r="B34" s="21">
        <v>141</v>
      </c>
    </row>
    <row r="35" spans="1:9" x14ac:dyDescent="0.25">
      <c r="A35" s="26" t="s">
        <v>1063</v>
      </c>
      <c r="B35" s="21">
        <v>133</v>
      </c>
    </row>
    <row r="36" spans="1:9" x14ac:dyDescent="0.25">
      <c r="A36" s="26" t="s">
        <v>1064</v>
      </c>
      <c r="B36" s="21">
        <v>161</v>
      </c>
    </row>
    <row r="37" spans="1:9" x14ac:dyDescent="0.25">
      <c r="A37" s="26" t="s">
        <v>1065</v>
      </c>
      <c r="B37" s="21">
        <v>146</v>
      </c>
    </row>
    <row r="38" spans="1:9" x14ac:dyDescent="0.25">
      <c r="A38" s="26" t="s">
        <v>1066</v>
      </c>
      <c r="B38" s="21">
        <v>128</v>
      </c>
    </row>
    <row r="39" spans="1:9" x14ac:dyDescent="0.25">
      <c r="A39" s="26" t="s">
        <v>1067</v>
      </c>
      <c r="B39" s="21">
        <v>138</v>
      </c>
    </row>
    <row r="40" spans="1:9" x14ac:dyDescent="0.25">
      <c r="A40" s="26" t="s">
        <v>1068</v>
      </c>
      <c r="B40" s="21">
        <v>153</v>
      </c>
    </row>
    <row r="41" spans="1:9" x14ac:dyDescent="0.25">
      <c r="A41" s="26" t="s">
        <v>1048</v>
      </c>
      <c r="B41" s="21">
        <v>1000</v>
      </c>
    </row>
    <row r="45" spans="1:9" x14ac:dyDescent="0.25">
      <c r="H45" t="s">
        <v>1071</v>
      </c>
      <c r="I45" t="str">
        <f>A61</f>
        <v>R01</v>
      </c>
    </row>
    <row r="47" spans="1:9" x14ac:dyDescent="0.25">
      <c r="A47" s="24" t="s">
        <v>1047</v>
      </c>
      <c r="B47" t="s">
        <v>1042</v>
      </c>
      <c r="C47" t="s">
        <v>1043</v>
      </c>
      <c r="E47" s="28" t="s">
        <v>3</v>
      </c>
      <c r="F47" s="28" t="s">
        <v>1042</v>
      </c>
      <c r="G47" s="28" t="s">
        <v>1043</v>
      </c>
      <c r="H47" s="27" t="s">
        <v>1069</v>
      </c>
      <c r="I47" s="27" t="s">
        <v>1070</v>
      </c>
    </row>
    <row r="48" spans="1:9" x14ac:dyDescent="0.25">
      <c r="A48" s="26" t="s">
        <v>11</v>
      </c>
      <c r="B48" s="21">
        <v>189</v>
      </c>
      <c r="C48" s="22">
        <v>18415</v>
      </c>
      <c r="E48" s="2" t="str" cm="1">
        <f t="array" ref="E48:G52">A48:C52</f>
        <v>R01</v>
      </c>
      <c r="F48" s="2">
        <v>189</v>
      </c>
      <c r="G48" s="29">
        <v>18415</v>
      </c>
      <c r="H48">
        <f>IF(E48=$I$45,F48,FALSE)</f>
        <v>189</v>
      </c>
      <c r="I48">
        <f>IF(E48=$I$45,G48,FALSE)</f>
        <v>18415</v>
      </c>
    </row>
    <row r="49" spans="1:10" x14ac:dyDescent="0.25">
      <c r="A49" s="26" t="s">
        <v>9</v>
      </c>
      <c r="B49" s="21">
        <v>218</v>
      </c>
      <c r="C49" s="22">
        <v>20581</v>
      </c>
      <c r="E49" s="2" t="str">
        <v>R02</v>
      </c>
      <c r="F49" s="2">
        <v>218</v>
      </c>
      <c r="G49" s="29">
        <v>20581</v>
      </c>
      <c r="H49" t="b">
        <f t="shared" ref="H49:H52" si="0">IF(E49=$I$45,F49,FALSE)</f>
        <v>0</v>
      </c>
      <c r="I49" t="b">
        <f t="shared" ref="I49:I52" si="1">IF(E49=$I$45,G49,FALSE)</f>
        <v>0</v>
      </c>
    </row>
    <row r="50" spans="1:10" x14ac:dyDescent="0.25">
      <c r="A50" s="26" t="s">
        <v>6</v>
      </c>
      <c r="B50" s="21">
        <v>207</v>
      </c>
      <c r="C50" s="22">
        <v>20872</v>
      </c>
      <c r="E50" s="2" t="str">
        <v>R03</v>
      </c>
      <c r="F50" s="2">
        <v>207</v>
      </c>
      <c r="G50" s="29">
        <v>20872</v>
      </c>
      <c r="H50" t="b">
        <f t="shared" si="0"/>
        <v>0</v>
      </c>
      <c r="I50" t="b">
        <f t="shared" si="1"/>
        <v>0</v>
      </c>
    </row>
    <row r="51" spans="1:10" x14ac:dyDescent="0.25">
      <c r="A51" s="26" t="s">
        <v>13</v>
      </c>
      <c r="B51" s="21">
        <v>186</v>
      </c>
      <c r="C51" s="22">
        <v>16651</v>
      </c>
      <c r="E51" s="2" t="str">
        <v>R04</v>
      </c>
      <c r="F51" s="2">
        <v>186</v>
      </c>
      <c r="G51" s="29">
        <v>16651</v>
      </c>
      <c r="H51" t="b">
        <f t="shared" si="0"/>
        <v>0</v>
      </c>
      <c r="I51" t="b">
        <f t="shared" si="1"/>
        <v>0</v>
      </c>
    </row>
    <row r="52" spans="1:10" x14ac:dyDescent="0.25">
      <c r="A52" s="26" t="s">
        <v>10</v>
      </c>
      <c r="B52" s="21">
        <v>200</v>
      </c>
      <c r="C52" s="22">
        <v>20104</v>
      </c>
      <c r="E52" s="2" t="str">
        <v>R05</v>
      </c>
      <c r="F52" s="2">
        <v>200</v>
      </c>
      <c r="G52" s="29">
        <v>20104</v>
      </c>
      <c r="H52" t="b">
        <f t="shared" si="0"/>
        <v>0</v>
      </c>
      <c r="I52" t="b">
        <f t="shared" si="1"/>
        <v>0</v>
      </c>
    </row>
    <row r="53" spans="1:10" x14ac:dyDescent="0.25">
      <c r="A53" s="26" t="s">
        <v>1048</v>
      </c>
      <c r="B53" s="21">
        <v>1000</v>
      </c>
      <c r="C53" s="22">
        <v>96623</v>
      </c>
    </row>
    <row r="59" spans="1:10" x14ac:dyDescent="0.25">
      <c r="I59" t="s">
        <v>1074</v>
      </c>
    </row>
    <row r="60" spans="1:10" x14ac:dyDescent="0.25">
      <c r="A60" s="24" t="s">
        <v>1047</v>
      </c>
      <c r="B60" t="s">
        <v>1042</v>
      </c>
      <c r="C60" t="s">
        <v>1043</v>
      </c>
      <c r="I60" t="s">
        <v>1075</v>
      </c>
      <c r="J60" s="46">
        <f>A8/A4</f>
        <v>1</v>
      </c>
    </row>
    <row r="61" spans="1:10" x14ac:dyDescent="0.25">
      <c r="A61" s="30" t="s">
        <v>11</v>
      </c>
      <c r="B61" s="21">
        <v>189</v>
      </c>
      <c r="C61" s="22">
        <v>18415</v>
      </c>
      <c r="I61" t="s">
        <v>1076</v>
      </c>
      <c r="J61">
        <f>_xlfn.XLOOKUP(A61,E48:E52,F48:F52)</f>
        <v>189</v>
      </c>
    </row>
    <row r="62" spans="1:10" x14ac:dyDescent="0.25">
      <c r="A62" s="30" t="s">
        <v>9</v>
      </c>
      <c r="B62" s="21">
        <v>218</v>
      </c>
      <c r="C62" s="22">
        <v>20581</v>
      </c>
      <c r="I62" t="s">
        <v>1077</v>
      </c>
      <c r="J62">
        <f>_xlfn.XLOOKUP(A61,E48:E52,G48:G52)</f>
        <v>18415</v>
      </c>
    </row>
    <row r="63" spans="1:10" x14ac:dyDescent="0.25">
      <c r="A63" s="30" t="s">
        <v>6</v>
      </c>
      <c r="B63" s="21">
        <v>207</v>
      </c>
      <c r="C63" s="22">
        <v>20872</v>
      </c>
    </row>
    <row r="64" spans="1:10" x14ac:dyDescent="0.25">
      <c r="A64" s="30" t="s">
        <v>13</v>
      </c>
      <c r="B64" s="21">
        <v>186</v>
      </c>
      <c r="C64" s="22">
        <v>16651</v>
      </c>
      <c r="I64" t="s">
        <v>1078</v>
      </c>
      <c r="J64">
        <f>_xlfn.RANK.AVG(J61,F48:F52)</f>
        <v>4</v>
      </c>
    </row>
    <row r="65" spans="1:10" x14ac:dyDescent="0.25">
      <c r="A65" s="30" t="s">
        <v>10</v>
      </c>
      <c r="B65" s="21">
        <v>200</v>
      </c>
      <c r="C65" s="22">
        <v>20104</v>
      </c>
      <c r="I65" t="s">
        <v>1079</v>
      </c>
      <c r="J65">
        <f>_xlfn.RANK.AVG(J62,G48:G52)</f>
        <v>4</v>
      </c>
    </row>
    <row r="66" spans="1:10" x14ac:dyDescent="0.25">
      <c r="A66" s="24" t="s">
        <v>1042</v>
      </c>
      <c r="B66" s="24" t="s">
        <v>1072</v>
      </c>
    </row>
    <row r="67" spans="1:10" x14ac:dyDescent="0.25">
      <c r="A67" s="24" t="s">
        <v>1047</v>
      </c>
      <c r="B67" t="s">
        <v>999</v>
      </c>
      <c r="C67" t="s">
        <v>998</v>
      </c>
      <c r="D67" t="s">
        <v>1048</v>
      </c>
      <c r="I67" t="s">
        <v>1080</v>
      </c>
      <c r="J67" t="str">
        <f>"% of Calls:"&amp;TEXT(J60,"0%")</f>
        <v>% of Calls:100%</v>
      </c>
    </row>
    <row r="68" spans="1:10" x14ac:dyDescent="0.25">
      <c r="A68" s="26" t="s">
        <v>1002</v>
      </c>
      <c r="B68" s="21">
        <v>144</v>
      </c>
      <c r="C68" s="21">
        <v>132</v>
      </c>
      <c r="D68" s="21">
        <v>276</v>
      </c>
      <c r="J68" t="str">
        <f>IF(COUNTA(A61:A65)&gt;1,"","Call Rank:"&amp;J64)</f>
        <v/>
      </c>
    </row>
    <row r="69" spans="1:10" x14ac:dyDescent="0.25">
      <c r="A69" s="26" t="s">
        <v>1001</v>
      </c>
      <c r="B69" s="21">
        <v>326</v>
      </c>
      <c r="C69" s="21">
        <v>63</v>
      </c>
      <c r="D69" s="21">
        <v>389</v>
      </c>
      <c r="J69" t="str">
        <f>IF(COUNTA(A61:A65)&gt;1,"","Amt Rank:"&amp;J65)</f>
        <v/>
      </c>
    </row>
    <row r="70" spans="1:10" x14ac:dyDescent="0.25">
      <c r="A70" s="26" t="s">
        <v>1000</v>
      </c>
      <c r="B70" s="21">
        <v>129</v>
      </c>
      <c r="C70" s="21">
        <v>206</v>
      </c>
      <c r="D70" s="21">
        <v>335</v>
      </c>
      <c r="I70" t="s">
        <v>1081</v>
      </c>
      <c r="J70">
        <f>_xlfn.XLOOKUP(A61,Assets!E3:E7,Assets!F3:F7)</f>
        <v>0</v>
      </c>
    </row>
    <row r="71" spans="1:10" x14ac:dyDescent="0.25">
      <c r="A71" s="26" t="s">
        <v>1048</v>
      </c>
      <c r="B71" s="21">
        <v>599</v>
      </c>
      <c r="C71" s="21">
        <v>401</v>
      </c>
      <c r="D71" s="21">
        <v>1000</v>
      </c>
    </row>
    <row r="77" spans="1:10" x14ac:dyDescent="0.25">
      <c r="A77" s="24" t="s">
        <v>1047</v>
      </c>
      <c r="B77" t="s">
        <v>1042</v>
      </c>
    </row>
    <row r="78" spans="1:10" x14ac:dyDescent="0.25">
      <c r="A78" s="26">
        <v>0</v>
      </c>
      <c r="B78" s="21">
        <v>1</v>
      </c>
    </row>
    <row r="79" spans="1:10" x14ac:dyDescent="0.25">
      <c r="A79" s="26">
        <v>1</v>
      </c>
      <c r="B79" s="21">
        <v>8</v>
      </c>
    </row>
    <row r="80" spans="1:10" x14ac:dyDescent="0.25">
      <c r="A80" s="26">
        <v>2</v>
      </c>
      <c r="B80" s="21">
        <v>59</v>
      </c>
    </row>
    <row r="81" spans="1:7" x14ac:dyDescent="0.25">
      <c r="A81" s="26">
        <v>3</v>
      </c>
      <c r="B81" s="21">
        <v>197</v>
      </c>
    </row>
    <row r="82" spans="1:7" x14ac:dyDescent="0.25">
      <c r="A82" s="26">
        <v>4</v>
      </c>
      <c r="B82" s="21">
        <v>428</v>
      </c>
    </row>
    <row r="83" spans="1:7" x14ac:dyDescent="0.25">
      <c r="A83" s="26">
        <v>5</v>
      </c>
      <c r="B83" s="21">
        <v>307</v>
      </c>
    </row>
    <row r="84" spans="1:7" x14ac:dyDescent="0.25">
      <c r="A84" s="26" t="s">
        <v>1048</v>
      </c>
      <c r="B84" s="21">
        <v>1000</v>
      </c>
    </row>
    <row r="88" spans="1:7" x14ac:dyDescent="0.25">
      <c r="A88" s="24" t="s">
        <v>1043</v>
      </c>
      <c r="B88" s="24" t="s">
        <v>1072</v>
      </c>
    </row>
    <row r="89" spans="1:7" x14ac:dyDescent="0.25">
      <c r="A89" s="24" t="s">
        <v>1047</v>
      </c>
      <c r="B89" t="s">
        <v>11</v>
      </c>
      <c r="C89" t="s">
        <v>9</v>
      </c>
      <c r="D89" t="s">
        <v>6</v>
      </c>
      <c r="E89" t="s">
        <v>13</v>
      </c>
      <c r="F89" t="s">
        <v>10</v>
      </c>
      <c r="G89" t="s">
        <v>1048</v>
      </c>
    </row>
    <row r="90" spans="1:7" x14ac:dyDescent="0.25">
      <c r="A90" s="26" t="s">
        <v>1002</v>
      </c>
    </row>
    <row r="91" spans="1:7" x14ac:dyDescent="0.25">
      <c r="A91" s="31" t="s">
        <v>20</v>
      </c>
      <c r="B91" s="22">
        <v>891</v>
      </c>
      <c r="C91" s="22">
        <v>1332</v>
      </c>
      <c r="D91" s="22">
        <v>1282</v>
      </c>
      <c r="E91" s="22">
        <v>739</v>
      </c>
      <c r="F91" s="22">
        <v>560</v>
      </c>
      <c r="G91" s="22">
        <v>4804</v>
      </c>
    </row>
    <row r="92" spans="1:7" x14ac:dyDescent="0.25">
      <c r="A92" s="31" t="s">
        <v>12</v>
      </c>
      <c r="B92" s="22">
        <v>1991</v>
      </c>
      <c r="C92" s="22">
        <v>1886</v>
      </c>
      <c r="D92" s="22">
        <v>1206</v>
      </c>
      <c r="E92" s="22">
        <v>884</v>
      </c>
      <c r="F92" s="22">
        <v>1722</v>
      </c>
      <c r="G92" s="22">
        <v>7689</v>
      </c>
    </row>
    <row r="93" spans="1:7" x14ac:dyDescent="0.25">
      <c r="A93" s="31" t="s">
        <v>8</v>
      </c>
      <c r="B93" s="22">
        <v>1163</v>
      </c>
      <c r="C93" s="22">
        <v>1180</v>
      </c>
      <c r="D93" s="22">
        <v>1616</v>
      </c>
      <c r="E93" s="22">
        <v>1043</v>
      </c>
      <c r="F93" s="22">
        <v>1747</v>
      </c>
      <c r="G93" s="22">
        <v>6749</v>
      </c>
    </row>
    <row r="94" spans="1:7" x14ac:dyDescent="0.25">
      <c r="A94" s="31" t="s">
        <v>16</v>
      </c>
      <c r="B94" s="22">
        <v>1438</v>
      </c>
      <c r="C94" s="22">
        <v>1616</v>
      </c>
      <c r="D94" s="22">
        <v>866</v>
      </c>
      <c r="E94" s="22">
        <v>829</v>
      </c>
      <c r="F94" s="22">
        <v>2070</v>
      </c>
      <c r="G94" s="22">
        <v>6819</v>
      </c>
    </row>
    <row r="95" spans="1:7" x14ac:dyDescent="0.25">
      <c r="A95" s="26" t="s">
        <v>1001</v>
      </c>
    </row>
    <row r="96" spans="1:7" x14ac:dyDescent="0.25">
      <c r="A96" s="31" t="s">
        <v>24</v>
      </c>
      <c r="B96" s="22">
        <v>1233</v>
      </c>
      <c r="C96" s="22">
        <v>223</v>
      </c>
      <c r="D96" s="22">
        <v>1680</v>
      </c>
      <c r="E96" s="22">
        <v>990</v>
      </c>
      <c r="F96" s="22">
        <v>1508</v>
      </c>
      <c r="G96" s="22">
        <v>5634</v>
      </c>
    </row>
    <row r="97" spans="1:7" x14ac:dyDescent="0.25">
      <c r="A97" s="31" t="s">
        <v>15</v>
      </c>
      <c r="B97" s="22">
        <v>1598</v>
      </c>
      <c r="C97" s="22">
        <v>1907</v>
      </c>
      <c r="D97" s="22">
        <v>869</v>
      </c>
      <c r="E97" s="22">
        <v>1426</v>
      </c>
      <c r="F97" s="22">
        <v>1416</v>
      </c>
      <c r="G97" s="22">
        <v>7216</v>
      </c>
    </row>
    <row r="98" spans="1:7" x14ac:dyDescent="0.25">
      <c r="A98" s="31" t="s">
        <v>5</v>
      </c>
      <c r="B98" s="22">
        <v>900</v>
      </c>
      <c r="C98" s="22">
        <v>1016</v>
      </c>
      <c r="D98" s="22">
        <v>960</v>
      </c>
      <c r="E98" s="22">
        <v>940</v>
      </c>
      <c r="F98" s="22">
        <v>1193</v>
      </c>
      <c r="G98" s="22">
        <v>5009</v>
      </c>
    </row>
    <row r="99" spans="1:7" x14ac:dyDescent="0.25">
      <c r="A99" s="31" t="s">
        <v>18</v>
      </c>
      <c r="B99" s="22">
        <v>900</v>
      </c>
      <c r="C99" s="22">
        <v>1470</v>
      </c>
      <c r="D99" s="22">
        <v>1617</v>
      </c>
      <c r="E99" s="22">
        <v>1314</v>
      </c>
      <c r="F99" s="22">
        <v>941</v>
      </c>
      <c r="G99" s="22">
        <v>6242</v>
      </c>
    </row>
    <row r="100" spans="1:7" x14ac:dyDescent="0.25">
      <c r="A100" s="31" t="s">
        <v>14</v>
      </c>
      <c r="B100" s="22">
        <v>1255</v>
      </c>
      <c r="C100" s="22">
        <v>516</v>
      </c>
      <c r="D100" s="22">
        <v>1874</v>
      </c>
      <c r="E100" s="22">
        <v>1863</v>
      </c>
      <c r="F100" s="22">
        <v>1722</v>
      </c>
      <c r="G100" s="22">
        <v>7230</v>
      </c>
    </row>
    <row r="101" spans="1:7" x14ac:dyDescent="0.25">
      <c r="A101" s="31" t="s">
        <v>19</v>
      </c>
      <c r="B101" s="22">
        <v>1138</v>
      </c>
      <c r="C101" s="22">
        <v>1898</v>
      </c>
      <c r="D101" s="22">
        <v>1482</v>
      </c>
      <c r="E101" s="22">
        <v>846</v>
      </c>
      <c r="F101" s="22">
        <v>1154</v>
      </c>
      <c r="G101" s="22">
        <v>6518</v>
      </c>
    </row>
    <row r="102" spans="1:7" x14ac:dyDescent="0.25">
      <c r="A102" s="26" t="s">
        <v>1000</v>
      </c>
    </row>
    <row r="103" spans="1:7" x14ac:dyDescent="0.25">
      <c r="A103" s="31" t="s">
        <v>17</v>
      </c>
      <c r="B103" s="22">
        <v>1655</v>
      </c>
      <c r="C103" s="22">
        <v>805</v>
      </c>
      <c r="D103" s="22">
        <v>2263</v>
      </c>
      <c r="E103" s="22">
        <v>987</v>
      </c>
      <c r="F103" s="22">
        <v>1075</v>
      </c>
      <c r="G103" s="22">
        <v>6785</v>
      </c>
    </row>
    <row r="104" spans="1:7" x14ac:dyDescent="0.25">
      <c r="A104" s="31" t="s">
        <v>23</v>
      </c>
      <c r="B104" s="22">
        <v>1104</v>
      </c>
      <c r="C104" s="22">
        <v>2280</v>
      </c>
      <c r="D104" s="22">
        <v>1445</v>
      </c>
      <c r="E104" s="22">
        <v>1722</v>
      </c>
      <c r="F104" s="22">
        <v>1196</v>
      </c>
      <c r="G104" s="22">
        <v>7747</v>
      </c>
    </row>
    <row r="105" spans="1:7" x14ac:dyDescent="0.25">
      <c r="A105" s="31" t="s">
        <v>7</v>
      </c>
      <c r="B105" s="22">
        <v>372</v>
      </c>
      <c r="C105" s="22">
        <v>1818</v>
      </c>
      <c r="D105" s="22">
        <v>1346</v>
      </c>
      <c r="E105" s="22">
        <v>1156</v>
      </c>
      <c r="F105" s="22">
        <v>1484</v>
      </c>
      <c r="G105" s="22">
        <v>6176</v>
      </c>
    </row>
    <row r="106" spans="1:7" x14ac:dyDescent="0.25">
      <c r="A106" s="31" t="s">
        <v>22</v>
      </c>
      <c r="B106" s="22">
        <v>1415</v>
      </c>
      <c r="C106" s="22">
        <v>1271</v>
      </c>
      <c r="D106" s="22">
        <v>1214</v>
      </c>
      <c r="E106" s="22">
        <v>1135</v>
      </c>
      <c r="F106" s="22">
        <v>1566</v>
      </c>
      <c r="G106" s="22">
        <v>6601</v>
      </c>
    </row>
    <row r="107" spans="1:7" x14ac:dyDescent="0.25">
      <c r="A107" s="31" t="s">
        <v>21</v>
      </c>
      <c r="B107" s="22">
        <v>1362</v>
      </c>
      <c r="C107" s="22">
        <v>1363</v>
      </c>
      <c r="D107" s="22">
        <v>1152</v>
      </c>
      <c r="E107" s="22">
        <v>777</v>
      </c>
      <c r="F107" s="22">
        <v>750</v>
      </c>
      <c r="G107" s="22">
        <v>5404</v>
      </c>
    </row>
    <row r="108" spans="1:7" x14ac:dyDescent="0.25">
      <c r="A108" s="26" t="s">
        <v>1048</v>
      </c>
      <c r="B108" s="22">
        <v>18415</v>
      </c>
      <c r="C108" s="22">
        <v>20581</v>
      </c>
      <c r="D108" s="22">
        <v>20872</v>
      </c>
      <c r="E108" s="22">
        <v>16651</v>
      </c>
      <c r="F108" s="22">
        <v>20104</v>
      </c>
      <c r="G108" s="22">
        <v>96623</v>
      </c>
    </row>
  </sheetData>
  <autoFilter ref="E47:G47" xr:uid="{7BBC5291-6FE0-444D-905B-3D2AA719F539}"/>
  <sortState xmlns:xlrd2="http://schemas.microsoft.com/office/spreadsheetml/2017/richdata2" ref="A47:C53">
    <sortCondition ref="B47"/>
  </sortState>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Normal="100" workbookViewId="0">
      <selection activeCell="G7" sqref="G7"/>
    </sheetView>
  </sheetViews>
  <sheetFormatPr defaultRowHeight="15" x14ac:dyDescent="0.25"/>
  <cols>
    <col min="5" max="5" width="10.875" customWidth="1"/>
    <col min="6" max="6" width="12" bestFit="1" customWidth="1"/>
  </cols>
  <sheetData>
    <row r="2" spans="5:6" x14ac:dyDescent="0.25">
      <c r="E2" t="s">
        <v>1040</v>
      </c>
      <c r="F2" t="s">
        <v>1041</v>
      </c>
    </row>
    <row r="3" spans="5:6" ht="25.5" customHeight="1" x14ac:dyDescent="0.25">
      <c r="E3" t="s">
        <v>11</v>
      </c>
    </row>
    <row r="4" spans="5:6" ht="25.5" customHeight="1" x14ac:dyDescent="0.25">
      <c r="E4" t="s">
        <v>9</v>
      </c>
    </row>
    <row r="5" spans="5:6" ht="25.5" customHeight="1" x14ac:dyDescent="0.25">
      <c r="E5" t="s">
        <v>6</v>
      </c>
    </row>
    <row r="6" spans="5:6" ht="25.5" customHeight="1" x14ac:dyDescent="0.25">
      <c r="E6" t="s">
        <v>13</v>
      </c>
    </row>
    <row r="7" spans="5:6" ht="25.5" customHeight="1" x14ac:dyDescent="0.2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customer_Report_Dashboard</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Admin</cp:lastModifiedBy>
  <dcterms:created xsi:type="dcterms:W3CDTF">2021-03-14T20:21:32Z</dcterms:created>
  <dcterms:modified xsi:type="dcterms:W3CDTF">2025-03-10T15:21:05Z</dcterms:modified>
</cp:coreProperties>
</file>