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jderniz\"/>
    </mc:Choice>
  </mc:AlternateContent>
  <bookViews>
    <workbookView xWindow="0" yWindow="0" windowWidth="20490" windowHeight="7650" firstSheet="14" activeTab="16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7" l="1"/>
  <c r="D2" i="17"/>
  <c r="C3" i="17"/>
  <c r="D3" i="17"/>
  <c r="C4" i="17"/>
  <c r="D4" i="17"/>
  <c r="C5" i="17"/>
  <c r="D5" i="17"/>
  <c r="C6" i="17"/>
  <c r="E6" i="17" s="1"/>
  <c r="D6" i="17"/>
  <c r="C7" i="17"/>
  <c r="D7" i="17"/>
  <c r="C8" i="17"/>
  <c r="D8" i="17"/>
  <c r="C9" i="17"/>
  <c r="D9" i="17"/>
  <c r="C10" i="17"/>
  <c r="D10" i="17"/>
  <c r="B3" i="17"/>
  <c r="B4" i="17"/>
  <c r="B5" i="17"/>
  <c r="E5" i="17" s="1"/>
  <c r="B6" i="17"/>
  <c r="B7" i="17"/>
  <c r="B8" i="17"/>
  <c r="B9" i="17"/>
  <c r="E9" i="17" s="1"/>
  <c r="B10" i="17"/>
  <c r="E10" i="17" s="1"/>
  <c r="B2" i="17"/>
  <c r="E2" i="17" s="1"/>
  <c r="D3" i="16"/>
  <c r="E3" i="16" s="1"/>
  <c r="D4" i="16"/>
  <c r="E4" i="16" s="1"/>
  <c r="D5" i="16"/>
  <c r="E5" i="16" s="1"/>
  <c r="D6" i="16"/>
  <c r="E6" i="16" s="1"/>
  <c r="D7" i="16"/>
  <c r="E7" i="16" s="1"/>
  <c r="D8" i="16"/>
  <c r="E8" i="16" s="1"/>
  <c r="D9" i="16"/>
  <c r="E9" i="16" s="1"/>
  <c r="D10" i="16"/>
  <c r="E10" i="16" s="1"/>
  <c r="D2" i="16"/>
  <c r="E2" i="16" s="1"/>
  <c r="A3" i="16"/>
  <c r="B3" i="16" s="1"/>
  <c r="A8" i="16"/>
  <c r="B8" i="16" s="1"/>
  <c r="A4" i="16"/>
  <c r="B4" i="16" s="1"/>
  <c r="A5" i="16"/>
  <c r="B5" i="16" s="1"/>
  <c r="A6" i="16"/>
  <c r="B6" i="16" s="1"/>
  <c r="A7" i="16"/>
  <c r="B7" i="16" s="1"/>
  <c r="A9" i="16"/>
  <c r="B9" i="16" s="1"/>
  <c r="A10" i="16"/>
  <c r="B10" i="16" s="1"/>
  <c r="A2" i="16"/>
  <c r="B2" i="16" s="1"/>
  <c r="E3" i="15"/>
  <c r="E4" i="15"/>
  <c r="E5" i="15"/>
  <c r="E6" i="15"/>
  <c r="E7" i="15"/>
  <c r="E8" i="15"/>
  <c r="E9" i="15"/>
  <c r="E10" i="15"/>
  <c r="E2" i="15"/>
  <c r="D3" i="15"/>
  <c r="F3" i="15" s="1"/>
  <c r="D4" i="15"/>
  <c r="F4" i="15" s="1"/>
  <c r="D5" i="15"/>
  <c r="F5" i="15" s="1"/>
  <c r="D6" i="15"/>
  <c r="F6" i="15" s="1"/>
  <c r="D7" i="15"/>
  <c r="F7" i="15" s="1"/>
  <c r="D8" i="15"/>
  <c r="F8" i="15" s="1"/>
  <c r="D9" i="15"/>
  <c r="F9" i="15" s="1"/>
  <c r="D10" i="15"/>
  <c r="F10" i="15" s="1"/>
  <c r="D2" i="15"/>
  <c r="E3" i="14"/>
  <c r="H3" i="14" s="1"/>
  <c r="E4" i="14"/>
  <c r="E5" i="14"/>
  <c r="H5" i="14" s="1"/>
  <c r="E6" i="14"/>
  <c r="H6" i="14" s="1"/>
  <c r="E7" i="14"/>
  <c r="H7" i="14" s="1"/>
  <c r="E8" i="14"/>
  <c r="H8" i="14" s="1"/>
  <c r="E9" i="14"/>
  <c r="H9" i="14" s="1"/>
  <c r="E10" i="14"/>
  <c r="E11" i="14"/>
  <c r="H11" i="14" s="1"/>
  <c r="E2" i="14"/>
  <c r="D2" i="14"/>
  <c r="D3" i="14"/>
  <c r="D4" i="14"/>
  <c r="D5" i="14"/>
  <c r="D6" i="14"/>
  <c r="D7" i="14"/>
  <c r="D8" i="14"/>
  <c r="D9" i="14"/>
  <c r="D10" i="14"/>
  <c r="D11" i="14"/>
  <c r="C3" i="14"/>
  <c r="C4" i="14"/>
  <c r="C5" i="14"/>
  <c r="C6" i="14"/>
  <c r="C7" i="14"/>
  <c r="C8" i="14"/>
  <c r="C9" i="14"/>
  <c r="C10" i="14"/>
  <c r="C11" i="14"/>
  <c r="C2" i="14"/>
  <c r="C2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B3" i="13"/>
  <c r="B4" i="13"/>
  <c r="B5" i="13"/>
  <c r="B6" i="13"/>
  <c r="B7" i="13"/>
  <c r="B8" i="13"/>
  <c r="B2" i="13"/>
  <c r="C3" i="12"/>
  <c r="C4" i="12"/>
  <c r="C5" i="12"/>
  <c r="C2" i="12"/>
  <c r="B3" i="12"/>
  <c r="B4" i="12"/>
  <c r="D4" i="12" s="1"/>
  <c r="E4" i="12" s="1"/>
  <c r="B5" i="12"/>
  <c r="B2" i="12"/>
  <c r="C3" i="11"/>
  <c r="D3" i="11" s="1"/>
  <c r="C4" i="11"/>
  <c r="E4" i="11" s="1"/>
  <c r="C5" i="11"/>
  <c r="D5" i="11" s="1"/>
  <c r="C6" i="11"/>
  <c r="D6" i="11" s="1"/>
  <c r="C7" i="11"/>
  <c r="D7" i="11" s="1"/>
  <c r="C8" i="11"/>
  <c r="E8" i="11" s="1"/>
  <c r="C9" i="11"/>
  <c r="D9" i="11" s="1"/>
  <c r="C10" i="11"/>
  <c r="D10" i="11" s="1"/>
  <c r="C2" i="11"/>
  <c r="D2" i="11" s="1"/>
  <c r="D2" i="10"/>
  <c r="E2" i="10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C3" i="10"/>
  <c r="C4" i="10"/>
  <c r="C5" i="10"/>
  <c r="C6" i="10"/>
  <c r="C7" i="10"/>
  <c r="C8" i="10"/>
  <c r="C9" i="10"/>
  <c r="C10" i="10"/>
  <c r="C2" i="10"/>
  <c r="E3" i="9"/>
  <c r="G3" i="9" s="1"/>
  <c r="E4" i="9"/>
  <c r="G4" i="9" s="1"/>
  <c r="E5" i="9"/>
  <c r="G5" i="9" s="1"/>
  <c r="E6" i="9"/>
  <c r="G6" i="9" s="1"/>
  <c r="H6" i="9" s="1"/>
  <c r="I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2" i="9"/>
  <c r="G2" i="9" s="1"/>
  <c r="D3" i="9"/>
  <c r="D4" i="9"/>
  <c r="D5" i="9"/>
  <c r="D6" i="9"/>
  <c r="D7" i="9"/>
  <c r="D8" i="9"/>
  <c r="D9" i="9"/>
  <c r="D10" i="9"/>
  <c r="D11" i="9"/>
  <c r="D12" i="9"/>
  <c r="D2" i="9"/>
  <c r="C2" i="9"/>
  <c r="C3" i="9"/>
  <c r="F3" i="9" s="1"/>
  <c r="C4" i="9"/>
  <c r="C5" i="9"/>
  <c r="C6" i="9"/>
  <c r="F6" i="9" s="1"/>
  <c r="C7" i="9"/>
  <c r="F7" i="9" s="1"/>
  <c r="C8" i="9"/>
  <c r="C9" i="9"/>
  <c r="C10" i="9"/>
  <c r="C11" i="9"/>
  <c r="C12" i="9"/>
  <c r="B3" i="8"/>
  <c r="C3" i="8" s="1"/>
  <c r="B4" i="8"/>
  <c r="C4" i="8" s="1"/>
  <c r="B5" i="8"/>
  <c r="C5" i="8" s="1"/>
  <c r="B6" i="8"/>
  <c r="C6" i="8" s="1"/>
  <c r="B7" i="8"/>
  <c r="C7" i="8" s="1"/>
  <c r="B8" i="8"/>
  <c r="C8" i="8" s="1"/>
  <c r="B9" i="8"/>
  <c r="C9" i="8" s="1"/>
  <c r="B10" i="8"/>
  <c r="C10" i="8" s="1"/>
  <c r="B11" i="8"/>
  <c r="C11" i="8" s="1"/>
  <c r="B12" i="8"/>
  <c r="D12" i="8" s="1"/>
  <c r="B2" i="8"/>
  <c r="C2" i="8" s="1"/>
  <c r="D11" i="7"/>
  <c r="E11" i="7"/>
  <c r="C11" i="7"/>
  <c r="C5" i="7"/>
  <c r="D5" i="7"/>
  <c r="E5" i="7"/>
  <c r="B5" i="7"/>
  <c r="E3" i="7"/>
  <c r="E4" i="7"/>
  <c r="E2" i="7"/>
  <c r="B15" i="6"/>
  <c r="B14" i="6"/>
  <c r="B13" i="6"/>
  <c r="C11" i="6"/>
  <c r="D11" i="6"/>
  <c r="E11" i="6"/>
  <c r="F11" i="6"/>
  <c r="G11" i="6"/>
  <c r="B11" i="6"/>
  <c r="G3" i="6"/>
  <c r="G4" i="6"/>
  <c r="G5" i="6"/>
  <c r="G6" i="6"/>
  <c r="G7" i="6"/>
  <c r="G8" i="6"/>
  <c r="G9" i="6"/>
  <c r="G10" i="6"/>
  <c r="G2" i="6"/>
  <c r="F3" i="6"/>
  <c r="F4" i="6"/>
  <c r="F5" i="6"/>
  <c r="F6" i="6"/>
  <c r="F7" i="6"/>
  <c r="F8" i="6"/>
  <c r="F9" i="6"/>
  <c r="F10" i="6"/>
  <c r="F2" i="6"/>
  <c r="E3" i="6"/>
  <c r="E4" i="6"/>
  <c r="E5" i="6"/>
  <c r="E6" i="6"/>
  <c r="E7" i="6"/>
  <c r="E8" i="6"/>
  <c r="E9" i="6"/>
  <c r="E10" i="6"/>
  <c r="E2" i="6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2" i="6"/>
  <c r="E14" i="5"/>
  <c r="F14" i="5"/>
  <c r="G14" i="5"/>
  <c r="H14" i="5"/>
  <c r="I14" i="5"/>
  <c r="J14" i="5"/>
  <c r="K14" i="5"/>
  <c r="E15" i="5"/>
  <c r="F15" i="5"/>
  <c r="G15" i="5"/>
  <c r="H15" i="5"/>
  <c r="I15" i="5"/>
  <c r="J15" i="5"/>
  <c r="K15" i="5"/>
  <c r="E16" i="5"/>
  <c r="F16" i="5"/>
  <c r="G16" i="5"/>
  <c r="H16" i="5"/>
  <c r="I16" i="5"/>
  <c r="J16" i="5"/>
  <c r="K16" i="5"/>
  <c r="E17" i="5"/>
  <c r="F17" i="5"/>
  <c r="G17" i="5"/>
  <c r="H17" i="5"/>
  <c r="I17" i="5"/>
  <c r="J17" i="5"/>
  <c r="K17" i="5"/>
  <c r="D17" i="5"/>
  <c r="D16" i="5"/>
  <c r="D14" i="5"/>
  <c r="D15" i="5"/>
  <c r="K3" i="5"/>
  <c r="K4" i="5"/>
  <c r="K5" i="5"/>
  <c r="K6" i="5"/>
  <c r="K7" i="5"/>
  <c r="K8" i="5"/>
  <c r="K9" i="5"/>
  <c r="K10" i="5"/>
  <c r="K11" i="5"/>
  <c r="K12" i="5"/>
  <c r="K2" i="5"/>
  <c r="J3" i="5"/>
  <c r="J4" i="5"/>
  <c r="J5" i="5"/>
  <c r="J6" i="5"/>
  <c r="J7" i="5"/>
  <c r="J8" i="5"/>
  <c r="J9" i="5"/>
  <c r="J10" i="5"/>
  <c r="J11" i="5"/>
  <c r="J12" i="5"/>
  <c r="J2" i="5"/>
  <c r="I3" i="5"/>
  <c r="I4" i="5"/>
  <c r="I5" i="5"/>
  <c r="I6" i="5"/>
  <c r="I7" i="5"/>
  <c r="I8" i="5"/>
  <c r="I9" i="5"/>
  <c r="I10" i="5"/>
  <c r="I11" i="5"/>
  <c r="I12" i="5"/>
  <c r="I2" i="5"/>
  <c r="H3" i="5"/>
  <c r="H4" i="5"/>
  <c r="H5" i="5"/>
  <c r="H6" i="5"/>
  <c r="H7" i="5"/>
  <c r="H8" i="5"/>
  <c r="H9" i="5"/>
  <c r="H10" i="5"/>
  <c r="H11" i="5"/>
  <c r="H12" i="5"/>
  <c r="H2" i="5"/>
  <c r="G3" i="5"/>
  <c r="G4" i="5"/>
  <c r="G5" i="5"/>
  <c r="G6" i="5"/>
  <c r="G7" i="5"/>
  <c r="G8" i="5"/>
  <c r="G9" i="5"/>
  <c r="G10" i="5"/>
  <c r="G11" i="5"/>
  <c r="G12" i="5"/>
  <c r="G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F2" i="3"/>
  <c r="F3" i="3"/>
  <c r="F4" i="3"/>
  <c r="F5" i="3"/>
  <c r="F6" i="3"/>
  <c r="F7" i="3"/>
  <c r="F8" i="3"/>
  <c r="F9" i="3"/>
  <c r="F10" i="3"/>
  <c r="E8" i="17" l="1"/>
  <c r="E4" i="17"/>
  <c r="E7" i="17"/>
  <c r="E3" i="17"/>
  <c r="F8" i="9"/>
  <c r="H8" i="15"/>
  <c r="I8" i="15" s="1"/>
  <c r="H4" i="15"/>
  <c r="I4" i="15" s="1"/>
  <c r="H10" i="15"/>
  <c r="I10" i="15" s="1"/>
  <c r="H7" i="15"/>
  <c r="I7" i="15" s="1"/>
  <c r="H6" i="15"/>
  <c r="I6" i="15" s="1"/>
  <c r="H3" i="15"/>
  <c r="I3" i="15" s="1"/>
  <c r="H9" i="15"/>
  <c r="I9" i="15" s="1"/>
  <c r="H5" i="15"/>
  <c r="I5" i="15" s="1"/>
  <c r="G8" i="15"/>
  <c r="G6" i="15"/>
  <c r="G4" i="15"/>
  <c r="G10" i="15"/>
  <c r="G9" i="15"/>
  <c r="G5" i="15"/>
  <c r="G7" i="15"/>
  <c r="G3" i="15"/>
  <c r="F2" i="15"/>
  <c r="G2" i="15" s="1"/>
  <c r="F12" i="9"/>
  <c r="I6" i="14"/>
  <c r="K6" i="14" s="1"/>
  <c r="H10" i="14"/>
  <c r="I10" i="14" s="1"/>
  <c r="I8" i="14"/>
  <c r="K8" i="14" s="1"/>
  <c r="H4" i="14"/>
  <c r="I4" i="14" s="1"/>
  <c r="I9" i="14"/>
  <c r="I5" i="14"/>
  <c r="I11" i="14"/>
  <c r="I7" i="14"/>
  <c r="I3" i="14"/>
  <c r="D2" i="12"/>
  <c r="E2" i="12" s="1"/>
  <c r="H2" i="14"/>
  <c r="I2" i="14" s="1"/>
  <c r="F9" i="14"/>
  <c r="G9" i="14" s="1"/>
  <c r="F5" i="14"/>
  <c r="G5" i="14" s="1"/>
  <c r="F10" i="14"/>
  <c r="G10" i="14" s="1"/>
  <c r="F6" i="14"/>
  <c r="G6" i="14" s="1"/>
  <c r="F2" i="14"/>
  <c r="G2" i="14" s="1"/>
  <c r="F11" i="14"/>
  <c r="G11" i="14" s="1"/>
  <c r="F7" i="14"/>
  <c r="G7" i="14" s="1"/>
  <c r="F3" i="14"/>
  <c r="G3" i="14" s="1"/>
  <c r="F8" i="14"/>
  <c r="G8" i="14" s="1"/>
  <c r="F4" i="14"/>
  <c r="G4" i="14" s="1"/>
  <c r="D9" i="13"/>
  <c r="C9" i="13"/>
  <c r="B9" i="13"/>
  <c r="E6" i="13"/>
  <c r="E8" i="13"/>
  <c r="E4" i="13"/>
  <c r="E7" i="13"/>
  <c r="E3" i="13"/>
  <c r="E5" i="13"/>
  <c r="E2" i="13"/>
  <c r="D5" i="12"/>
  <c r="E5" i="12" s="1"/>
  <c r="F10" i="9"/>
  <c r="D3" i="12"/>
  <c r="E3" i="12" s="1"/>
  <c r="F3" i="12" s="1"/>
  <c r="B9" i="12"/>
  <c r="B10" i="12"/>
  <c r="B7" i="12"/>
  <c r="B8" i="12"/>
  <c r="F4" i="12"/>
  <c r="F4" i="9"/>
  <c r="F5" i="11"/>
  <c r="E5" i="11"/>
  <c r="E9" i="11"/>
  <c r="F9" i="11"/>
  <c r="F10" i="11"/>
  <c r="D8" i="11"/>
  <c r="F6" i="11"/>
  <c r="D4" i="11"/>
  <c r="E10" i="11"/>
  <c r="F7" i="11"/>
  <c r="E6" i="11"/>
  <c r="F3" i="11"/>
  <c r="F8" i="11"/>
  <c r="E7" i="11"/>
  <c r="F4" i="11"/>
  <c r="E3" i="11"/>
  <c r="F2" i="11"/>
  <c r="E2" i="11"/>
  <c r="F9" i="9"/>
  <c r="F5" i="9"/>
  <c r="F9" i="10"/>
  <c r="F5" i="10"/>
  <c r="F10" i="10"/>
  <c r="B15" i="10" s="1"/>
  <c r="F6" i="10"/>
  <c r="F8" i="10"/>
  <c r="F4" i="10"/>
  <c r="F7" i="10"/>
  <c r="F3" i="10"/>
  <c r="F2" i="10"/>
  <c r="F11" i="9"/>
  <c r="B14" i="10"/>
  <c r="B13" i="10"/>
  <c r="B12" i="10"/>
  <c r="J6" i="9"/>
  <c r="H11" i="9"/>
  <c r="H10" i="9"/>
  <c r="H4" i="9"/>
  <c r="H3" i="9"/>
  <c r="H8" i="9"/>
  <c r="H12" i="9"/>
  <c r="H7" i="9"/>
  <c r="H9" i="9"/>
  <c r="H5" i="9"/>
  <c r="H2" i="9"/>
  <c r="F2" i="9"/>
  <c r="B13" i="8"/>
  <c r="E12" i="8"/>
  <c r="E4" i="8"/>
  <c r="E10" i="8"/>
  <c r="E8" i="8"/>
  <c r="E6" i="8"/>
  <c r="E2" i="8"/>
  <c r="E9" i="8"/>
  <c r="E5" i="8"/>
  <c r="E11" i="8"/>
  <c r="E7" i="8"/>
  <c r="E3" i="8"/>
  <c r="D8" i="8"/>
  <c r="F8" i="8" s="1"/>
  <c r="G8" i="8" s="1"/>
  <c r="D4" i="8"/>
  <c r="C12" i="8"/>
  <c r="C13" i="8" s="1"/>
  <c r="D11" i="8"/>
  <c r="D7" i="8"/>
  <c r="D3" i="8"/>
  <c r="D10" i="8"/>
  <c r="D6" i="8"/>
  <c r="D2" i="8"/>
  <c r="D9" i="8"/>
  <c r="D5" i="8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2" i="3"/>
  <c r="H2" i="3" s="1"/>
  <c r="E3" i="3"/>
  <c r="E4" i="3"/>
  <c r="E5" i="3"/>
  <c r="E6" i="3"/>
  <c r="E7" i="3"/>
  <c r="E8" i="3"/>
  <c r="E9" i="3"/>
  <c r="E10" i="3"/>
  <c r="E2" i="3"/>
  <c r="G9" i="2"/>
  <c r="G3" i="2"/>
  <c r="G4" i="2"/>
  <c r="G5" i="2"/>
  <c r="G6" i="2"/>
  <c r="G7" i="2"/>
  <c r="G8" i="2"/>
  <c r="G2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B8" i="1"/>
  <c r="B7" i="1"/>
  <c r="B10" i="1"/>
  <c r="B9" i="1"/>
  <c r="F3" i="1"/>
  <c r="F4" i="1"/>
  <c r="F5" i="1"/>
  <c r="F2" i="1"/>
  <c r="E3" i="1"/>
  <c r="E4" i="1"/>
  <c r="E5" i="1"/>
  <c r="E2" i="1"/>
  <c r="D3" i="1"/>
  <c r="D4" i="1"/>
  <c r="D5" i="1"/>
  <c r="D2" i="1"/>
  <c r="H2" i="15" l="1"/>
  <c r="I2" i="15" s="1"/>
  <c r="C12" i="15" s="1"/>
  <c r="J8" i="14"/>
  <c r="L8" i="14" s="1"/>
  <c r="J10" i="14"/>
  <c r="K10" i="14"/>
  <c r="J6" i="14"/>
  <c r="L6" i="14" s="1"/>
  <c r="J4" i="14"/>
  <c r="K4" i="14"/>
  <c r="F2" i="12"/>
  <c r="J11" i="14"/>
  <c r="K11" i="14"/>
  <c r="J7" i="14"/>
  <c r="K7" i="14"/>
  <c r="J5" i="14"/>
  <c r="K5" i="14"/>
  <c r="J3" i="14"/>
  <c r="K3" i="14"/>
  <c r="J9" i="14"/>
  <c r="K9" i="14"/>
  <c r="J2" i="14"/>
  <c r="K2" i="14"/>
  <c r="E9" i="13"/>
  <c r="F4" i="13"/>
  <c r="G4" i="13" s="1"/>
  <c r="F5" i="13"/>
  <c r="G5" i="13" s="1"/>
  <c r="F8" i="13"/>
  <c r="G8" i="13" s="1"/>
  <c r="F7" i="13"/>
  <c r="G7" i="13" s="1"/>
  <c r="F3" i="13"/>
  <c r="G3" i="13" s="1"/>
  <c r="F6" i="13"/>
  <c r="G6" i="13" s="1"/>
  <c r="F2" i="13"/>
  <c r="F5" i="12"/>
  <c r="G3" i="11"/>
  <c r="G7" i="11"/>
  <c r="G10" i="11"/>
  <c r="G6" i="11"/>
  <c r="G4" i="11"/>
  <c r="G9" i="11"/>
  <c r="G8" i="11"/>
  <c r="G5" i="11"/>
  <c r="G2" i="11"/>
  <c r="I9" i="9"/>
  <c r="J9" i="9" s="1"/>
  <c r="I3" i="9"/>
  <c r="J3" i="9" s="1"/>
  <c r="I7" i="9"/>
  <c r="J7" i="9" s="1"/>
  <c r="I4" i="9"/>
  <c r="J4" i="9" s="1"/>
  <c r="I12" i="9"/>
  <c r="J12" i="9" s="1"/>
  <c r="I10" i="9"/>
  <c r="J10" i="9" s="1"/>
  <c r="I5" i="9"/>
  <c r="J5" i="9" s="1"/>
  <c r="I8" i="9"/>
  <c r="J8" i="9" s="1"/>
  <c r="I11" i="9"/>
  <c r="J11" i="9" s="1"/>
  <c r="I2" i="9"/>
  <c r="J2" i="9" s="1"/>
  <c r="D13" i="8"/>
  <c r="E13" i="8"/>
  <c r="F12" i="8"/>
  <c r="G12" i="8" s="1"/>
  <c r="F5" i="8"/>
  <c r="G5" i="8" s="1"/>
  <c r="F2" i="8"/>
  <c r="F4" i="8"/>
  <c r="G4" i="8" s="1"/>
  <c r="F3" i="8"/>
  <c r="G3" i="8" s="1"/>
  <c r="F10" i="8"/>
  <c r="G10" i="8" s="1"/>
  <c r="F9" i="8"/>
  <c r="G9" i="8" s="1"/>
  <c r="F7" i="8"/>
  <c r="G7" i="8" s="1"/>
  <c r="F6" i="8"/>
  <c r="G6" i="8" s="1"/>
  <c r="F11" i="8"/>
  <c r="G11" i="8" s="1"/>
  <c r="I8" i="3"/>
  <c r="J8" i="3" s="1"/>
  <c r="I4" i="3"/>
  <c r="J4" i="3" s="1"/>
  <c r="I2" i="3"/>
  <c r="J2" i="3" s="1"/>
  <c r="I7" i="3"/>
  <c r="J7" i="3" s="1"/>
  <c r="I3" i="3"/>
  <c r="J3" i="3" s="1"/>
  <c r="I6" i="3"/>
  <c r="J6" i="3" s="1"/>
  <c r="I9" i="3"/>
  <c r="J9" i="3" s="1"/>
  <c r="I5" i="3"/>
  <c r="J5" i="3" s="1"/>
  <c r="I10" i="3"/>
  <c r="J10" i="3"/>
  <c r="L3" i="14" l="1"/>
  <c r="L5" i="14"/>
  <c r="L11" i="14"/>
  <c r="L10" i="14"/>
  <c r="L4" i="14"/>
  <c r="L9" i="14"/>
  <c r="L7" i="14"/>
  <c r="L2" i="14"/>
  <c r="G2" i="13"/>
  <c r="G9" i="13" s="1"/>
  <c r="F9" i="13"/>
  <c r="F13" i="8"/>
  <c r="G2" i="8"/>
  <c r="C15" i="14" l="1"/>
  <c r="C16" i="14"/>
  <c r="C13" i="14"/>
  <c r="C14" i="14"/>
  <c r="B16" i="8"/>
  <c r="B17" i="8"/>
  <c r="G13" i="8"/>
  <c r="B15" i="8"/>
</calcChain>
</file>

<file path=xl/sharedStrings.xml><?xml version="1.0" encoding="utf-8"?>
<sst xmlns="http://schemas.openxmlformats.org/spreadsheetml/2006/main" count="378" uniqueCount="324">
  <si>
    <t>Partes</t>
  </si>
  <si>
    <t>Cantidad</t>
  </si>
  <si>
    <t>Valor</t>
  </si>
  <si>
    <t>Total</t>
  </si>
  <si>
    <t>IV 13%</t>
  </si>
  <si>
    <t>Total de Pago</t>
  </si>
  <si>
    <t>CPU</t>
  </si>
  <si>
    <t>Monitor</t>
  </si>
  <si>
    <t>Mouse</t>
  </si>
  <si>
    <t>Teclado</t>
  </si>
  <si>
    <t>Artículo más caro</t>
  </si>
  <si>
    <t>Artículo más barato</t>
  </si>
  <si>
    <t>Promedio en precios (valor)</t>
  </si>
  <si>
    <t>Total de artículos</t>
  </si>
  <si>
    <t>Sucursal</t>
  </si>
  <si>
    <t>Lunes</t>
  </si>
  <si>
    <t>Martes</t>
  </si>
  <si>
    <t>Viernes</t>
  </si>
  <si>
    <t>Total Ventas</t>
  </si>
  <si>
    <t>Imp. 12%</t>
  </si>
  <si>
    <t>Alajuela</t>
  </si>
  <si>
    <t>Heredia</t>
  </si>
  <si>
    <t>Cartago</t>
  </si>
  <si>
    <t>Puntarenas</t>
  </si>
  <si>
    <t>Guanacaste</t>
  </si>
  <si>
    <t>San José</t>
  </si>
  <si>
    <t>Total General</t>
  </si>
  <si>
    <t>Apellido</t>
  </si>
  <si>
    <t>Nombre</t>
  </si>
  <si>
    <t>Horas Trabajadas</t>
  </si>
  <si>
    <t>Salario Hora</t>
  </si>
  <si>
    <t>Salario Ordinario</t>
  </si>
  <si>
    <t>Horas extra</t>
  </si>
  <si>
    <t>Salario bruto</t>
  </si>
  <si>
    <t>Deducciones</t>
  </si>
  <si>
    <t>Salario neto</t>
  </si>
  <si>
    <t>Arce</t>
  </si>
  <si>
    <t>Arguedas</t>
  </si>
  <si>
    <t>Arguello</t>
  </si>
  <si>
    <t>Barquero</t>
  </si>
  <si>
    <t>Cascante</t>
  </si>
  <si>
    <t>Giron</t>
  </si>
  <si>
    <t>Marta</t>
  </si>
  <si>
    <t>Rueda</t>
  </si>
  <si>
    <t>Ruiz</t>
  </si>
  <si>
    <t>Nuria</t>
  </si>
  <si>
    <t>Oldelamir</t>
  </si>
  <si>
    <t>Miguel</t>
  </si>
  <si>
    <t>Carolina</t>
  </si>
  <si>
    <t>Sonia</t>
  </si>
  <si>
    <t>Esteban</t>
  </si>
  <si>
    <t>Karol</t>
  </si>
  <si>
    <t>Amelia</t>
  </si>
  <si>
    <t>Yessica</t>
  </si>
  <si>
    <t>Salario extra</t>
  </si>
  <si>
    <t>Salario</t>
  </si>
  <si>
    <t>Gastos 20%</t>
  </si>
  <si>
    <t>Total/Deduc.</t>
  </si>
  <si>
    <t>Salario Neto</t>
  </si>
  <si>
    <t>Carlos</t>
  </si>
  <si>
    <t>Lorena</t>
  </si>
  <si>
    <t>Minor</t>
  </si>
  <si>
    <t>Ruth</t>
  </si>
  <si>
    <t>Laura</t>
  </si>
  <si>
    <t>Rita</t>
  </si>
  <si>
    <t>Lorna</t>
  </si>
  <si>
    <t>Jorge</t>
  </si>
  <si>
    <t>Roger</t>
  </si>
  <si>
    <t>Edgar</t>
  </si>
  <si>
    <t>Lauren</t>
  </si>
  <si>
    <t>Marcos</t>
  </si>
  <si>
    <t>Luis</t>
  </si>
  <si>
    <t>José</t>
  </si>
  <si>
    <t>Arturo</t>
  </si>
  <si>
    <t>Michael</t>
  </si>
  <si>
    <t>Andrés</t>
  </si>
  <si>
    <t>Ronny</t>
  </si>
  <si>
    <t>Marcial</t>
  </si>
  <si>
    <t>Alonso</t>
  </si>
  <si>
    <t>Sofia</t>
  </si>
  <si>
    <t>Erick</t>
  </si>
  <si>
    <t>Rosa</t>
  </si>
  <si>
    <t>Karla</t>
  </si>
  <si>
    <t>Cindy</t>
  </si>
  <si>
    <t>Deducciones 11%</t>
  </si>
  <si>
    <t>CODIGO</t>
  </si>
  <si>
    <t>ARTICULO</t>
  </si>
  <si>
    <t>EXISTENCIA EN INVENTARIO</t>
  </si>
  <si>
    <t>CANTIDAD COMPRADA</t>
  </si>
  <si>
    <t>PRECIO DE COSTO</t>
  </si>
  <si>
    <t>CANT. VENDIDA</t>
  </si>
  <si>
    <t>EXISTENCIA ACTUAL</t>
  </si>
  <si>
    <t>UTILIDAD</t>
  </si>
  <si>
    <t>PRECIO CON UTILIDAD</t>
  </si>
  <si>
    <t>IMPUESTO</t>
  </si>
  <si>
    <t>PRECIO DE VENTA REAL</t>
  </si>
  <si>
    <t>K-L210</t>
  </si>
  <si>
    <t>K-L211</t>
  </si>
  <si>
    <t>K-L212</t>
  </si>
  <si>
    <t>K-L213</t>
  </si>
  <si>
    <t>K-L214</t>
  </si>
  <si>
    <t>K-L215</t>
  </si>
  <si>
    <t>K-L216</t>
  </si>
  <si>
    <t>K-L217</t>
  </si>
  <si>
    <t>K-L218</t>
  </si>
  <si>
    <t>Televisor</t>
  </si>
  <si>
    <t>V.H.S</t>
  </si>
  <si>
    <t>Revobinador</t>
  </si>
  <si>
    <t>Lámpara</t>
  </si>
  <si>
    <t>Microondas</t>
  </si>
  <si>
    <t>Refrigeradora</t>
  </si>
  <si>
    <t>Radio</t>
  </si>
  <si>
    <t>Cocina</t>
  </si>
  <si>
    <t>Teléfono</t>
  </si>
  <si>
    <t>Computadora</t>
  </si>
  <si>
    <t>Tostador</t>
  </si>
  <si>
    <t>K-L219</t>
  </si>
  <si>
    <t>K-L220</t>
  </si>
  <si>
    <t>TOTAL</t>
  </si>
  <si>
    <t>MAXIMO</t>
  </si>
  <si>
    <t>MINIMO</t>
  </si>
  <si>
    <t>PROMEDIO</t>
  </si>
  <si>
    <t>Salario Base</t>
  </si>
  <si>
    <t>Total deducciones</t>
  </si>
  <si>
    <t>Salario final</t>
  </si>
  <si>
    <t>Badilla Durán Cinthia</t>
  </si>
  <si>
    <t>Torres Mejías Francisco</t>
  </si>
  <si>
    <t>Hernández Mena Luis</t>
  </si>
  <si>
    <t>Rojas Bolaños Paola</t>
  </si>
  <si>
    <t>Rojas Sánchez Guiselle</t>
  </si>
  <si>
    <t>Sánchez Ramírez María</t>
  </si>
  <si>
    <t>Cortés Maltés Marielos</t>
  </si>
  <si>
    <t>Ramírez Campos Ana</t>
  </si>
  <si>
    <t>Vargas Sánchez María</t>
  </si>
  <si>
    <t>CCSS (11%)</t>
  </si>
  <si>
    <t>Popular (3%)</t>
  </si>
  <si>
    <t>Préstamo (13%)</t>
  </si>
  <si>
    <t>TOTALES</t>
  </si>
  <si>
    <t>SALARIO MÁS ALTO</t>
  </si>
  <si>
    <t>SALARIO MÁS BAJO</t>
  </si>
  <si>
    <t>ENERO</t>
  </si>
  <si>
    <t>FEBRERO</t>
  </si>
  <si>
    <t>MARZO</t>
  </si>
  <si>
    <t>1 TRIMESTRE</t>
  </si>
  <si>
    <t>ADT</t>
  </si>
  <si>
    <t>PENTIUM</t>
  </si>
  <si>
    <t>CELERON</t>
  </si>
  <si>
    <t>IMPRESORAS</t>
  </si>
  <si>
    <t>EPSON</t>
  </si>
  <si>
    <t>BROTHER</t>
  </si>
  <si>
    <t>HP-LASER</t>
  </si>
  <si>
    <t>TOTAL IMPRESORAS</t>
  </si>
  <si>
    <t>salario base</t>
  </si>
  <si>
    <t>ccss (13%)</t>
  </si>
  <si>
    <t>popular (5%)</t>
  </si>
  <si>
    <t>total deducciones</t>
  </si>
  <si>
    <t>salario final</t>
  </si>
  <si>
    <t>nombre</t>
  </si>
  <si>
    <t>persona1</t>
  </si>
  <si>
    <t>persona2</t>
  </si>
  <si>
    <t>persona3</t>
  </si>
  <si>
    <t>persona4</t>
  </si>
  <si>
    <t>persona5</t>
  </si>
  <si>
    <t>persona6</t>
  </si>
  <si>
    <t>persona7</t>
  </si>
  <si>
    <t>persona8</t>
  </si>
  <si>
    <t>persona9</t>
  </si>
  <si>
    <t>persona10</t>
  </si>
  <si>
    <t>persona11</t>
  </si>
  <si>
    <t>préstamo (12%)</t>
  </si>
  <si>
    <t>total</t>
  </si>
  <si>
    <t>promedio</t>
  </si>
  <si>
    <t>salario mas alto</t>
  </si>
  <si>
    <t>salario mas bajo</t>
  </si>
  <si>
    <t>codigo</t>
  </si>
  <si>
    <t>articulo</t>
  </si>
  <si>
    <t>existencia en inventario</t>
  </si>
  <si>
    <t>cantidad comprada</t>
  </si>
  <si>
    <t>precio de costo</t>
  </si>
  <si>
    <t>cantidad</t>
  </si>
  <si>
    <t>cantidad vendida</t>
  </si>
  <si>
    <t>precio con utilidad</t>
  </si>
  <si>
    <t>precio venta real</t>
  </si>
  <si>
    <t>hl601</t>
  </si>
  <si>
    <t>hl602</t>
  </si>
  <si>
    <t>hl603</t>
  </si>
  <si>
    <t>hl604</t>
  </si>
  <si>
    <t>hl605</t>
  </si>
  <si>
    <t>hl606</t>
  </si>
  <si>
    <t>hl607</t>
  </si>
  <si>
    <t>hl608</t>
  </si>
  <si>
    <t>hl609</t>
  </si>
  <si>
    <t>hl610</t>
  </si>
  <si>
    <t>hl611</t>
  </si>
  <si>
    <t>cosa1</t>
  </si>
  <si>
    <t>cosa2</t>
  </si>
  <si>
    <t>cosa3</t>
  </si>
  <si>
    <t>cosa4</t>
  </si>
  <si>
    <t>cosa5</t>
  </si>
  <si>
    <t>cosa6</t>
  </si>
  <si>
    <t>cosa7</t>
  </si>
  <si>
    <t>cosa8</t>
  </si>
  <si>
    <t>cosa9</t>
  </si>
  <si>
    <t>cosa10</t>
  </si>
  <si>
    <t>cosa11</t>
  </si>
  <si>
    <t>utilidad</t>
  </si>
  <si>
    <t>impuesto</t>
  </si>
  <si>
    <t>cedula</t>
  </si>
  <si>
    <t>i trimestre</t>
  </si>
  <si>
    <t>ii trimestre</t>
  </si>
  <si>
    <t>iii trimestre</t>
  </si>
  <si>
    <t>nota final</t>
  </si>
  <si>
    <t>alumno1</t>
  </si>
  <si>
    <t>alumno2</t>
  </si>
  <si>
    <t>alumno3</t>
  </si>
  <si>
    <t>alumno4</t>
  </si>
  <si>
    <t>alumno5</t>
  </si>
  <si>
    <t>alumno6</t>
  </si>
  <si>
    <t>alumno7</t>
  </si>
  <si>
    <t>alumno8</t>
  </si>
  <si>
    <t>alumno9</t>
  </si>
  <si>
    <t>n/i</t>
  </si>
  <si>
    <t>nota mayor i trimestre</t>
  </si>
  <si>
    <t>nota mayor ii trimestre</t>
  </si>
  <si>
    <t>nota mayor iii trimestre</t>
  </si>
  <si>
    <t>promedio notas finales</t>
  </si>
  <si>
    <t>apellido</t>
  </si>
  <si>
    <t>salario</t>
  </si>
  <si>
    <t>ccss 4%</t>
  </si>
  <si>
    <t>imp/rent 5%</t>
  </si>
  <si>
    <t>deducciones 10%</t>
  </si>
  <si>
    <t>neto</t>
  </si>
  <si>
    <t>nombre1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</si>
  <si>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</si>
  <si>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</si>
  <si>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</si>
  <si>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</si>
  <si>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</si>
  <si>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</si>
  <si>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</si>
  <si>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</si>
  <si>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apellido1</t>
  </si>
  <si>
    <t>apellido2</t>
  </si>
  <si>
    <t>apellido3</t>
  </si>
  <si>
    <t>apellido4</t>
  </si>
  <si>
    <t>apellido5</t>
  </si>
  <si>
    <t>apellido6</t>
  </si>
  <si>
    <t>apellido7</t>
  </si>
  <si>
    <t>apellido8</t>
  </si>
  <si>
    <t>apellido9</t>
  </si>
  <si>
    <t>partes</t>
  </si>
  <si>
    <t>valor</t>
  </si>
  <si>
    <t>iv 13%</t>
  </si>
  <si>
    <t>total de pago</t>
  </si>
  <si>
    <t>cpu</t>
  </si>
  <si>
    <t>monitor</t>
  </si>
  <si>
    <t>mouse</t>
  </si>
  <si>
    <t>teclado</t>
  </si>
  <si>
    <t>mas caro</t>
  </si>
  <si>
    <t>mas barato</t>
  </si>
  <si>
    <t>promedio valor</t>
  </si>
  <si>
    <t>total articulos</t>
  </si>
  <si>
    <t>sucursal</t>
  </si>
  <si>
    <t>lunes</t>
  </si>
  <si>
    <t>martes</t>
  </si>
  <si>
    <t>viernes</t>
  </si>
  <si>
    <t>total ventas</t>
  </si>
  <si>
    <t>imp. 12%</t>
  </si>
  <si>
    <t>alajuela</t>
  </si>
  <si>
    <t>heredia</t>
  </si>
  <si>
    <t>cartago</t>
  </si>
  <si>
    <t>puntarenas</t>
  </si>
  <si>
    <t>limon</t>
  </si>
  <si>
    <t>guanacaste</t>
  </si>
  <si>
    <t>san jose</t>
  </si>
  <si>
    <t>totales</t>
  </si>
  <si>
    <t>existencia actual</t>
  </si>
  <si>
    <t>impuestos 13%</t>
  </si>
  <si>
    <t>descuento 11%</t>
  </si>
  <si>
    <t>precio de venta real</t>
  </si>
  <si>
    <t>k-l210</t>
  </si>
  <si>
    <t>k-l211</t>
  </si>
  <si>
    <t>k-l212</t>
  </si>
  <si>
    <t>k-l213</t>
  </si>
  <si>
    <t>k-l214</t>
  </si>
  <si>
    <t>k-l215</t>
  </si>
  <si>
    <t>k-l216</t>
  </si>
  <si>
    <t>k-l217</t>
  </si>
  <si>
    <t>k-l218</t>
  </si>
  <si>
    <t>k-l219</t>
  </si>
  <si>
    <t>utilidad 40%</t>
  </si>
  <si>
    <t>datos estadisticos</t>
  </si>
  <si>
    <t>maximo</t>
  </si>
  <si>
    <t>minimo</t>
  </si>
  <si>
    <t>categoria</t>
  </si>
  <si>
    <t>existencia</t>
  </si>
  <si>
    <t>costo c/u</t>
  </si>
  <si>
    <t>existencia real</t>
  </si>
  <si>
    <t>monto a pagar</t>
  </si>
  <si>
    <t>monto final</t>
  </si>
  <si>
    <t>pelicula1</t>
  </si>
  <si>
    <t>pelicula2</t>
  </si>
  <si>
    <t>pelicula3</t>
  </si>
  <si>
    <t>pelicula4</t>
  </si>
  <si>
    <t>pelicula5</t>
  </si>
  <si>
    <t>pelicula6</t>
  </si>
  <si>
    <t>pelicula7</t>
  </si>
  <si>
    <t>pelicula8</t>
  </si>
  <si>
    <t>pelicula9</t>
  </si>
  <si>
    <t>categoria1</t>
  </si>
  <si>
    <t>categoria2</t>
  </si>
  <si>
    <t>categoria3</t>
  </si>
  <si>
    <t>categoria4</t>
  </si>
  <si>
    <t>categoria5</t>
  </si>
  <si>
    <t>categoria6</t>
  </si>
  <si>
    <t>categoria7</t>
  </si>
  <si>
    <t>categoria8</t>
  </si>
  <si>
    <t>categoria9</t>
  </si>
  <si>
    <t>total general</t>
  </si>
  <si>
    <t>numero</t>
  </si>
  <si>
    <t>edad</t>
  </si>
  <si>
    <t>nota 1</t>
  </si>
  <si>
    <t>nota 3</t>
  </si>
  <si>
    <t>nota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</si>
</sst>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₡&quot;* #,##0.00_-;\-&quot;₡&quot;* #,##0.00_-;_-&quot;₡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44" fontId="0" fillId="0" borderId="0" xfId="2" applyFont="1"/>
    <xf numFmtId="44" fontId="0" fillId="0" borderId="0" xfId="0" applyNumberFormat="1" applyAlignment="1">
      <alignment wrapText="1"/>
    </xf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0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3" sqref="B13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6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25</v>
      </c>
      <c r="C2">
        <v>12000</v>
      </c>
      <c r="D2">
        <f>B2*C2</f>
        <v>300000</v>
      </c>
      <c r="E2">
        <f>D2*0.13</f>
        <v>39000</v>
      </c>
      <c r="F2">
        <f>D2+E2</f>
        <v>339000</v>
      </c>
    </row>
    <row r="3" spans="1:6" x14ac:dyDescent="0.25">
      <c r="A3" t="s">
        <v>7</v>
      </c>
      <c r="B3">
        <v>15</v>
      </c>
      <c r="C3">
        <v>15000</v>
      </c>
      <c r="D3">
        <f t="shared" ref="D3:D5" si="0">B3*C3</f>
        <v>225000</v>
      </c>
      <c r="E3">
        <f t="shared" ref="E3:E5" si="1">D3*0.13</f>
        <v>29250</v>
      </c>
      <c r="F3">
        <f t="shared" ref="F3:F5" si="2">D3+E3</f>
        <v>254250</v>
      </c>
    </row>
    <row r="4" spans="1:6" x14ac:dyDescent="0.25">
      <c r="A4" t="s">
        <v>8</v>
      </c>
      <c r="B4">
        <v>19</v>
      </c>
      <c r="C4">
        <v>3000</v>
      </c>
      <c r="D4">
        <f t="shared" si="0"/>
        <v>57000</v>
      </c>
      <c r="E4">
        <f t="shared" si="1"/>
        <v>7410</v>
      </c>
      <c r="F4">
        <f t="shared" si="2"/>
        <v>64410</v>
      </c>
    </row>
    <row r="5" spans="1:6" x14ac:dyDescent="0.25">
      <c r="A5" t="s">
        <v>9</v>
      </c>
      <c r="B5">
        <v>21</v>
      </c>
      <c r="C5">
        <v>3500</v>
      </c>
      <c r="D5">
        <f t="shared" si="0"/>
        <v>73500</v>
      </c>
      <c r="E5">
        <f t="shared" si="1"/>
        <v>9555</v>
      </c>
      <c r="F5">
        <f t="shared" si="2"/>
        <v>83055</v>
      </c>
    </row>
    <row r="7" spans="1:6" x14ac:dyDescent="0.25">
      <c r="A7" t="s">
        <v>10</v>
      </c>
      <c r="B7">
        <f>MAX(C2:C5)</f>
        <v>15000</v>
      </c>
    </row>
    <row r="8" spans="1:6" x14ac:dyDescent="0.25">
      <c r="A8" t="s">
        <v>11</v>
      </c>
      <c r="B8">
        <f>MIN(C2:C5)</f>
        <v>3000</v>
      </c>
    </row>
    <row r="9" spans="1:6" x14ac:dyDescent="0.25">
      <c r="A9" t="s">
        <v>12</v>
      </c>
      <c r="B9">
        <f>AVERAGE(C2:C5)</f>
        <v>8375</v>
      </c>
    </row>
    <row r="10" spans="1:6" x14ac:dyDescent="0.25">
      <c r="A10" t="s">
        <v>13</v>
      </c>
      <c r="B10">
        <f>SUM(B2:B5)</f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6" sqref="B16"/>
    </sheetView>
  </sheetViews>
  <sheetFormatPr baseColWidth="10" defaultRowHeight="15" x14ac:dyDescent="0.25"/>
  <cols>
    <col min="1" max="1" width="22.140625" bestFit="1" customWidth="1"/>
  </cols>
  <sheetData>
    <row r="1" spans="1:6" x14ac:dyDescent="0.25">
      <c r="A1" t="s">
        <v>157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</row>
    <row r="2" spans="1:6" x14ac:dyDescent="0.25">
      <c r="A2" t="s">
        <v>212</v>
      </c>
      <c r="B2" t="s">
        <v>221</v>
      </c>
      <c r="C2">
        <f ca="1">RANDBETWEEN(0,100)</f>
        <v>85</v>
      </c>
      <c r="D2">
        <f t="shared" ref="D2:E2" ca="1" si="0">RANDBETWEEN(0,100)</f>
        <v>29</v>
      </c>
      <c r="E2">
        <f t="shared" ca="1" si="0"/>
        <v>47</v>
      </c>
      <c r="F2">
        <f ca="1">TRUNC((AVERAGE(C2:E2)))</f>
        <v>53</v>
      </c>
    </row>
    <row r="3" spans="1:6" x14ac:dyDescent="0.25">
      <c r="A3" t="s">
        <v>213</v>
      </c>
      <c r="B3" t="s">
        <v>221</v>
      </c>
      <c r="C3">
        <f t="shared" ref="C3:E10" ca="1" si="1">RANDBETWEEN(0,100)</f>
        <v>54</v>
      </c>
      <c r="D3">
        <f t="shared" ca="1" si="1"/>
        <v>54</v>
      </c>
      <c r="E3">
        <f t="shared" ca="1" si="1"/>
        <v>49</v>
      </c>
      <c r="F3">
        <f t="shared" ref="F3:F10" ca="1" si="2">TRUNC((AVERAGE(C3:E3)))</f>
        <v>52</v>
      </c>
    </row>
    <row r="4" spans="1:6" x14ac:dyDescent="0.25">
      <c r="A4" t="s">
        <v>214</v>
      </c>
      <c r="B4" t="s">
        <v>221</v>
      </c>
      <c r="C4">
        <f t="shared" ca="1" si="1"/>
        <v>25</v>
      </c>
      <c r="D4">
        <f t="shared" ca="1" si="1"/>
        <v>64</v>
      </c>
      <c r="E4">
        <f t="shared" ca="1" si="1"/>
        <v>42</v>
      </c>
      <c r="F4">
        <f t="shared" ca="1" si="2"/>
        <v>43</v>
      </c>
    </row>
    <row r="5" spans="1:6" x14ac:dyDescent="0.25">
      <c r="A5" t="s">
        <v>215</v>
      </c>
      <c r="B5" t="s">
        <v>221</v>
      </c>
      <c r="C5">
        <f t="shared" ca="1" si="1"/>
        <v>59</v>
      </c>
      <c r="D5">
        <f t="shared" ca="1" si="1"/>
        <v>14</v>
      </c>
      <c r="E5">
        <f t="shared" ca="1" si="1"/>
        <v>63</v>
      </c>
      <c r="F5">
        <f t="shared" ca="1" si="2"/>
        <v>45</v>
      </c>
    </row>
    <row r="6" spans="1:6" x14ac:dyDescent="0.25">
      <c r="A6" t="s">
        <v>216</v>
      </c>
      <c r="B6" t="s">
        <v>221</v>
      </c>
      <c r="C6">
        <f t="shared" ca="1" si="1"/>
        <v>35</v>
      </c>
      <c r="D6">
        <f t="shared" ca="1" si="1"/>
        <v>70</v>
      </c>
      <c r="E6">
        <f t="shared" ca="1" si="1"/>
        <v>5</v>
      </c>
      <c r="F6">
        <f t="shared" ca="1" si="2"/>
        <v>36</v>
      </c>
    </row>
    <row r="7" spans="1:6" x14ac:dyDescent="0.25">
      <c r="A7" t="s">
        <v>217</v>
      </c>
      <c r="B7" t="s">
        <v>221</v>
      </c>
      <c r="C7">
        <f t="shared" ca="1" si="1"/>
        <v>58</v>
      </c>
      <c r="D7">
        <f t="shared" ca="1" si="1"/>
        <v>31</v>
      </c>
      <c r="E7">
        <f t="shared" ca="1" si="1"/>
        <v>16</v>
      </c>
      <c r="F7">
        <f t="shared" ca="1" si="2"/>
        <v>35</v>
      </c>
    </row>
    <row r="8" spans="1:6" x14ac:dyDescent="0.25">
      <c r="A8" t="s">
        <v>218</v>
      </c>
      <c r="B8" t="s">
        <v>221</v>
      </c>
      <c r="C8">
        <f t="shared" ca="1" si="1"/>
        <v>93</v>
      </c>
      <c r="D8">
        <f t="shared" ca="1" si="1"/>
        <v>67</v>
      </c>
      <c r="E8">
        <f t="shared" ca="1" si="1"/>
        <v>77</v>
      </c>
      <c r="F8">
        <f t="shared" ca="1" si="2"/>
        <v>79</v>
      </c>
    </row>
    <row r="9" spans="1:6" x14ac:dyDescent="0.25">
      <c r="A9" t="s">
        <v>219</v>
      </c>
      <c r="B9" t="s">
        <v>221</v>
      </c>
      <c r="C9">
        <f t="shared" ca="1" si="1"/>
        <v>19</v>
      </c>
      <c r="D9">
        <f t="shared" ca="1" si="1"/>
        <v>26</v>
      </c>
      <c r="E9">
        <f t="shared" ca="1" si="1"/>
        <v>11</v>
      </c>
      <c r="F9">
        <f t="shared" ca="1" si="2"/>
        <v>18</v>
      </c>
    </row>
    <row r="10" spans="1:6" x14ac:dyDescent="0.25">
      <c r="A10" t="s">
        <v>220</v>
      </c>
      <c r="B10" t="s">
        <v>221</v>
      </c>
      <c r="C10">
        <f t="shared" ca="1" si="1"/>
        <v>24</v>
      </c>
      <c r="D10">
        <f t="shared" ca="1" si="1"/>
        <v>88</v>
      </c>
      <c r="E10">
        <f t="shared" ca="1" si="1"/>
        <v>73</v>
      </c>
      <c r="F10">
        <f t="shared" ca="1" si="2"/>
        <v>61</v>
      </c>
    </row>
    <row r="12" spans="1:6" x14ac:dyDescent="0.25">
      <c r="A12" t="s">
        <v>222</v>
      </c>
      <c r="B12">
        <f ca="1">MAX(C$2:C$10)</f>
        <v>93</v>
      </c>
    </row>
    <row r="13" spans="1:6" x14ac:dyDescent="0.25">
      <c r="A13" t="s">
        <v>223</v>
      </c>
      <c r="B13">
        <f ca="1">MAX(D$2:D$10)</f>
        <v>88</v>
      </c>
    </row>
    <row r="14" spans="1:6" x14ac:dyDescent="0.25">
      <c r="A14" t="s">
        <v>224</v>
      </c>
      <c r="B14">
        <f ca="1">MAX(E$2:E$10)</f>
        <v>77</v>
      </c>
    </row>
    <row r="15" spans="1:6" x14ac:dyDescent="0.25">
      <c r="A15" t="s">
        <v>225</v>
      </c>
      <c r="B15">
        <f ca="1">TRUNC(AVERAGE(F10:CF162))</f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" sqref="G2:G10"/>
    </sheetView>
  </sheetViews>
  <sheetFormatPr baseColWidth="10" defaultRowHeight="15" x14ac:dyDescent="0.25"/>
  <cols>
    <col min="3" max="3" width="11.85546875" bestFit="1" customWidth="1"/>
    <col min="5" max="5" width="12" bestFit="1" customWidth="1"/>
    <col min="6" max="6" width="16.28515625" bestFit="1" customWidth="1"/>
  </cols>
  <sheetData>
    <row r="1" spans="1:7" x14ac:dyDescent="0.25">
      <c r="A1" t="s">
        <v>157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</row>
    <row r="2" spans="1:7" x14ac:dyDescent="0.25">
      <c r="A2" t="s">
        <v>232</v>
      </c>
      <c r="B2" t="s">
        <v>241</v>
      </c>
      <c r="C2">
        <f ca="1">RANDBETWEEN(8,20)*10000</f>
        <v>110000</v>
      </c>
      <c r="D2">
        <f ca="1">C2*4%</f>
        <v>4400</v>
      </c>
      <c r="E2">
        <f ca="1">C2*5%</f>
        <v>5500</v>
      </c>
      <c r="F2">
        <f ca="1">C2*10%</f>
        <v>11000</v>
      </c>
      <c r="G2">
        <f ca="1">C2-SUM(D2:F2)</f>
        <v>89100</v>
      </c>
    </row>
    <row r="3" spans="1:7" x14ac:dyDescent="0.25">
      <c r="A3" t="s">
        <v>233</v>
      </c>
      <c r="B3" t="s">
        <v>242</v>
      </c>
      <c r="C3">
        <f t="shared" ref="C3:C10" ca="1" si="0">RANDBETWEEN(8,20)*10000</f>
        <v>130000</v>
      </c>
      <c r="D3">
        <f t="shared" ref="D3:D10" ca="1" si="1">C3*4%</f>
        <v>5200</v>
      </c>
      <c r="E3">
        <f t="shared" ref="E3:E10" ca="1" si="2">C3*5%</f>
        <v>6500</v>
      </c>
      <c r="F3">
        <f t="shared" ref="F3:F10" ca="1" si="3">C3*10%</f>
        <v>13000</v>
      </c>
      <c r="G3">
        <f t="shared" ref="G3:G10" ca="1" si="4">C3-SUM(D3:F3)</f>
        <v>105300</v>
      </c>
    </row>
    <row r="4" spans="1:7" x14ac:dyDescent="0.25">
      <c r="A4" t="s">
        <v>234</v>
      </c>
      <c r="B4" t="s">
        <v>243</v>
      </c>
      <c r="C4">
        <f t="shared" ca="1" si="0"/>
        <v>200000</v>
      </c>
      <c r="D4">
        <f t="shared" ca="1" si="1"/>
        <v>8000</v>
      </c>
      <c r="E4">
        <f t="shared" ca="1" si="2"/>
        <v>10000</v>
      </c>
      <c r="F4">
        <f t="shared" ca="1" si="3"/>
        <v>20000</v>
      </c>
      <c r="G4">
        <f t="shared" ca="1" si="4"/>
        <v>162000</v>
      </c>
    </row>
    <row r="5" spans="1:7" x14ac:dyDescent="0.25">
      <c r="A5" t="s">
        <v>235</v>
      </c>
      <c r="B5" t="s">
        <v>244</v>
      </c>
      <c r="C5">
        <f t="shared" ca="1" si="0"/>
        <v>190000</v>
      </c>
      <c r="D5">
        <f t="shared" ca="1" si="1"/>
        <v>7600</v>
      </c>
      <c r="E5">
        <f t="shared" ca="1" si="2"/>
        <v>9500</v>
      </c>
      <c r="F5">
        <f t="shared" ca="1" si="3"/>
        <v>19000</v>
      </c>
      <c r="G5">
        <f t="shared" ca="1" si="4"/>
        <v>153900</v>
      </c>
    </row>
    <row r="6" spans="1:7" x14ac:dyDescent="0.25">
      <c r="A6" t="s">
        <v>236</v>
      </c>
      <c r="B6" t="s">
        <v>245</v>
      </c>
      <c r="C6">
        <f t="shared" ca="1" si="0"/>
        <v>140000</v>
      </c>
      <c r="D6">
        <f t="shared" ca="1" si="1"/>
        <v>5600</v>
      </c>
      <c r="E6">
        <f t="shared" ca="1" si="2"/>
        <v>7000</v>
      </c>
      <c r="F6">
        <f t="shared" ca="1" si="3"/>
        <v>14000</v>
      </c>
      <c r="G6">
        <f t="shared" ca="1" si="4"/>
        <v>113400</v>
      </c>
    </row>
    <row r="7" spans="1:7" x14ac:dyDescent="0.25">
      <c r="A7" t="s">
        <v>237</v>
      </c>
      <c r="B7" t="s">
        <v>246</v>
      </c>
      <c r="C7">
        <f t="shared" ca="1" si="0"/>
        <v>200000</v>
      </c>
      <c r="D7">
        <f t="shared" ca="1" si="1"/>
        <v>8000</v>
      </c>
      <c r="E7">
        <f t="shared" ca="1" si="2"/>
        <v>10000</v>
      </c>
      <c r="F7">
        <f t="shared" ca="1" si="3"/>
        <v>20000</v>
      </c>
      <c r="G7">
        <f t="shared" ca="1" si="4"/>
        <v>162000</v>
      </c>
    </row>
    <row r="8" spans="1:7" x14ac:dyDescent="0.25">
      <c r="A8" t="s">
        <v>238</v>
      </c>
      <c r="B8" t="s">
        <v>247</v>
      </c>
      <c r="C8">
        <f t="shared" ca="1" si="0"/>
        <v>90000</v>
      </c>
      <c r="D8">
        <f t="shared" ca="1" si="1"/>
        <v>3600</v>
      </c>
      <c r="E8">
        <f t="shared" ca="1" si="2"/>
        <v>4500</v>
      </c>
      <c r="F8">
        <f t="shared" ca="1" si="3"/>
        <v>9000</v>
      </c>
      <c r="G8">
        <f t="shared" ca="1" si="4"/>
        <v>72900</v>
      </c>
    </row>
    <row r="9" spans="1:7" x14ac:dyDescent="0.25">
      <c r="A9" t="s">
        <v>239</v>
      </c>
      <c r="B9" t="s">
        <v>248</v>
      </c>
      <c r="C9">
        <f t="shared" ca="1" si="0"/>
        <v>160000</v>
      </c>
      <c r="D9">
        <f t="shared" ca="1" si="1"/>
        <v>6400</v>
      </c>
      <c r="E9">
        <f t="shared" ca="1" si="2"/>
        <v>8000</v>
      </c>
      <c r="F9">
        <f t="shared" ca="1" si="3"/>
        <v>16000</v>
      </c>
      <c r="G9">
        <f t="shared" ca="1" si="4"/>
        <v>129600</v>
      </c>
    </row>
    <row r="10" spans="1:7" x14ac:dyDescent="0.25">
      <c r="A10" t="s">
        <v>240</v>
      </c>
      <c r="B10" t="s">
        <v>249</v>
      </c>
      <c r="C10">
        <f t="shared" ca="1" si="0"/>
        <v>190000</v>
      </c>
      <c r="D10">
        <f t="shared" ca="1" si="1"/>
        <v>7600</v>
      </c>
      <c r="E10">
        <f t="shared" ca="1" si="2"/>
        <v>9500</v>
      </c>
      <c r="F10">
        <f t="shared" ca="1" si="3"/>
        <v>19000</v>
      </c>
      <c r="G10">
        <f t="shared" ca="1" si="4"/>
        <v>153900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baseColWidth="10" defaultRowHeight="15" x14ac:dyDescent="0.25"/>
  <cols>
    <col min="1" max="1" width="14.5703125" bestFit="1" customWidth="1"/>
    <col min="2" max="2" width="11.85546875" bestFit="1" customWidth="1"/>
    <col min="6" max="6" width="12.5703125" bestFit="1" customWidth="1"/>
  </cols>
  <sheetData>
    <row r="1" spans="1:6" x14ac:dyDescent="0.25">
      <c r="A1" t="s">
        <v>250</v>
      </c>
      <c r="B1" t="s">
        <v>179</v>
      </c>
      <c r="C1" t="s">
        <v>251</v>
      </c>
      <c r="D1" t="s">
        <v>170</v>
      </c>
      <c r="E1" t="s">
        <v>252</v>
      </c>
      <c r="F1" t="s">
        <v>253</v>
      </c>
    </row>
    <row r="2" spans="1:6" x14ac:dyDescent="0.25">
      <c r="A2" t="s">
        <v>254</v>
      </c>
      <c r="B2">
        <f ca="1">RANDBETWEEN(0,30)</f>
        <v>14</v>
      </c>
      <c r="C2">
        <f ca="1">RANDBETWEEN(3,15)*1000</f>
        <v>8000</v>
      </c>
      <c r="D2">
        <f ca="1">B2*C2</f>
        <v>112000</v>
      </c>
      <c r="E2">
        <f ca="1">D2*13%</f>
        <v>14560</v>
      </c>
      <c r="F2">
        <f ca="1">D2+E2</f>
        <v>126560</v>
      </c>
    </row>
    <row r="3" spans="1:6" x14ac:dyDescent="0.25">
      <c r="A3" t="s">
        <v>255</v>
      </c>
      <c r="B3">
        <f t="shared" ref="B3:B5" ca="1" si="0">RANDBETWEEN(0,30)</f>
        <v>10</v>
      </c>
      <c r="C3">
        <f t="shared" ref="C3:D5" ca="1" si="1">RANDBETWEEN(3,15)*1000</f>
        <v>14000</v>
      </c>
      <c r="D3">
        <f t="shared" ref="D3:D5" ca="1" si="2">B3*C3</f>
        <v>140000</v>
      </c>
      <c r="E3">
        <f t="shared" ref="E3:E5" ca="1" si="3">D3*13%</f>
        <v>18200</v>
      </c>
      <c r="F3">
        <f t="shared" ref="F3:F5" ca="1" si="4">D3+E3</f>
        <v>158200</v>
      </c>
    </row>
    <row r="4" spans="1:6" x14ac:dyDescent="0.25">
      <c r="A4" t="s">
        <v>256</v>
      </c>
      <c r="B4">
        <f t="shared" ca="1" si="0"/>
        <v>28</v>
      </c>
      <c r="C4">
        <f t="shared" ca="1" si="1"/>
        <v>12000</v>
      </c>
      <c r="D4">
        <f t="shared" ca="1" si="2"/>
        <v>336000</v>
      </c>
      <c r="E4">
        <f t="shared" ca="1" si="3"/>
        <v>43680</v>
      </c>
      <c r="F4">
        <f t="shared" ca="1" si="4"/>
        <v>379680</v>
      </c>
    </row>
    <row r="5" spans="1:6" x14ac:dyDescent="0.25">
      <c r="A5" t="s">
        <v>257</v>
      </c>
      <c r="B5">
        <f t="shared" ca="1" si="0"/>
        <v>2</v>
      </c>
      <c r="C5">
        <f t="shared" ca="1" si="1"/>
        <v>12000</v>
      </c>
      <c r="D5">
        <f t="shared" ca="1" si="2"/>
        <v>24000</v>
      </c>
      <c r="E5">
        <f t="shared" ca="1" si="3"/>
        <v>3120</v>
      </c>
      <c r="F5">
        <f t="shared" ca="1" si="4"/>
        <v>27120</v>
      </c>
    </row>
    <row r="7" spans="1:6" x14ac:dyDescent="0.25">
      <c r="A7" t="s">
        <v>258</v>
      </c>
      <c r="B7">
        <f ca="1">MAX(C2:C5)</f>
        <v>14000</v>
      </c>
    </row>
    <row r="8" spans="1:6" x14ac:dyDescent="0.25">
      <c r="A8" t="s">
        <v>259</v>
      </c>
      <c r="B8">
        <f ca="1">MIN(C2:C5)</f>
        <v>8000</v>
      </c>
    </row>
    <row r="9" spans="1:6" x14ac:dyDescent="0.25">
      <c r="A9" t="s">
        <v>260</v>
      </c>
      <c r="B9">
        <f ca="1">AVERAGE(C2:C5)</f>
        <v>11500</v>
      </c>
    </row>
    <row r="10" spans="1:6" x14ac:dyDescent="0.25">
      <c r="A10" t="s">
        <v>261</v>
      </c>
      <c r="B10">
        <f ca="1">SUM(B2:B5)</f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4" workbookViewId="0">
      <selection activeCell="G13" sqref="G13"/>
    </sheetView>
  </sheetViews>
  <sheetFormatPr baseColWidth="10" defaultRowHeight="15" x14ac:dyDescent="0.25"/>
  <sheetData>
    <row r="1" spans="1:7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170</v>
      </c>
    </row>
    <row r="2" spans="1:7" x14ac:dyDescent="0.25">
      <c r="A2" t="s">
        <v>268</v>
      </c>
      <c r="B2">
        <f ca="1">RANDBETWEEN(6,20)*10000</f>
        <v>160000</v>
      </c>
      <c r="C2">
        <f t="shared" ref="C2:D2" ca="1" si="0">RANDBETWEEN(6,20)*10000</f>
        <v>170000</v>
      </c>
      <c r="D2">
        <f t="shared" ca="1" si="0"/>
        <v>180000</v>
      </c>
      <c r="E2">
        <f ca="1">SUM(B2:D2)</f>
        <v>510000</v>
      </c>
      <c r="F2">
        <f ca="1">E2*12%</f>
        <v>61200</v>
      </c>
      <c r="G2">
        <f ca="1">E2+F2</f>
        <v>571200</v>
      </c>
    </row>
    <row r="3" spans="1:7" x14ac:dyDescent="0.25">
      <c r="A3" t="s">
        <v>269</v>
      </c>
      <c r="B3">
        <f t="shared" ref="B3:D8" ca="1" si="1">RANDBETWEEN(6,20)*10000</f>
        <v>180000</v>
      </c>
      <c r="C3">
        <f t="shared" ca="1" si="1"/>
        <v>160000</v>
      </c>
      <c r="D3">
        <f t="shared" ca="1" si="1"/>
        <v>80000</v>
      </c>
      <c r="E3">
        <f t="shared" ref="E3:E8" ca="1" si="2">SUM(B3:D3)</f>
        <v>420000</v>
      </c>
      <c r="F3">
        <f t="shared" ref="F3:F8" ca="1" si="3">E3*12%</f>
        <v>50400</v>
      </c>
      <c r="G3">
        <f t="shared" ref="G3:G8" ca="1" si="4">E3+F3</f>
        <v>470400</v>
      </c>
    </row>
    <row r="4" spans="1:7" x14ac:dyDescent="0.25">
      <c r="A4" t="s">
        <v>270</v>
      </c>
      <c r="B4">
        <f t="shared" ca="1" si="1"/>
        <v>120000</v>
      </c>
      <c r="C4">
        <f t="shared" ca="1" si="1"/>
        <v>180000</v>
      </c>
      <c r="D4">
        <f t="shared" ca="1" si="1"/>
        <v>120000</v>
      </c>
      <c r="E4">
        <f t="shared" ca="1" si="2"/>
        <v>420000</v>
      </c>
      <c r="F4">
        <f t="shared" ca="1" si="3"/>
        <v>50400</v>
      </c>
      <c r="G4">
        <f t="shared" ca="1" si="4"/>
        <v>470400</v>
      </c>
    </row>
    <row r="5" spans="1:7" x14ac:dyDescent="0.25">
      <c r="A5" t="s">
        <v>271</v>
      </c>
      <c r="B5">
        <f t="shared" ca="1" si="1"/>
        <v>190000</v>
      </c>
      <c r="C5">
        <f t="shared" ca="1" si="1"/>
        <v>90000</v>
      </c>
      <c r="D5">
        <f t="shared" ca="1" si="1"/>
        <v>190000</v>
      </c>
      <c r="E5">
        <f t="shared" ca="1" si="2"/>
        <v>470000</v>
      </c>
      <c r="F5">
        <f t="shared" ca="1" si="3"/>
        <v>56400</v>
      </c>
      <c r="G5">
        <f t="shared" ca="1" si="4"/>
        <v>526400</v>
      </c>
    </row>
    <row r="6" spans="1:7" x14ac:dyDescent="0.25">
      <c r="A6" t="s">
        <v>272</v>
      </c>
      <c r="B6">
        <f t="shared" ca="1" si="1"/>
        <v>160000</v>
      </c>
      <c r="C6">
        <f t="shared" ca="1" si="1"/>
        <v>120000</v>
      </c>
      <c r="D6">
        <f t="shared" ca="1" si="1"/>
        <v>120000</v>
      </c>
      <c r="E6">
        <f t="shared" ca="1" si="2"/>
        <v>400000</v>
      </c>
      <c r="F6">
        <f t="shared" ca="1" si="3"/>
        <v>48000</v>
      </c>
      <c r="G6">
        <f t="shared" ca="1" si="4"/>
        <v>448000</v>
      </c>
    </row>
    <row r="7" spans="1:7" x14ac:dyDescent="0.25">
      <c r="A7" t="s">
        <v>273</v>
      </c>
      <c r="B7">
        <f t="shared" ca="1" si="1"/>
        <v>190000</v>
      </c>
      <c r="C7">
        <f t="shared" ca="1" si="1"/>
        <v>70000</v>
      </c>
      <c r="D7">
        <f t="shared" ca="1" si="1"/>
        <v>140000</v>
      </c>
      <c r="E7">
        <f t="shared" ca="1" si="2"/>
        <v>400000</v>
      </c>
      <c r="F7">
        <f t="shared" ca="1" si="3"/>
        <v>48000</v>
      </c>
      <c r="G7">
        <f t="shared" ca="1" si="4"/>
        <v>448000</v>
      </c>
    </row>
    <row r="8" spans="1:7" x14ac:dyDescent="0.25">
      <c r="A8" t="s">
        <v>274</v>
      </c>
      <c r="B8">
        <f t="shared" ca="1" si="1"/>
        <v>160000</v>
      </c>
      <c r="C8">
        <f t="shared" ca="1" si="1"/>
        <v>140000</v>
      </c>
      <c r="D8">
        <f t="shared" ca="1" si="1"/>
        <v>130000</v>
      </c>
      <c r="E8">
        <f t="shared" ca="1" si="2"/>
        <v>430000</v>
      </c>
      <c r="F8">
        <f t="shared" ca="1" si="3"/>
        <v>51600</v>
      </c>
      <c r="G8">
        <f t="shared" ca="1" si="4"/>
        <v>481600</v>
      </c>
    </row>
    <row r="9" spans="1:7" x14ac:dyDescent="0.25">
      <c r="A9" t="s">
        <v>275</v>
      </c>
      <c r="B9">
        <f ca="1">SUM(B2:B8)</f>
        <v>1160000</v>
      </c>
      <c r="C9">
        <f t="shared" ref="C9:G9" ca="1" si="5">SUM(C2:C8)</f>
        <v>930000</v>
      </c>
      <c r="D9">
        <f t="shared" ca="1" si="5"/>
        <v>960000</v>
      </c>
      <c r="E9">
        <f t="shared" ca="1" si="5"/>
        <v>3050000</v>
      </c>
      <c r="F9">
        <f t="shared" ca="1" si="5"/>
        <v>366000</v>
      </c>
      <c r="G9">
        <f t="shared" ca="1" si="5"/>
        <v>3416000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B17" sqref="B17"/>
    </sheetView>
  </sheetViews>
  <sheetFormatPr baseColWidth="10" defaultRowHeight="15" x14ac:dyDescent="0.25"/>
  <cols>
    <col min="3" max="3" width="14" bestFit="1" customWidth="1"/>
    <col min="5" max="5" width="12.5703125" bestFit="1" customWidth="1"/>
    <col min="8" max="9" width="12" bestFit="1" customWidth="1"/>
    <col min="12" max="12" width="12.5703125" bestFit="1" customWidth="1"/>
  </cols>
  <sheetData>
    <row r="1" spans="1:12" ht="45" x14ac:dyDescent="0.25">
      <c r="A1" t="s">
        <v>174</v>
      </c>
      <c r="B1" t="s">
        <v>175</v>
      </c>
      <c r="C1" s="2" t="s">
        <v>176</v>
      </c>
      <c r="D1" s="2" t="s">
        <v>177</v>
      </c>
      <c r="E1" s="2" t="s">
        <v>178</v>
      </c>
      <c r="F1" s="2" t="s">
        <v>180</v>
      </c>
      <c r="G1" s="2" t="s">
        <v>276</v>
      </c>
      <c r="H1" t="s">
        <v>290</v>
      </c>
      <c r="I1" s="2" t="s">
        <v>181</v>
      </c>
      <c r="J1" s="2" t="s">
        <v>278</v>
      </c>
      <c r="K1" s="2" t="s">
        <v>277</v>
      </c>
      <c r="L1" s="2" t="s">
        <v>279</v>
      </c>
    </row>
    <row r="2" spans="1:12" x14ac:dyDescent="0.25">
      <c r="A2" t="s">
        <v>280</v>
      </c>
      <c r="B2" t="s">
        <v>194</v>
      </c>
      <c r="C2">
        <f ca="1">RANDBETWEEN(0,50)</f>
        <v>14</v>
      </c>
      <c r="D2">
        <f ca="1">RANDBETWEEN(0,50)</f>
        <v>16</v>
      </c>
      <c r="E2" s="3">
        <f ca="1">RANDBETWEEN(5000,350000)</f>
        <v>261431</v>
      </c>
      <c r="F2">
        <f ca="1">RANDBETWEEN(0,SUM(C2:D2))</f>
        <v>5</v>
      </c>
      <c r="G2" s="2">
        <f ca="1">SUM(C2:D2)-F2</f>
        <v>25</v>
      </c>
      <c r="H2" s="4">
        <f ca="1">E2*40%</f>
        <v>104572.40000000001</v>
      </c>
      <c r="I2" s="4">
        <f ca="1">E2+H2</f>
        <v>366003.4</v>
      </c>
      <c r="J2" s="4">
        <f ca="1">I2*11%</f>
        <v>40260.374000000003</v>
      </c>
      <c r="K2" s="5">
        <f ca="1">I2*13%</f>
        <v>47580.442000000003</v>
      </c>
      <c r="L2" s="5">
        <f ca="1">I2-J2+K2</f>
        <v>373323.46799999999</v>
      </c>
    </row>
    <row r="3" spans="1:12" x14ac:dyDescent="0.25">
      <c r="A3" t="s">
        <v>281</v>
      </c>
      <c r="B3" t="s">
        <v>195</v>
      </c>
      <c r="C3">
        <f t="shared" ref="C3:D11" ca="1" si="0">RANDBETWEEN(0,50)</f>
        <v>39</v>
      </c>
      <c r="D3">
        <f t="shared" ca="1" si="0"/>
        <v>13</v>
      </c>
      <c r="E3" s="3">
        <f t="shared" ref="E3:E11" ca="1" si="1">RANDBETWEEN(5000,350000)</f>
        <v>119299</v>
      </c>
      <c r="F3">
        <f t="shared" ref="F3:F11" ca="1" si="2">RANDBETWEEN(0,SUM(C3:D3))</f>
        <v>50</v>
      </c>
      <c r="G3" s="2">
        <f t="shared" ref="G3:G11" ca="1" si="3">SUM(C3:D3)-F3</f>
        <v>2</v>
      </c>
      <c r="H3" s="4">
        <f t="shared" ref="H3:H11" ca="1" si="4">E3*40%</f>
        <v>47719.600000000006</v>
      </c>
      <c r="I3" s="4">
        <f t="shared" ref="I3:I11" ca="1" si="5">E3+H3</f>
        <v>167018.6</v>
      </c>
      <c r="J3" s="4">
        <f t="shared" ref="J3:J11" ca="1" si="6">I3*11%</f>
        <v>18372.046000000002</v>
      </c>
      <c r="K3" s="5">
        <f t="shared" ref="K3:K11" ca="1" si="7">I3*13%</f>
        <v>21712.418000000001</v>
      </c>
      <c r="L3" s="5">
        <f t="shared" ref="L3:L11" ca="1" si="8">I3-J3+K3</f>
        <v>170358.97200000001</v>
      </c>
    </row>
    <row r="4" spans="1:12" x14ac:dyDescent="0.25">
      <c r="A4" t="s">
        <v>282</v>
      </c>
      <c r="B4" t="s">
        <v>196</v>
      </c>
      <c r="C4">
        <f t="shared" ca="1" si="0"/>
        <v>24</v>
      </c>
      <c r="D4">
        <f t="shared" ca="1" si="0"/>
        <v>33</v>
      </c>
      <c r="E4" s="3">
        <f t="shared" ca="1" si="1"/>
        <v>9405</v>
      </c>
      <c r="F4">
        <f t="shared" ca="1" si="2"/>
        <v>34</v>
      </c>
      <c r="G4" s="2">
        <f t="shared" ca="1" si="3"/>
        <v>23</v>
      </c>
      <c r="H4" s="4">
        <f t="shared" ca="1" si="4"/>
        <v>3762</v>
      </c>
      <c r="I4" s="4">
        <f t="shared" ca="1" si="5"/>
        <v>13167</v>
      </c>
      <c r="J4" s="4">
        <f t="shared" ca="1" si="6"/>
        <v>1448.3700000000001</v>
      </c>
      <c r="K4" s="5">
        <f t="shared" ca="1" si="7"/>
        <v>1711.71</v>
      </c>
      <c r="L4" s="5">
        <f t="shared" ca="1" si="8"/>
        <v>13430.34</v>
      </c>
    </row>
    <row r="5" spans="1:12" x14ac:dyDescent="0.25">
      <c r="A5" t="s">
        <v>283</v>
      </c>
      <c r="B5" t="s">
        <v>197</v>
      </c>
      <c r="C5">
        <f t="shared" ca="1" si="0"/>
        <v>7</v>
      </c>
      <c r="D5">
        <f t="shared" ca="1" si="0"/>
        <v>42</v>
      </c>
      <c r="E5" s="3">
        <f t="shared" ca="1" si="1"/>
        <v>205889</v>
      </c>
      <c r="F5">
        <f t="shared" ca="1" si="2"/>
        <v>42</v>
      </c>
      <c r="G5" s="2">
        <f t="shared" ca="1" si="3"/>
        <v>7</v>
      </c>
      <c r="H5" s="4">
        <f t="shared" ca="1" si="4"/>
        <v>82355.600000000006</v>
      </c>
      <c r="I5" s="4">
        <f t="shared" ca="1" si="5"/>
        <v>288244.59999999998</v>
      </c>
      <c r="J5" s="4">
        <f t="shared" ca="1" si="6"/>
        <v>31706.905999999999</v>
      </c>
      <c r="K5" s="5">
        <f t="shared" ca="1" si="7"/>
        <v>37471.797999999995</v>
      </c>
      <c r="L5" s="5">
        <f t="shared" ca="1" si="8"/>
        <v>294009.49199999997</v>
      </c>
    </row>
    <row r="6" spans="1:12" x14ac:dyDescent="0.25">
      <c r="A6" t="s">
        <v>284</v>
      </c>
      <c r="B6" t="s">
        <v>198</v>
      </c>
      <c r="C6">
        <f t="shared" ca="1" si="0"/>
        <v>26</v>
      </c>
      <c r="D6">
        <f t="shared" ca="1" si="0"/>
        <v>33</v>
      </c>
      <c r="E6" s="3">
        <f t="shared" ca="1" si="1"/>
        <v>332324</v>
      </c>
      <c r="F6">
        <f t="shared" ca="1" si="2"/>
        <v>10</v>
      </c>
      <c r="G6" s="2">
        <f t="shared" ca="1" si="3"/>
        <v>49</v>
      </c>
      <c r="H6" s="4">
        <f t="shared" ca="1" si="4"/>
        <v>132929.60000000001</v>
      </c>
      <c r="I6" s="4">
        <f t="shared" ca="1" si="5"/>
        <v>465253.6</v>
      </c>
      <c r="J6" s="4">
        <f t="shared" ca="1" si="6"/>
        <v>51177.896000000001</v>
      </c>
      <c r="K6" s="5">
        <f t="shared" ca="1" si="7"/>
        <v>60482.968000000001</v>
      </c>
      <c r="L6" s="5">
        <f t="shared" ca="1" si="8"/>
        <v>474558.67199999996</v>
      </c>
    </row>
    <row r="7" spans="1:12" x14ac:dyDescent="0.25">
      <c r="A7" t="s">
        <v>285</v>
      </c>
      <c r="B7" t="s">
        <v>199</v>
      </c>
      <c r="C7">
        <f t="shared" ca="1" si="0"/>
        <v>20</v>
      </c>
      <c r="D7">
        <f t="shared" ca="1" si="0"/>
        <v>43</v>
      </c>
      <c r="E7" s="3">
        <f t="shared" ca="1" si="1"/>
        <v>72091</v>
      </c>
      <c r="F7">
        <f t="shared" ca="1" si="2"/>
        <v>44</v>
      </c>
      <c r="G7" s="2">
        <f t="shared" ca="1" si="3"/>
        <v>19</v>
      </c>
      <c r="H7" s="4">
        <f t="shared" ca="1" si="4"/>
        <v>28836.400000000001</v>
      </c>
      <c r="I7" s="4">
        <f t="shared" ca="1" si="5"/>
        <v>100927.4</v>
      </c>
      <c r="J7" s="4">
        <f t="shared" ca="1" si="6"/>
        <v>11102.013999999999</v>
      </c>
      <c r="K7" s="5">
        <f t="shared" ca="1" si="7"/>
        <v>13120.562</v>
      </c>
      <c r="L7" s="5">
        <f t="shared" ca="1" si="8"/>
        <v>102945.948</v>
      </c>
    </row>
    <row r="8" spans="1:12" x14ac:dyDescent="0.25">
      <c r="A8" t="s">
        <v>286</v>
      </c>
      <c r="B8" t="s">
        <v>200</v>
      </c>
      <c r="C8">
        <f t="shared" ca="1" si="0"/>
        <v>11</v>
      </c>
      <c r="D8">
        <f t="shared" ca="1" si="0"/>
        <v>38</v>
      </c>
      <c r="E8" s="3">
        <f t="shared" ca="1" si="1"/>
        <v>274772</v>
      </c>
      <c r="F8">
        <f t="shared" ca="1" si="2"/>
        <v>34</v>
      </c>
      <c r="G8" s="2">
        <f t="shared" ca="1" si="3"/>
        <v>15</v>
      </c>
      <c r="H8" s="4">
        <f t="shared" ca="1" si="4"/>
        <v>109908.8</v>
      </c>
      <c r="I8" s="4">
        <f t="shared" ca="1" si="5"/>
        <v>384680.8</v>
      </c>
      <c r="J8" s="4">
        <f t="shared" ca="1" si="6"/>
        <v>42314.887999999999</v>
      </c>
      <c r="K8" s="5">
        <f t="shared" ca="1" si="7"/>
        <v>50008.504000000001</v>
      </c>
      <c r="L8" s="5">
        <f t="shared" ca="1" si="8"/>
        <v>392374.41600000003</v>
      </c>
    </row>
    <row r="9" spans="1:12" x14ac:dyDescent="0.25">
      <c r="A9" t="s">
        <v>287</v>
      </c>
      <c r="B9" t="s">
        <v>201</v>
      </c>
      <c r="C9">
        <f t="shared" ca="1" si="0"/>
        <v>6</v>
      </c>
      <c r="D9">
        <f t="shared" ca="1" si="0"/>
        <v>34</v>
      </c>
      <c r="E9" s="3">
        <f t="shared" ca="1" si="1"/>
        <v>273799</v>
      </c>
      <c r="F9">
        <f t="shared" ca="1" si="2"/>
        <v>18</v>
      </c>
      <c r="G9" s="2">
        <f t="shared" ca="1" si="3"/>
        <v>22</v>
      </c>
      <c r="H9" s="4">
        <f t="shared" ca="1" si="4"/>
        <v>109519.6</v>
      </c>
      <c r="I9" s="4">
        <f t="shared" ca="1" si="5"/>
        <v>383318.6</v>
      </c>
      <c r="J9" s="4">
        <f t="shared" ca="1" si="6"/>
        <v>42165.045999999995</v>
      </c>
      <c r="K9" s="5">
        <f t="shared" ca="1" si="7"/>
        <v>49831.417999999998</v>
      </c>
      <c r="L9" s="5">
        <f t="shared" ca="1" si="8"/>
        <v>390984.97200000001</v>
      </c>
    </row>
    <row r="10" spans="1:12" x14ac:dyDescent="0.25">
      <c r="A10" t="s">
        <v>288</v>
      </c>
      <c r="B10" t="s">
        <v>202</v>
      </c>
      <c r="C10">
        <f t="shared" ca="1" si="0"/>
        <v>4</v>
      </c>
      <c r="D10">
        <f t="shared" ca="1" si="0"/>
        <v>34</v>
      </c>
      <c r="E10" s="3">
        <f t="shared" ca="1" si="1"/>
        <v>89284</v>
      </c>
      <c r="F10">
        <f t="shared" ca="1" si="2"/>
        <v>25</v>
      </c>
      <c r="G10" s="2">
        <f t="shared" ca="1" si="3"/>
        <v>13</v>
      </c>
      <c r="H10" s="4">
        <f t="shared" ca="1" si="4"/>
        <v>35713.599999999999</v>
      </c>
      <c r="I10" s="4">
        <f t="shared" ca="1" si="5"/>
        <v>124997.6</v>
      </c>
      <c r="J10" s="4">
        <f t="shared" ca="1" si="6"/>
        <v>13749.736000000001</v>
      </c>
      <c r="K10" s="5">
        <f t="shared" ca="1" si="7"/>
        <v>16249.688000000002</v>
      </c>
      <c r="L10" s="5">
        <f t="shared" ca="1" si="8"/>
        <v>127497.552</v>
      </c>
    </row>
    <row r="11" spans="1:12" x14ac:dyDescent="0.25">
      <c r="A11" t="s">
        <v>289</v>
      </c>
      <c r="B11" t="s">
        <v>203</v>
      </c>
      <c r="C11">
        <f t="shared" ca="1" si="0"/>
        <v>3</v>
      </c>
      <c r="D11">
        <f t="shared" ca="1" si="0"/>
        <v>49</v>
      </c>
      <c r="E11" s="3">
        <f t="shared" ca="1" si="1"/>
        <v>225436</v>
      </c>
      <c r="F11">
        <f t="shared" ca="1" si="2"/>
        <v>48</v>
      </c>
      <c r="G11" s="2">
        <f t="shared" ca="1" si="3"/>
        <v>4</v>
      </c>
      <c r="H11" s="4">
        <f t="shared" ca="1" si="4"/>
        <v>90174.400000000009</v>
      </c>
      <c r="I11" s="4">
        <f t="shared" ca="1" si="5"/>
        <v>315610.40000000002</v>
      </c>
      <c r="J11" s="4">
        <f t="shared" ca="1" si="6"/>
        <v>34717.144</v>
      </c>
      <c r="K11" s="5">
        <f t="shared" ca="1" si="7"/>
        <v>41029.352000000006</v>
      </c>
      <c r="L11" s="5">
        <f t="shared" ca="1" si="8"/>
        <v>321922.60800000007</v>
      </c>
    </row>
    <row r="12" spans="1:12" x14ac:dyDescent="0.25">
      <c r="A12" s="6" t="s">
        <v>291</v>
      </c>
      <c r="B12" s="6"/>
    </row>
    <row r="13" spans="1:12" x14ac:dyDescent="0.25">
      <c r="B13" t="s">
        <v>170</v>
      </c>
      <c r="C13" s="5">
        <f ca="1">SUM(L2:L11)</f>
        <v>2661406.44</v>
      </c>
    </row>
    <row r="14" spans="1:12" x14ac:dyDescent="0.25">
      <c r="B14" t="s">
        <v>292</v>
      </c>
      <c r="C14" s="5">
        <f ca="1">MAX(L2:L11)</f>
        <v>474558.67199999996</v>
      </c>
    </row>
    <row r="15" spans="1:12" x14ac:dyDescent="0.25">
      <c r="B15" t="s">
        <v>293</v>
      </c>
      <c r="C15" s="5">
        <f ca="1">MIN(L2:L11)</f>
        <v>13430.34</v>
      </c>
    </row>
    <row r="16" spans="1:12" x14ac:dyDescent="0.25">
      <c r="B16" t="s">
        <v>171</v>
      </c>
      <c r="C16" s="5">
        <f ca="1">AVERAGE(L2:L11)</f>
        <v>266140.64399999997</v>
      </c>
    </row>
  </sheetData>
  <mergeCells count="1">
    <mergeCell ref="A12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C1" workbookViewId="0">
      <selection activeCell="C13" sqref="C13"/>
    </sheetView>
  </sheetViews>
  <sheetFormatPr baseColWidth="10" defaultRowHeight="15" x14ac:dyDescent="0.25"/>
  <cols>
    <col min="6" max="6" width="11.85546875" bestFit="1" customWidth="1"/>
  </cols>
  <sheetData>
    <row r="1" spans="1:9" ht="30" x14ac:dyDescent="0.25">
      <c r="A1" t="s">
        <v>174</v>
      </c>
      <c r="B1" s="2" t="s">
        <v>157</v>
      </c>
      <c r="C1" s="2" t="s">
        <v>294</v>
      </c>
      <c r="D1" s="2" t="s">
        <v>295</v>
      </c>
      <c r="E1" s="2" t="s">
        <v>296</v>
      </c>
      <c r="F1" s="2" t="s">
        <v>180</v>
      </c>
      <c r="G1" s="2" t="s">
        <v>297</v>
      </c>
      <c r="H1" s="2" t="s">
        <v>298</v>
      </c>
      <c r="I1" s="2" t="s">
        <v>299</v>
      </c>
    </row>
    <row r="2" spans="1:9" x14ac:dyDescent="0.25">
      <c r="A2" s="7">
        <v>10</v>
      </c>
      <c r="B2" s="9" t="s">
        <v>300</v>
      </c>
      <c r="C2" t="s">
        <v>309</v>
      </c>
      <c r="D2">
        <f ca="1">RANDBETWEEN(0,100)</f>
        <v>42</v>
      </c>
      <c r="E2">
        <f ca="1">RANDBETWEEN(10,100)*100</f>
        <v>3100</v>
      </c>
      <c r="F2">
        <f ca="1">RANDBETWEEN(0,D2)</f>
        <v>11</v>
      </c>
      <c r="G2">
        <f ca="1">D2-F2</f>
        <v>31</v>
      </c>
      <c r="H2">
        <f ca="1">E2*F2</f>
        <v>34100</v>
      </c>
      <c r="I2">
        <f ca="1">H2+(H2*12.5%)</f>
        <v>38362.5</v>
      </c>
    </row>
    <row r="3" spans="1:9" x14ac:dyDescent="0.25">
      <c r="A3" s="8">
        <v>11</v>
      </c>
      <c r="B3" s="9" t="s">
        <v>301</v>
      </c>
      <c r="C3" t="s">
        <v>310</v>
      </c>
      <c r="D3">
        <f t="shared" ref="D3:D10" ca="1" si="0">RANDBETWEEN(0,100)</f>
        <v>62</v>
      </c>
      <c r="E3">
        <f t="shared" ref="E3:E10" ca="1" si="1">RANDBETWEEN(10,100)*100</f>
        <v>9600</v>
      </c>
      <c r="F3">
        <f t="shared" ref="F3:F10" ca="1" si="2">RANDBETWEEN(0,D3)</f>
        <v>2</v>
      </c>
      <c r="G3">
        <f t="shared" ref="G3:G10" ca="1" si="3">D3-F3</f>
        <v>60</v>
      </c>
      <c r="H3">
        <f t="shared" ref="H3:H10" ca="1" si="4">E3*F3</f>
        <v>19200</v>
      </c>
      <c r="I3">
        <f t="shared" ref="I3:I10" ca="1" si="5">H3+(H3*12.5%)</f>
        <v>21600</v>
      </c>
    </row>
    <row r="4" spans="1:9" x14ac:dyDescent="0.25">
      <c r="A4" s="7">
        <v>12</v>
      </c>
      <c r="B4" s="9" t="s">
        <v>302</v>
      </c>
      <c r="C4" t="s">
        <v>311</v>
      </c>
      <c r="D4">
        <f t="shared" ca="1" si="0"/>
        <v>64</v>
      </c>
      <c r="E4">
        <f t="shared" ca="1" si="1"/>
        <v>9300</v>
      </c>
      <c r="F4">
        <f t="shared" ca="1" si="2"/>
        <v>45</v>
      </c>
      <c r="G4">
        <f t="shared" ca="1" si="3"/>
        <v>19</v>
      </c>
      <c r="H4">
        <f t="shared" ca="1" si="4"/>
        <v>418500</v>
      </c>
      <c r="I4">
        <f t="shared" ca="1" si="5"/>
        <v>470812.5</v>
      </c>
    </row>
    <row r="5" spans="1:9" x14ac:dyDescent="0.25">
      <c r="A5" s="8">
        <v>13</v>
      </c>
      <c r="B5" s="9" t="s">
        <v>303</v>
      </c>
      <c r="C5" t="s">
        <v>312</v>
      </c>
      <c r="D5">
        <f t="shared" ca="1" si="0"/>
        <v>88</v>
      </c>
      <c r="E5">
        <f t="shared" ca="1" si="1"/>
        <v>6200</v>
      </c>
      <c r="F5">
        <f t="shared" ca="1" si="2"/>
        <v>38</v>
      </c>
      <c r="G5">
        <f t="shared" ca="1" si="3"/>
        <v>50</v>
      </c>
      <c r="H5">
        <f t="shared" ca="1" si="4"/>
        <v>235600</v>
      </c>
      <c r="I5">
        <f t="shared" ca="1" si="5"/>
        <v>265050</v>
      </c>
    </row>
    <row r="6" spans="1:9" x14ac:dyDescent="0.25">
      <c r="A6" s="7">
        <v>14</v>
      </c>
      <c r="B6" s="9" t="s">
        <v>304</v>
      </c>
      <c r="C6" t="s">
        <v>313</v>
      </c>
      <c r="D6">
        <f t="shared" ca="1" si="0"/>
        <v>14</v>
      </c>
      <c r="E6">
        <f t="shared" ca="1" si="1"/>
        <v>3900</v>
      </c>
      <c r="F6">
        <f t="shared" ca="1" si="2"/>
        <v>5</v>
      </c>
      <c r="G6">
        <f t="shared" ca="1" si="3"/>
        <v>9</v>
      </c>
      <c r="H6">
        <f t="shared" ca="1" si="4"/>
        <v>19500</v>
      </c>
      <c r="I6">
        <f t="shared" ca="1" si="5"/>
        <v>21937.5</v>
      </c>
    </row>
    <row r="7" spans="1:9" x14ac:dyDescent="0.25">
      <c r="A7" s="8">
        <v>15</v>
      </c>
      <c r="B7" s="9" t="s">
        <v>305</v>
      </c>
      <c r="C7" t="s">
        <v>314</v>
      </c>
      <c r="D7">
        <f t="shared" ca="1" si="0"/>
        <v>8</v>
      </c>
      <c r="E7">
        <f t="shared" ca="1" si="1"/>
        <v>2100</v>
      </c>
      <c r="F7">
        <f t="shared" ca="1" si="2"/>
        <v>8</v>
      </c>
      <c r="G7">
        <f t="shared" ca="1" si="3"/>
        <v>0</v>
      </c>
      <c r="H7">
        <f t="shared" ca="1" si="4"/>
        <v>16800</v>
      </c>
      <c r="I7">
        <f t="shared" ca="1" si="5"/>
        <v>18900</v>
      </c>
    </row>
    <row r="8" spans="1:9" x14ac:dyDescent="0.25">
      <c r="A8" s="7">
        <v>16</v>
      </c>
      <c r="B8" s="9" t="s">
        <v>306</v>
      </c>
      <c r="C8" t="s">
        <v>315</v>
      </c>
      <c r="D8">
        <f t="shared" ca="1" si="0"/>
        <v>16</v>
      </c>
      <c r="E8">
        <f t="shared" ca="1" si="1"/>
        <v>8300</v>
      </c>
      <c r="F8">
        <f t="shared" ca="1" si="2"/>
        <v>10</v>
      </c>
      <c r="G8">
        <f t="shared" ca="1" si="3"/>
        <v>6</v>
      </c>
      <c r="H8">
        <f t="shared" ca="1" si="4"/>
        <v>83000</v>
      </c>
      <c r="I8">
        <f t="shared" ca="1" si="5"/>
        <v>93375</v>
      </c>
    </row>
    <row r="9" spans="1:9" x14ac:dyDescent="0.25">
      <c r="A9" s="8">
        <v>17</v>
      </c>
      <c r="B9" s="9" t="s">
        <v>307</v>
      </c>
      <c r="C9" t="s">
        <v>316</v>
      </c>
      <c r="D9">
        <f t="shared" ca="1" si="0"/>
        <v>18</v>
      </c>
      <c r="E9">
        <f t="shared" ca="1" si="1"/>
        <v>10000</v>
      </c>
      <c r="F9">
        <f t="shared" ca="1" si="2"/>
        <v>2</v>
      </c>
      <c r="G9">
        <f t="shared" ca="1" si="3"/>
        <v>16</v>
      </c>
      <c r="H9">
        <f t="shared" ca="1" si="4"/>
        <v>20000</v>
      </c>
      <c r="I9">
        <f t="shared" ca="1" si="5"/>
        <v>22500</v>
      </c>
    </row>
    <row r="10" spans="1:9" x14ac:dyDescent="0.25">
      <c r="A10" s="7">
        <v>18</v>
      </c>
      <c r="B10" s="9" t="s">
        <v>308</v>
      </c>
      <c r="C10" t="s">
        <v>317</v>
      </c>
      <c r="D10">
        <f t="shared" ca="1" si="0"/>
        <v>5</v>
      </c>
      <c r="E10">
        <f t="shared" ca="1" si="1"/>
        <v>9300</v>
      </c>
      <c r="F10">
        <f t="shared" ca="1" si="2"/>
        <v>5</v>
      </c>
      <c r="G10">
        <f t="shared" ca="1" si="3"/>
        <v>0</v>
      </c>
      <c r="H10">
        <f t="shared" ca="1" si="4"/>
        <v>46500</v>
      </c>
      <c r="I10">
        <f t="shared" ca="1" si="5"/>
        <v>52312.5</v>
      </c>
    </row>
    <row r="12" spans="1:9" x14ac:dyDescent="0.25">
      <c r="B12" t="s">
        <v>318</v>
      </c>
      <c r="C12">
        <f ca="1">SUM(I2:I10)</f>
        <v>1004850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:E10"/>
    </sheetView>
  </sheetViews>
  <sheetFormatPr baseColWidth="10" defaultRowHeight="15" x14ac:dyDescent="0.25"/>
  <sheetData>
    <row r="1" spans="1:5" x14ac:dyDescent="0.25">
      <c r="A1" t="s">
        <v>319</v>
      </c>
      <c r="B1" t="s">
        <v>294</v>
      </c>
      <c r="D1" t="s">
        <v>320</v>
      </c>
      <c r="E1" t="s">
        <v>294</v>
      </c>
    </row>
    <row r="2" spans="1:5" x14ac:dyDescent="0.25">
      <c r="A2">
        <f ca="1">RANDBETWEEN(-50,50)</f>
        <v>-16</v>
      </c>
      <c r="B2" t="str">
        <f ca="1">IF(0=A2,"cero",IF(0&lt;A2,"positivo","negativo"))</f>
        <v>negativo</v>
      </c>
      <c r="D2">
        <f ca="1">RANDBETWEEN(0,90)</f>
        <v>85</v>
      </c>
      <c r="E2" t="str">
        <f ca="1">IF(D2&lt;18,"menor","mayor")</f>
        <v>mayor</v>
      </c>
    </row>
    <row r="3" spans="1:5" x14ac:dyDescent="0.25">
      <c r="A3">
        <f t="shared" ref="A3:A10" ca="1" si="0">RANDBETWEEN(-50,50)</f>
        <v>-34</v>
      </c>
      <c r="B3" t="str">
        <f t="shared" ref="B3:B10" ca="1" si="1">IF(0=A3,"cero",IF(0&lt;A3,"positivo","negativo"))</f>
        <v>negativo</v>
      </c>
      <c r="D3">
        <f t="shared" ref="D3:D10" ca="1" si="2">RANDBETWEEN(0,90)</f>
        <v>34</v>
      </c>
      <c r="E3" t="str">
        <f t="shared" ref="E3:E10" ca="1" si="3">IF(D3&lt;18,"menor","mayor")</f>
        <v>mayor</v>
      </c>
    </row>
    <row r="4" spans="1:5" x14ac:dyDescent="0.25">
      <c r="A4">
        <f t="shared" ca="1" si="0"/>
        <v>7</v>
      </c>
      <c r="B4" t="str">
        <f t="shared" ca="1" si="1"/>
        <v>positivo</v>
      </c>
      <c r="D4">
        <f t="shared" ca="1" si="2"/>
        <v>67</v>
      </c>
      <c r="E4" t="str">
        <f t="shared" ca="1" si="3"/>
        <v>mayor</v>
      </c>
    </row>
    <row r="5" spans="1:5" x14ac:dyDescent="0.25">
      <c r="A5">
        <f t="shared" ca="1" si="0"/>
        <v>40</v>
      </c>
      <c r="B5" t="str">
        <f t="shared" ca="1" si="1"/>
        <v>positivo</v>
      </c>
      <c r="D5">
        <f t="shared" ca="1" si="2"/>
        <v>50</v>
      </c>
      <c r="E5" t="str">
        <f t="shared" ca="1" si="3"/>
        <v>mayor</v>
      </c>
    </row>
    <row r="6" spans="1:5" x14ac:dyDescent="0.25">
      <c r="A6">
        <f t="shared" ca="1" si="0"/>
        <v>-3</v>
      </c>
      <c r="B6" t="str">
        <f t="shared" ca="1" si="1"/>
        <v>negativo</v>
      </c>
      <c r="D6">
        <f t="shared" ca="1" si="2"/>
        <v>60</v>
      </c>
      <c r="E6" t="str">
        <f t="shared" ca="1" si="3"/>
        <v>mayor</v>
      </c>
    </row>
    <row r="7" spans="1:5" x14ac:dyDescent="0.25">
      <c r="A7">
        <f t="shared" ca="1" si="0"/>
        <v>1</v>
      </c>
      <c r="B7" t="str">
        <f t="shared" ca="1" si="1"/>
        <v>positivo</v>
      </c>
      <c r="D7">
        <f t="shared" ca="1" si="2"/>
        <v>5</v>
      </c>
      <c r="E7" t="str">
        <f t="shared" ca="1" si="3"/>
        <v>menor</v>
      </c>
    </row>
    <row r="8" spans="1:5" x14ac:dyDescent="0.25">
      <c r="A8">
        <f t="shared" ca="1" si="0"/>
        <v>-28</v>
      </c>
      <c r="B8" t="str">
        <f t="shared" ca="1" si="1"/>
        <v>negativo</v>
      </c>
      <c r="D8">
        <f t="shared" ca="1" si="2"/>
        <v>35</v>
      </c>
      <c r="E8" t="str">
        <f t="shared" ca="1" si="3"/>
        <v>mayor</v>
      </c>
    </row>
    <row r="9" spans="1:5" x14ac:dyDescent="0.25">
      <c r="A9">
        <f t="shared" ca="1" si="0"/>
        <v>0</v>
      </c>
      <c r="B9" t="str">
        <f t="shared" ca="1" si="1"/>
        <v>cero</v>
      </c>
      <c r="D9">
        <f t="shared" ca="1" si="2"/>
        <v>4</v>
      </c>
      <c r="E9" t="str">
        <f t="shared" ca="1" si="3"/>
        <v>menor</v>
      </c>
    </row>
    <row r="10" spans="1:5" x14ac:dyDescent="0.25">
      <c r="A10">
        <f t="shared" ca="1" si="0"/>
        <v>-49</v>
      </c>
      <c r="B10" t="str">
        <f t="shared" ca="1" si="1"/>
        <v>negativo</v>
      </c>
      <c r="D10">
        <f t="shared" ca="1" si="2"/>
        <v>67</v>
      </c>
      <c r="E10" t="str">
        <f t="shared" ca="1" si="3"/>
        <v>mayor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157</v>
      </c>
      <c r="B1" t="s">
        <v>321</v>
      </c>
      <c r="C1" t="s">
        <v>323</v>
      </c>
      <c r="D1" t="s">
        <v>322</v>
      </c>
      <c r="E1" t="s">
        <v>171</v>
      </c>
    </row>
    <row r="2" spans="1:5" x14ac:dyDescent="0.25">
      <c r="A2" t="s">
        <v>232</v>
      </c>
      <c r="B2">
        <f ca="1">MROUND(RANDBETWEEN(0,100),5)</f>
        <v>100</v>
      </c>
      <c r="C2">
        <f t="shared" ref="C2:D2" ca="1" si="0">MROUND(RANDBETWEEN(0,100),5)</f>
        <v>10</v>
      </c>
      <c r="D2">
        <f t="shared" ca="1" si="0"/>
        <v>85</v>
      </c>
      <c r="E2">
        <f ca="1">MROUND(AVERAGE(B2:D2),5)</f>
        <v>65</v>
      </c>
    </row>
    <row r="3" spans="1:5" x14ac:dyDescent="0.25">
      <c r="A3" t="s">
        <v>233</v>
      </c>
      <c r="B3">
        <f t="shared" ref="B3:D10" ca="1" si="1">MROUND(RANDBETWEEN(0,100),5)</f>
        <v>65</v>
      </c>
      <c r="C3">
        <f t="shared" ca="1" si="1"/>
        <v>75</v>
      </c>
      <c r="D3">
        <f t="shared" ca="1" si="1"/>
        <v>35</v>
      </c>
      <c r="E3">
        <f t="shared" ref="E3:E10" ca="1" si="2">MROUND(AVERAGE(B3:D3),5)</f>
        <v>60</v>
      </c>
    </row>
    <row r="4" spans="1:5" x14ac:dyDescent="0.25">
      <c r="A4" t="s">
        <v>234</v>
      </c>
      <c r="B4">
        <f t="shared" ca="1" si="1"/>
        <v>25</v>
      </c>
      <c r="C4">
        <f t="shared" ca="1" si="1"/>
        <v>10</v>
      </c>
      <c r="D4">
        <f t="shared" ca="1" si="1"/>
        <v>50</v>
      </c>
      <c r="E4">
        <f t="shared" ca="1" si="2"/>
        <v>30</v>
      </c>
    </row>
    <row r="5" spans="1:5" x14ac:dyDescent="0.25">
      <c r="A5" t="s">
        <v>235</v>
      </c>
      <c r="B5">
        <f t="shared" ca="1" si="1"/>
        <v>45</v>
      </c>
      <c r="C5">
        <f t="shared" ca="1" si="1"/>
        <v>90</v>
      </c>
      <c r="D5">
        <f t="shared" ca="1" si="1"/>
        <v>55</v>
      </c>
      <c r="E5">
        <f t="shared" ca="1" si="2"/>
        <v>65</v>
      </c>
    </row>
    <row r="6" spans="1:5" x14ac:dyDescent="0.25">
      <c r="A6" t="s">
        <v>236</v>
      </c>
      <c r="B6">
        <f t="shared" ca="1" si="1"/>
        <v>85</v>
      </c>
      <c r="C6">
        <f t="shared" ca="1" si="1"/>
        <v>45</v>
      </c>
      <c r="D6">
        <f t="shared" ca="1" si="1"/>
        <v>90</v>
      </c>
      <c r="E6">
        <f t="shared" ca="1" si="2"/>
        <v>75</v>
      </c>
    </row>
    <row r="7" spans="1:5" x14ac:dyDescent="0.25">
      <c r="A7" t="s">
        <v>237</v>
      </c>
      <c r="B7">
        <f t="shared" ca="1" si="1"/>
        <v>55</v>
      </c>
      <c r="C7">
        <f t="shared" ca="1" si="1"/>
        <v>45</v>
      </c>
      <c r="D7">
        <f t="shared" ca="1" si="1"/>
        <v>75</v>
      </c>
      <c r="E7">
        <f t="shared" ca="1" si="2"/>
        <v>60</v>
      </c>
    </row>
    <row r="8" spans="1:5" x14ac:dyDescent="0.25">
      <c r="A8" t="s">
        <v>238</v>
      </c>
      <c r="B8">
        <f t="shared" ca="1" si="1"/>
        <v>55</v>
      </c>
      <c r="C8">
        <f t="shared" ca="1" si="1"/>
        <v>5</v>
      </c>
      <c r="D8">
        <f t="shared" ca="1" si="1"/>
        <v>50</v>
      </c>
      <c r="E8">
        <f t="shared" ca="1" si="2"/>
        <v>35</v>
      </c>
    </row>
    <row r="9" spans="1:5" x14ac:dyDescent="0.25">
      <c r="A9" t="s">
        <v>239</v>
      </c>
      <c r="B9">
        <f t="shared" ca="1" si="1"/>
        <v>45</v>
      </c>
      <c r="C9">
        <f t="shared" ca="1" si="1"/>
        <v>100</v>
      </c>
      <c r="D9">
        <f t="shared" ca="1" si="1"/>
        <v>40</v>
      </c>
      <c r="E9">
        <f t="shared" ca="1" si="2"/>
        <v>60</v>
      </c>
    </row>
    <row r="10" spans="1:5" x14ac:dyDescent="0.25">
      <c r="A10" t="s">
        <v>240</v>
      </c>
      <c r="B10">
        <f t="shared" ca="1" si="1"/>
        <v>15</v>
      </c>
      <c r="C10">
        <f t="shared" ca="1" si="1"/>
        <v>5</v>
      </c>
      <c r="D10">
        <f t="shared" ca="1" si="1"/>
        <v>60</v>
      </c>
      <c r="E10">
        <f t="shared" ca="1" si="2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5" sqref="F5"/>
    </sheetView>
  </sheetViews>
  <sheetFormatPr baseColWidth="10" defaultRowHeight="15" x14ac:dyDescent="0.25"/>
  <cols>
    <col min="5" max="5" width="12" bestFit="1" customWidth="1"/>
    <col min="6" max="6" width="12.85546875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</v>
      </c>
    </row>
    <row r="2" spans="1:7" x14ac:dyDescent="0.25">
      <c r="A2" t="s">
        <v>20</v>
      </c>
      <c r="B2">
        <v>120000</v>
      </c>
      <c r="C2">
        <v>20000</v>
      </c>
      <c r="D2">
        <v>100000</v>
      </c>
      <c r="E2">
        <f>SUM(B2:D2)</f>
        <v>240000</v>
      </c>
      <c r="F2">
        <f>E2*0.12</f>
        <v>28800</v>
      </c>
      <c r="G2">
        <f>E2+F2</f>
        <v>268800</v>
      </c>
    </row>
    <row r="3" spans="1:7" x14ac:dyDescent="0.25">
      <c r="A3" t="s">
        <v>21</v>
      </c>
      <c r="B3">
        <v>140000</v>
      </c>
      <c r="C3">
        <v>15000</v>
      </c>
      <c r="D3">
        <v>90000</v>
      </c>
      <c r="E3">
        <f t="shared" ref="E3:E8" si="0">SUM(B3:D3)</f>
        <v>245000</v>
      </c>
      <c r="F3">
        <f t="shared" ref="F3:F8" si="1">E3*0.12</f>
        <v>29400</v>
      </c>
      <c r="G3">
        <f t="shared" ref="G3:G8" si="2">E3+F3</f>
        <v>274400</v>
      </c>
    </row>
    <row r="4" spans="1:7" x14ac:dyDescent="0.25">
      <c r="A4" t="s">
        <v>22</v>
      </c>
      <c r="B4">
        <v>20000</v>
      </c>
      <c r="C4">
        <v>1200</v>
      </c>
      <c r="D4">
        <v>80000</v>
      </c>
      <c r="E4">
        <f t="shared" si="0"/>
        <v>101200</v>
      </c>
      <c r="F4">
        <f t="shared" si="1"/>
        <v>12144</v>
      </c>
      <c r="G4">
        <f t="shared" si="2"/>
        <v>113344</v>
      </c>
    </row>
    <row r="5" spans="1:7" x14ac:dyDescent="0.25">
      <c r="A5" t="s">
        <v>23</v>
      </c>
      <c r="B5">
        <v>89999</v>
      </c>
      <c r="C5">
        <v>3500</v>
      </c>
      <c r="D5">
        <v>70000</v>
      </c>
      <c r="E5">
        <f t="shared" si="0"/>
        <v>163499</v>
      </c>
      <c r="F5">
        <f t="shared" si="1"/>
        <v>19619.88</v>
      </c>
      <c r="G5">
        <f t="shared" si="2"/>
        <v>183118.88</v>
      </c>
    </row>
    <row r="6" spans="1:7" x14ac:dyDescent="0.25">
      <c r="A6" t="s">
        <v>24</v>
      </c>
      <c r="B6">
        <v>60000</v>
      </c>
      <c r="C6">
        <v>8000</v>
      </c>
      <c r="D6">
        <v>60000</v>
      </c>
      <c r="E6">
        <f t="shared" si="0"/>
        <v>128000</v>
      </c>
      <c r="F6">
        <f t="shared" si="1"/>
        <v>15360</v>
      </c>
      <c r="G6">
        <f t="shared" si="2"/>
        <v>143360</v>
      </c>
    </row>
    <row r="7" spans="1:7" x14ac:dyDescent="0.25">
      <c r="A7" t="s">
        <v>25</v>
      </c>
      <c r="B7">
        <v>150000</v>
      </c>
      <c r="C7">
        <v>80000</v>
      </c>
      <c r="D7">
        <v>50000</v>
      </c>
      <c r="E7">
        <f t="shared" si="0"/>
        <v>280000</v>
      </c>
      <c r="F7">
        <f t="shared" si="1"/>
        <v>33600</v>
      </c>
      <c r="G7">
        <f t="shared" si="2"/>
        <v>313600</v>
      </c>
    </row>
    <row r="8" spans="1:7" x14ac:dyDescent="0.25">
      <c r="B8">
        <v>40000</v>
      </c>
      <c r="C8">
        <v>120000</v>
      </c>
      <c r="D8">
        <v>40000</v>
      </c>
      <c r="E8">
        <f t="shared" si="0"/>
        <v>200000</v>
      </c>
      <c r="F8">
        <f t="shared" si="1"/>
        <v>24000</v>
      </c>
      <c r="G8">
        <f t="shared" si="2"/>
        <v>224000</v>
      </c>
    </row>
    <row r="9" spans="1:7" x14ac:dyDescent="0.25">
      <c r="D9" s="1"/>
      <c r="E9" s="1"/>
      <c r="F9" s="1" t="s">
        <v>26</v>
      </c>
      <c r="G9">
        <f>SUM(G2:G8)</f>
        <v>1520622.88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D1" workbookViewId="0">
      <selection activeCell="G21" sqref="G21"/>
    </sheetView>
  </sheetViews>
  <sheetFormatPr baseColWidth="10" defaultRowHeight="15" x14ac:dyDescent="0.25"/>
  <cols>
    <col min="3" max="3" width="15.85546875" bestFit="1" customWidth="1"/>
    <col min="5" max="5" width="15.85546875" bestFit="1" customWidth="1"/>
    <col min="7" max="9" width="12.28515625" bestFit="1" customWidth="1"/>
  </cols>
  <sheetData>
    <row r="1" spans="1:10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54</v>
      </c>
      <c r="H1" t="s">
        <v>33</v>
      </c>
      <c r="I1" t="s">
        <v>34</v>
      </c>
      <c r="J1" t="s">
        <v>35</v>
      </c>
    </row>
    <row r="2" spans="1:10" x14ac:dyDescent="0.25">
      <c r="A2" t="s">
        <v>36</v>
      </c>
      <c r="B2" t="s">
        <v>45</v>
      </c>
      <c r="C2">
        <v>48</v>
      </c>
      <c r="D2">
        <v>600</v>
      </c>
      <c r="E2">
        <f>C2*D2</f>
        <v>28800</v>
      </c>
      <c r="F2">
        <f t="shared" ref="F2:F9" si="0">IF(C2-48&gt;=0,C2-48,0)</f>
        <v>0</v>
      </c>
      <c r="G2">
        <f>F2*D2*1.5</f>
        <v>0</v>
      </c>
      <c r="H2">
        <f>E2+G2</f>
        <v>28800</v>
      </c>
      <c r="I2">
        <f>H2*0.09</f>
        <v>2592</v>
      </c>
      <c r="J2">
        <f>H2-I2</f>
        <v>26208</v>
      </c>
    </row>
    <row r="3" spans="1:10" x14ac:dyDescent="0.25">
      <c r="A3" t="s">
        <v>37</v>
      </c>
      <c r="B3" t="s">
        <v>46</v>
      </c>
      <c r="C3">
        <v>51</v>
      </c>
      <c r="D3">
        <v>400</v>
      </c>
      <c r="E3">
        <f t="shared" ref="E3:E10" si="1">C3*D3</f>
        <v>20400</v>
      </c>
      <c r="F3">
        <f t="shared" si="0"/>
        <v>3</v>
      </c>
      <c r="G3">
        <f t="shared" ref="G3:G10" si="2">F3*D3*1.5</f>
        <v>1800</v>
      </c>
      <c r="H3">
        <f t="shared" ref="H3:H10" si="3">E3+G3</f>
        <v>22200</v>
      </c>
      <c r="I3">
        <f t="shared" ref="I3:I10" si="4">H3*0.09</f>
        <v>1998</v>
      </c>
      <c r="J3">
        <f t="shared" ref="J3:J10" si="5">H3-I3</f>
        <v>20202</v>
      </c>
    </row>
    <row r="4" spans="1:10" x14ac:dyDescent="0.25">
      <c r="A4" t="s">
        <v>38</v>
      </c>
      <c r="B4" t="s">
        <v>47</v>
      </c>
      <c r="C4">
        <v>50</v>
      </c>
      <c r="D4">
        <v>450</v>
      </c>
      <c r="E4">
        <f t="shared" si="1"/>
        <v>22500</v>
      </c>
      <c r="F4">
        <f t="shared" si="0"/>
        <v>2</v>
      </c>
      <c r="G4">
        <f t="shared" si="2"/>
        <v>1350</v>
      </c>
      <c r="H4">
        <f t="shared" si="3"/>
        <v>23850</v>
      </c>
      <c r="I4">
        <f t="shared" si="4"/>
        <v>2146.5</v>
      </c>
      <c r="J4">
        <f t="shared" si="5"/>
        <v>21703.5</v>
      </c>
    </row>
    <row r="5" spans="1:10" x14ac:dyDescent="0.25">
      <c r="A5" t="s">
        <v>39</v>
      </c>
      <c r="B5" t="s">
        <v>48</v>
      </c>
      <c r="C5">
        <v>40</v>
      </c>
      <c r="D5">
        <v>500</v>
      </c>
      <c r="E5">
        <f t="shared" si="1"/>
        <v>20000</v>
      </c>
      <c r="F5">
        <f t="shared" si="0"/>
        <v>0</v>
      </c>
      <c r="G5">
        <f t="shared" si="2"/>
        <v>0</v>
      </c>
      <c r="H5">
        <f t="shared" si="3"/>
        <v>20000</v>
      </c>
      <c r="I5">
        <f t="shared" si="4"/>
        <v>1800</v>
      </c>
      <c r="J5">
        <f t="shared" si="5"/>
        <v>18200</v>
      </c>
    </row>
    <row r="6" spans="1:10" x14ac:dyDescent="0.25">
      <c r="A6" t="s">
        <v>40</v>
      </c>
      <c r="B6" t="s">
        <v>49</v>
      </c>
      <c r="C6">
        <v>38</v>
      </c>
      <c r="D6">
        <v>600</v>
      </c>
      <c r="E6">
        <f t="shared" si="1"/>
        <v>22800</v>
      </c>
      <c r="F6">
        <f t="shared" si="0"/>
        <v>0</v>
      </c>
      <c r="G6">
        <f t="shared" si="2"/>
        <v>0</v>
      </c>
      <c r="H6">
        <f t="shared" si="3"/>
        <v>22800</v>
      </c>
      <c r="I6">
        <f t="shared" si="4"/>
        <v>2052</v>
      </c>
      <c r="J6">
        <f t="shared" si="5"/>
        <v>20748</v>
      </c>
    </row>
    <row r="7" spans="1:10" x14ac:dyDescent="0.25">
      <c r="A7" t="s">
        <v>41</v>
      </c>
      <c r="B7" t="s">
        <v>50</v>
      </c>
      <c r="C7">
        <v>42</v>
      </c>
      <c r="D7">
        <v>350</v>
      </c>
      <c r="E7">
        <f t="shared" si="1"/>
        <v>14700</v>
      </c>
      <c r="F7">
        <f t="shared" si="0"/>
        <v>0</v>
      </c>
      <c r="G7">
        <f t="shared" si="2"/>
        <v>0</v>
      </c>
      <c r="H7">
        <f t="shared" si="3"/>
        <v>14700</v>
      </c>
      <c r="I7">
        <f t="shared" si="4"/>
        <v>1323</v>
      </c>
      <c r="J7">
        <f t="shared" si="5"/>
        <v>13377</v>
      </c>
    </row>
    <row r="8" spans="1:10" x14ac:dyDescent="0.25">
      <c r="A8" t="s">
        <v>42</v>
      </c>
      <c r="B8" t="s">
        <v>51</v>
      </c>
      <c r="C8">
        <v>59</v>
      </c>
      <c r="D8">
        <v>425</v>
      </c>
      <c r="E8">
        <f t="shared" si="1"/>
        <v>25075</v>
      </c>
      <c r="F8">
        <f t="shared" si="0"/>
        <v>11</v>
      </c>
      <c r="G8">
        <f t="shared" si="2"/>
        <v>7012.5</v>
      </c>
      <c r="H8">
        <f t="shared" si="3"/>
        <v>32087.5</v>
      </c>
      <c r="I8">
        <f t="shared" si="4"/>
        <v>2887.875</v>
      </c>
      <c r="J8">
        <f t="shared" si="5"/>
        <v>29199.625</v>
      </c>
    </row>
    <row r="9" spans="1:10" x14ac:dyDescent="0.25">
      <c r="A9" t="s">
        <v>43</v>
      </c>
      <c r="B9" t="s">
        <v>52</v>
      </c>
      <c r="C9">
        <v>60</v>
      </c>
      <c r="D9">
        <v>497</v>
      </c>
      <c r="E9">
        <f t="shared" si="1"/>
        <v>29820</v>
      </c>
      <c r="F9">
        <f t="shared" si="0"/>
        <v>12</v>
      </c>
      <c r="G9">
        <f t="shared" si="2"/>
        <v>8946</v>
      </c>
      <c r="H9">
        <f t="shared" si="3"/>
        <v>38766</v>
      </c>
      <c r="I9">
        <f t="shared" si="4"/>
        <v>3488.94</v>
      </c>
      <c r="J9">
        <f t="shared" si="5"/>
        <v>35277.06</v>
      </c>
    </row>
    <row r="10" spans="1:10" x14ac:dyDescent="0.25">
      <c r="A10" t="s">
        <v>44</v>
      </c>
      <c r="B10" t="s">
        <v>53</v>
      </c>
      <c r="C10">
        <v>24</v>
      </c>
      <c r="D10">
        <v>390</v>
      </c>
      <c r="E10">
        <f t="shared" si="1"/>
        <v>9360</v>
      </c>
      <c r="F10">
        <f>IF(C10-48&gt;=0,C10-48,0)</f>
        <v>0</v>
      </c>
      <c r="G10">
        <f t="shared" si="2"/>
        <v>0</v>
      </c>
      <c r="H10">
        <f t="shared" si="3"/>
        <v>9360</v>
      </c>
      <c r="I10">
        <f t="shared" si="4"/>
        <v>842.4</v>
      </c>
      <c r="J10">
        <f t="shared" si="5"/>
        <v>8517.6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3" workbookViewId="0">
      <selection activeCell="D30" sqref="D30"/>
    </sheetView>
  </sheetViews>
  <sheetFormatPr baseColWidth="10" defaultRowHeight="15" x14ac:dyDescent="0.25"/>
  <cols>
    <col min="3" max="3" width="16.42578125" bestFit="1" customWidth="1"/>
    <col min="4" max="4" width="10.85546875" bestFit="1" customWidth="1"/>
    <col min="5" max="5" width="12.42578125" bestFit="1" customWidth="1"/>
  </cols>
  <sheetData>
    <row r="1" spans="1:6" x14ac:dyDescent="0.25">
      <c r="A1" t="s">
        <v>28</v>
      </c>
      <c r="B1" t="s">
        <v>55</v>
      </c>
      <c r="C1" t="s">
        <v>84</v>
      </c>
      <c r="D1" t="s">
        <v>56</v>
      </c>
      <c r="E1" t="s">
        <v>57</v>
      </c>
      <c r="F1" t="s">
        <v>58</v>
      </c>
    </row>
    <row r="2" spans="1:6" x14ac:dyDescent="0.25">
      <c r="A2" t="s">
        <v>59</v>
      </c>
      <c r="B2">
        <v>150000</v>
      </c>
      <c r="C2">
        <f>B2*11%</f>
        <v>16500</v>
      </c>
      <c r="D2">
        <f>B2*20%</f>
        <v>30000</v>
      </c>
      <c r="E2">
        <f>SUM(C2:D2)</f>
        <v>46500</v>
      </c>
      <c r="F2">
        <f>B2-E2</f>
        <v>103500</v>
      </c>
    </row>
    <row r="3" spans="1:6" x14ac:dyDescent="0.25">
      <c r="A3" t="s">
        <v>60</v>
      </c>
      <c r="B3">
        <v>70000</v>
      </c>
      <c r="C3">
        <f t="shared" ref="C3:C28" si="0">B3*11%</f>
        <v>7700</v>
      </c>
      <c r="D3">
        <f t="shared" ref="D3:D28" si="1">B3*20%</f>
        <v>14000</v>
      </c>
      <c r="E3">
        <f t="shared" ref="E3:E28" si="2">SUM(C3:D3)</f>
        <v>21700</v>
      </c>
      <c r="F3">
        <f t="shared" ref="F3:F28" si="3">B3-E3</f>
        <v>48300</v>
      </c>
    </row>
    <row r="4" spans="1:6" x14ac:dyDescent="0.25">
      <c r="A4" t="s">
        <v>61</v>
      </c>
      <c r="B4">
        <v>60000</v>
      </c>
      <c r="C4">
        <f t="shared" si="0"/>
        <v>6600</v>
      </c>
      <c r="D4">
        <f t="shared" si="1"/>
        <v>12000</v>
      </c>
      <c r="E4">
        <f t="shared" si="2"/>
        <v>18600</v>
      </c>
      <c r="F4">
        <f t="shared" si="3"/>
        <v>41400</v>
      </c>
    </row>
    <row r="5" spans="1:6" x14ac:dyDescent="0.25">
      <c r="A5" t="s">
        <v>62</v>
      </c>
      <c r="B5">
        <v>85000</v>
      </c>
      <c r="C5">
        <f t="shared" si="0"/>
        <v>9350</v>
      </c>
      <c r="D5">
        <f t="shared" si="1"/>
        <v>17000</v>
      </c>
      <c r="E5">
        <f t="shared" si="2"/>
        <v>26350</v>
      </c>
      <c r="F5">
        <f t="shared" si="3"/>
        <v>58650</v>
      </c>
    </row>
    <row r="6" spans="1:6" x14ac:dyDescent="0.25">
      <c r="A6" t="s">
        <v>63</v>
      </c>
      <c r="B6">
        <v>120000</v>
      </c>
      <c r="C6">
        <f t="shared" si="0"/>
        <v>13200</v>
      </c>
      <c r="D6">
        <f t="shared" si="1"/>
        <v>24000</v>
      </c>
      <c r="E6">
        <f t="shared" si="2"/>
        <v>37200</v>
      </c>
      <c r="F6">
        <f t="shared" si="3"/>
        <v>82800</v>
      </c>
    </row>
    <row r="7" spans="1:6" x14ac:dyDescent="0.25">
      <c r="A7" t="s">
        <v>64</v>
      </c>
      <c r="B7">
        <v>72000</v>
      </c>
      <c r="C7">
        <f t="shared" si="0"/>
        <v>7920</v>
      </c>
      <c r="D7">
        <f t="shared" si="1"/>
        <v>14400</v>
      </c>
      <c r="E7">
        <f t="shared" si="2"/>
        <v>22320</v>
      </c>
      <c r="F7">
        <f t="shared" si="3"/>
        <v>49680</v>
      </c>
    </row>
    <row r="8" spans="1:6" x14ac:dyDescent="0.25">
      <c r="A8" t="s">
        <v>65</v>
      </c>
      <c r="B8">
        <v>75000</v>
      </c>
      <c r="C8">
        <f t="shared" si="0"/>
        <v>8250</v>
      </c>
      <c r="D8">
        <f t="shared" si="1"/>
        <v>15000</v>
      </c>
      <c r="E8">
        <f t="shared" si="2"/>
        <v>23250</v>
      </c>
      <c r="F8">
        <f t="shared" si="3"/>
        <v>51750</v>
      </c>
    </row>
    <row r="9" spans="1:6" x14ac:dyDescent="0.25">
      <c r="A9" t="s">
        <v>50</v>
      </c>
      <c r="B9">
        <v>125000</v>
      </c>
      <c r="C9">
        <f t="shared" si="0"/>
        <v>13750</v>
      </c>
      <c r="D9">
        <f t="shared" si="1"/>
        <v>25000</v>
      </c>
      <c r="E9">
        <f t="shared" si="2"/>
        <v>38750</v>
      </c>
      <c r="F9">
        <f t="shared" si="3"/>
        <v>86250</v>
      </c>
    </row>
    <row r="10" spans="1:6" x14ac:dyDescent="0.25">
      <c r="A10" t="s">
        <v>66</v>
      </c>
      <c r="B10">
        <v>175000</v>
      </c>
      <c r="C10">
        <f t="shared" si="0"/>
        <v>19250</v>
      </c>
      <c r="D10">
        <f t="shared" si="1"/>
        <v>35000</v>
      </c>
      <c r="E10">
        <f t="shared" si="2"/>
        <v>54250</v>
      </c>
      <c r="F10">
        <f t="shared" si="3"/>
        <v>120750</v>
      </c>
    </row>
    <row r="11" spans="1:6" x14ac:dyDescent="0.25">
      <c r="A11" t="s">
        <v>67</v>
      </c>
      <c r="B11">
        <v>89000</v>
      </c>
      <c r="C11">
        <f t="shared" si="0"/>
        <v>9790</v>
      </c>
      <c r="D11">
        <f t="shared" si="1"/>
        <v>17800</v>
      </c>
      <c r="E11">
        <f t="shared" si="2"/>
        <v>27590</v>
      </c>
      <c r="F11">
        <f t="shared" si="3"/>
        <v>61410</v>
      </c>
    </row>
    <row r="12" spans="1:6" x14ac:dyDescent="0.25">
      <c r="A12" t="s">
        <v>68</v>
      </c>
      <c r="B12">
        <v>95000</v>
      </c>
      <c r="C12">
        <f t="shared" si="0"/>
        <v>10450</v>
      </c>
      <c r="D12">
        <f t="shared" si="1"/>
        <v>19000</v>
      </c>
      <c r="E12">
        <f t="shared" si="2"/>
        <v>29450</v>
      </c>
      <c r="F12">
        <f t="shared" si="3"/>
        <v>65550</v>
      </c>
    </row>
    <row r="13" spans="1:6" x14ac:dyDescent="0.25">
      <c r="A13" t="s">
        <v>69</v>
      </c>
      <c r="B13">
        <v>90000</v>
      </c>
      <c r="C13">
        <f t="shared" si="0"/>
        <v>9900</v>
      </c>
      <c r="D13">
        <f t="shared" si="1"/>
        <v>18000</v>
      </c>
      <c r="E13">
        <f t="shared" si="2"/>
        <v>27900</v>
      </c>
      <c r="F13">
        <f t="shared" si="3"/>
        <v>62100</v>
      </c>
    </row>
    <row r="14" spans="1:6" x14ac:dyDescent="0.25">
      <c r="A14" t="s">
        <v>70</v>
      </c>
      <c r="B14">
        <v>85000</v>
      </c>
      <c r="C14">
        <f t="shared" si="0"/>
        <v>9350</v>
      </c>
      <c r="D14">
        <f t="shared" si="1"/>
        <v>17000</v>
      </c>
      <c r="E14">
        <f t="shared" si="2"/>
        <v>26350</v>
      </c>
      <c r="F14">
        <f t="shared" si="3"/>
        <v>58650</v>
      </c>
    </row>
    <row r="15" spans="1:6" x14ac:dyDescent="0.25">
      <c r="A15" t="s">
        <v>71</v>
      </c>
      <c r="B15">
        <v>70000</v>
      </c>
      <c r="C15">
        <f t="shared" si="0"/>
        <v>7700</v>
      </c>
      <c r="D15">
        <f t="shared" si="1"/>
        <v>14000</v>
      </c>
      <c r="E15">
        <f t="shared" si="2"/>
        <v>21700</v>
      </c>
      <c r="F15">
        <f t="shared" si="3"/>
        <v>48300</v>
      </c>
    </row>
    <row r="16" spans="1:6" x14ac:dyDescent="0.25">
      <c r="A16" t="s">
        <v>72</v>
      </c>
      <c r="B16">
        <v>120000</v>
      </c>
      <c r="C16">
        <f t="shared" si="0"/>
        <v>13200</v>
      </c>
      <c r="D16">
        <f t="shared" si="1"/>
        <v>24000</v>
      </c>
      <c r="E16">
        <f t="shared" si="2"/>
        <v>37200</v>
      </c>
      <c r="F16">
        <f t="shared" si="3"/>
        <v>82800</v>
      </c>
    </row>
    <row r="17" spans="1:6" x14ac:dyDescent="0.25">
      <c r="A17" t="s">
        <v>73</v>
      </c>
      <c r="B17">
        <v>125000</v>
      </c>
      <c r="C17">
        <f t="shared" si="0"/>
        <v>13750</v>
      </c>
      <c r="D17">
        <f t="shared" si="1"/>
        <v>25000</v>
      </c>
      <c r="E17">
        <f t="shared" si="2"/>
        <v>38750</v>
      </c>
      <c r="F17">
        <f t="shared" si="3"/>
        <v>86250</v>
      </c>
    </row>
    <row r="18" spans="1:6" x14ac:dyDescent="0.25">
      <c r="A18" t="s">
        <v>74</v>
      </c>
      <c r="B18">
        <v>180000</v>
      </c>
      <c r="C18">
        <f t="shared" si="0"/>
        <v>19800</v>
      </c>
      <c r="D18">
        <f t="shared" si="1"/>
        <v>36000</v>
      </c>
      <c r="E18">
        <f t="shared" si="2"/>
        <v>55800</v>
      </c>
      <c r="F18">
        <f t="shared" si="3"/>
        <v>124200</v>
      </c>
    </row>
    <row r="19" spans="1:6" x14ac:dyDescent="0.25">
      <c r="A19" t="s">
        <v>72</v>
      </c>
      <c r="B19">
        <v>110000</v>
      </c>
      <c r="C19">
        <f t="shared" si="0"/>
        <v>12100</v>
      </c>
      <c r="D19">
        <f t="shared" si="1"/>
        <v>22000</v>
      </c>
      <c r="E19">
        <f t="shared" si="2"/>
        <v>34100</v>
      </c>
      <c r="F19">
        <f t="shared" si="3"/>
        <v>75900</v>
      </c>
    </row>
    <row r="20" spans="1:6" x14ac:dyDescent="0.25">
      <c r="A20" t="s">
        <v>75</v>
      </c>
      <c r="B20">
        <v>75000</v>
      </c>
      <c r="C20">
        <f t="shared" si="0"/>
        <v>8250</v>
      </c>
      <c r="D20">
        <f t="shared" si="1"/>
        <v>15000</v>
      </c>
      <c r="E20">
        <f t="shared" si="2"/>
        <v>23250</v>
      </c>
      <c r="F20">
        <f t="shared" si="3"/>
        <v>51750</v>
      </c>
    </row>
    <row r="21" spans="1:6" x14ac:dyDescent="0.25">
      <c r="A21" t="s">
        <v>76</v>
      </c>
      <c r="B21">
        <v>160000</v>
      </c>
      <c r="C21">
        <f t="shared" si="0"/>
        <v>17600</v>
      </c>
      <c r="D21">
        <f t="shared" si="1"/>
        <v>32000</v>
      </c>
      <c r="E21">
        <f t="shared" si="2"/>
        <v>49600</v>
      </c>
      <c r="F21">
        <f t="shared" si="3"/>
        <v>110400</v>
      </c>
    </row>
    <row r="22" spans="1:6" x14ac:dyDescent="0.25">
      <c r="A22" t="s">
        <v>77</v>
      </c>
      <c r="B22">
        <v>150000</v>
      </c>
      <c r="C22">
        <f t="shared" si="0"/>
        <v>16500</v>
      </c>
      <c r="D22">
        <f t="shared" si="1"/>
        <v>30000</v>
      </c>
      <c r="E22">
        <f t="shared" si="2"/>
        <v>46500</v>
      </c>
      <c r="F22">
        <f t="shared" si="3"/>
        <v>103500</v>
      </c>
    </row>
    <row r="23" spans="1:6" x14ac:dyDescent="0.25">
      <c r="A23" t="s">
        <v>78</v>
      </c>
      <c r="B23">
        <v>125000</v>
      </c>
      <c r="C23">
        <f t="shared" si="0"/>
        <v>13750</v>
      </c>
      <c r="D23">
        <f t="shared" si="1"/>
        <v>25000</v>
      </c>
      <c r="E23">
        <f t="shared" si="2"/>
        <v>38750</v>
      </c>
      <c r="F23">
        <f t="shared" si="3"/>
        <v>86250</v>
      </c>
    </row>
    <row r="24" spans="1:6" x14ac:dyDescent="0.25">
      <c r="A24" t="s">
        <v>79</v>
      </c>
      <c r="B24">
        <v>60000</v>
      </c>
      <c r="C24">
        <f t="shared" si="0"/>
        <v>6600</v>
      </c>
      <c r="D24">
        <f t="shared" si="1"/>
        <v>12000</v>
      </c>
      <c r="E24">
        <f t="shared" si="2"/>
        <v>18600</v>
      </c>
      <c r="F24">
        <f t="shared" si="3"/>
        <v>41400</v>
      </c>
    </row>
    <row r="25" spans="1:6" x14ac:dyDescent="0.25">
      <c r="A25" t="s">
        <v>80</v>
      </c>
      <c r="B25">
        <v>70000</v>
      </c>
      <c r="C25">
        <f t="shared" si="0"/>
        <v>7700</v>
      </c>
      <c r="D25">
        <f t="shared" si="1"/>
        <v>14000</v>
      </c>
      <c r="E25">
        <f t="shared" si="2"/>
        <v>21700</v>
      </c>
      <c r="F25">
        <f t="shared" si="3"/>
        <v>48300</v>
      </c>
    </row>
    <row r="26" spans="1:6" x14ac:dyDescent="0.25">
      <c r="A26" t="s">
        <v>81</v>
      </c>
      <c r="B26">
        <v>80000</v>
      </c>
      <c r="C26">
        <f t="shared" si="0"/>
        <v>8800</v>
      </c>
      <c r="D26">
        <f t="shared" si="1"/>
        <v>16000</v>
      </c>
      <c r="E26">
        <f t="shared" si="2"/>
        <v>24800</v>
      </c>
      <c r="F26">
        <f t="shared" si="3"/>
        <v>55200</v>
      </c>
    </row>
    <row r="27" spans="1:6" x14ac:dyDescent="0.25">
      <c r="A27" t="s">
        <v>82</v>
      </c>
      <c r="B27">
        <v>100000</v>
      </c>
      <c r="C27">
        <f t="shared" si="0"/>
        <v>11000</v>
      </c>
      <c r="D27">
        <f t="shared" si="1"/>
        <v>20000</v>
      </c>
      <c r="E27">
        <f t="shared" si="2"/>
        <v>31000</v>
      </c>
      <c r="F27">
        <f t="shared" si="3"/>
        <v>69000</v>
      </c>
    </row>
    <row r="28" spans="1:6" x14ac:dyDescent="0.25">
      <c r="A28" t="s">
        <v>83</v>
      </c>
      <c r="B28">
        <v>95000</v>
      </c>
      <c r="C28">
        <f t="shared" si="0"/>
        <v>10450</v>
      </c>
      <c r="D28">
        <f t="shared" si="1"/>
        <v>19000</v>
      </c>
      <c r="E28">
        <f t="shared" si="2"/>
        <v>29450</v>
      </c>
      <c r="F28">
        <f t="shared" si="3"/>
        <v>65550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D1" workbookViewId="0">
      <selection activeCell="I20" sqref="I20"/>
    </sheetView>
  </sheetViews>
  <sheetFormatPr baseColWidth="10" defaultRowHeight="15" x14ac:dyDescent="0.25"/>
  <cols>
    <col min="2" max="2" width="13.140625" bestFit="1" customWidth="1"/>
    <col min="3" max="3" width="13" customWidth="1"/>
    <col min="4" max="4" width="11.85546875" bestFit="1" customWidth="1"/>
  </cols>
  <sheetData>
    <row r="1" spans="1:11" ht="45" x14ac:dyDescent="0.25">
      <c r="A1" t="s">
        <v>85</v>
      </c>
      <c r="B1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95</v>
      </c>
    </row>
    <row r="2" spans="1:11" x14ac:dyDescent="0.25">
      <c r="A2" t="s">
        <v>96</v>
      </c>
      <c r="B2" t="s">
        <v>105</v>
      </c>
      <c r="C2">
        <v>25</v>
      </c>
      <c r="D2">
        <v>10</v>
      </c>
      <c r="E2">
        <v>104995</v>
      </c>
      <c r="F2">
        <v>12</v>
      </c>
      <c r="G2">
        <f>C2+D2-F2</f>
        <v>23</v>
      </c>
      <c r="H2">
        <f>E2*40%</f>
        <v>41998</v>
      </c>
      <c r="I2">
        <f>E2+H2</f>
        <v>146993</v>
      </c>
      <c r="J2">
        <f>I2*15%</f>
        <v>22048.95</v>
      </c>
      <c r="K2">
        <f>I2+J2</f>
        <v>169041.95</v>
      </c>
    </row>
    <row r="3" spans="1:11" x14ac:dyDescent="0.25">
      <c r="A3" t="s">
        <v>97</v>
      </c>
      <c r="B3" t="s">
        <v>106</v>
      </c>
      <c r="C3">
        <v>11</v>
      </c>
      <c r="D3">
        <v>2</v>
      </c>
      <c r="E3">
        <v>85000</v>
      </c>
      <c r="F3">
        <v>8</v>
      </c>
      <c r="G3">
        <f t="shared" ref="G3:G12" si="0">C3+D3-F3</f>
        <v>5</v>
      </c>
      <c r="H3">
        <f t="shared" ref="H3:H12" si="1">E3*40%</f>
        <v>34000</v>
      </c>
      <c r="I3">
        <f t="shared" ref="I3:I12" si="2">E3+H3</f>
        <v>119000</v>
      </c>
      <c r="J3">
        <f t="shared" ref="J3:J12" si="3">I3*15%</f>
        <v>17850</v>
      </c>
      <c r="K3">
        <f t="shared" ref="K3:K12" si="4">I3+J3</f>
        <v>136850</v>
      </c>
    </row>
    <row r="4" spans="1:11" x14ac:dyDescent="0.25">
      <c r="A4" t="s">
        <v>98</v>
      </c>
      <c r="B4" t="s">
        <v>107</v>
      </c>
      <c r="C4">
        <v>40</v>
      </c>
      <c r="D4">
        <v>13</v>
      </c>
      <c r="E4">
        <v>5700</v>
      </c>
      <c r="F4">
        <v>9</v>
      </c>
      <c r="G4">
        <f t="shared" si="0"/>
        <v>44</v>
      </c>
      <c r="H4">
        <f t="shared" si="1"/>
        <v>2280</v>
      </c>
      <c r="I4">
        <f t="shared" si="2"/>
        <v>7980</v>
      </c>
      <c r="J4">
        <f t="shared" si="3"/>
        <v>1197</v>
      </c>
      <c r="K4">
        <f t="shared" si="4"/>
        <v>9177</v>
      </c>
    </row>
    <row r="5" spans="1:11" x14ac:dyDescent="0.25">
      <c r="A5" t="s">
        <v>99</v>
      </c>
      <c r="B5" t="s">
        <v>108</v>
      </c>
      <c r="C5">
        <v>22</v>
      </c>
      <c r="D5">
        <v>19</v>
      </c>
      <c r="E5">
        <v>5871</v>
      </c>
      <c r="F5">
        <v>14</v>
      </c>
      <c r="G5">
        <f t="shared" si="0"/>
        <v>27</v>
      </c>
      <c r="H5">
        <f t="shared" si="1"/>
        <v>2348.4</v>
      </c>
      <c r="I5">
        <f t="shared" si="2"/>
        <v>8219.4</v>
      </c>
      <c r="J5">
        <f t="shared" si="3"/>
        <v>1232.9099999999999</v>
      </c>
      <c r="K5">
        <f t="shared" si="4"/>
        <v>9452.31</v>
      </c>
    </row>
    <row r="6" spans="1:11" x14ac:dyDescent="0.25">
      <c r="A6" t="s">
        <v>100</v>
      </c>
      <c r="B6" t="s">
        <v>109</v>
      </c>
      <c r="C6">
        <v>23</v>
      </c>
      <c r="D6">
        <v>3</v>
      </c>
      <c r="E6">
        <v>43386</v>
      </c>
      <c r="F6">
        <v>17</v>
      </c>
      <c r="G6">
        <f t="shared" si="0"/>
        <v>9</v>
      </c>
      <c r="H6">
        <f t="shared" si="1"/>
        <v>17354.400000000001</v>
      </c>
      <c r="I6">
        <f t="shared" si="2"/>
        <v>60740.4</v>
      </c>
      <c r="J6">
        <f t="shared" si="3"/>
        <v>9111.06</v>
      </c>
      <c r="K6">
        <f t="shared" si="4"/>
        <v>69851.460000000006</v>
      </c>
    </row>
    <row r="7" spans="1:11" x14ac:dyDescent="0.25">
      <c r="A7" t="s">
        <v>101</v>
      </c>
      <c r="B7" t="s">
        <v>110</v>
      </c>
      <c r="C7">
        <v>12</v>
      </c>
      <c r="D7">
        <v>4</v>
      </c>
      <c r="E7">
        <v>114522</v>
      </c>
      <c r="F7">
        <v>16</v>
      </c>
      <c r="G7">
        <f t="shared" si="0"/>
        <v>0</v>
      </c>
      <c r="H7">
        <f t="shared" si="1"/>
        <v>45808.800000000003</v>
      </c>
      <c r="I7">
        <f t="shared" si="2"/>
        <v>160330.79999999999</v>
      </c>
      <c r="J7">
        <f t="shared" si="3"/>
        <v>24049.62</v>
      </c>
      <c r="K7">
        <f t="shared" si="4"/>
        <v>184380.41999999998</v>
      </c>
    </row>
    <row r="8" spans="1:11" x14ac:dyDescent="0.25">
      <c r="A8" t="s">
        <v>102</v>
      </c>
      <c r="B8" t="s">
        <v>111</v>
      </c>
      <c r="C8">
        <v>21</v>
      </c>
      <c r="D8">
        <v>30</v>
      </c>
      <c r="E8">
        <v>105689</v>
      </c>
      <c r="F8">
        <v>13</v>
      </c>
      <c r="G8">
        <f t="shared" si="0"/>
        <v>38</v>
      </c>
      <c r="H8">
        <f t="shared" si="1"/>
        <v>42275.600000000006</v>
      </c>
      <c r="I8">
        <f t="shared" si="2"/>
        <v>147964.6</v>
      </c>
      <c r="J8">
        <f t="shared" si="3"/>
        <v>22194.69</v>
      </c>
      <c r="K8">
        <f t="shared" si="4"/>
        <v>170159.29</v>
      </c>
    </row>
    <row r="9" spans="1:11" x14ac:dyDescent="0.25">
      <c r="A9" t="s">
        <v>103</v>
      </c>
      <c r="B9" t="s">
        <v>112</v>
      </c>
      <c r="C9">
        <v>20</v>
      </c>
      <c r="D9">
        <v>1</v>
      </c>
      <c r="E9">
        <v>120396</v>
      </c>
      <c r="F9">
        <v>18</v>
      </c>
      <c r="G9">
        <f t="shared" si="0"/>
        <v>3</v>
      </c>
      <c r="H9">
        <f t="shared" si="1"/>
        <v>48158.400000000001</v>
      </c>
      <c r="I9">
        <f t="shared" si="2"/>
        <v>168554.4</v>
      </c>
      <c r="J9">
        <f t="shared" si="3"/>
        <v>25283.16</v>
      </c>
      <c r="K9">
        <f t="shared" si="4"/>
        <v>193837.56</v>
      </c>
    </row>
    <row r="10" spans="1:11" x14ac:dyDescent="0.25">
      <c r="A10" t="s">
        <v>104</v>
      </c>
      <c r="B10" t="s">
        <v>113</v>
      </c>
      <c r="C10">
        <v>45</v>
      </c>
      <c r="D10">
        <v>19</v>
      </c>
      <c r="E10">
        <v>13410</v>
      </c>
      <c r="F10">
        <v>26</v>
      </c>
      <c r="G10">
        <f t="shared" si="0"/>
        <v>38</v>
      </c>
      <c r="H10">
        <f t="shared" si="1"/>
        <v>5364</v>
      </c>
      <c r="I10">
        <f t="shared" si="2"/>
        <v>18774</v>
      </c>
      <c r="J10">
        <f t="shared" si="3"/>
        <v>2816.1</v>
      </c>
      <c r="K10">
        <f t="shared" si="4"/>
        <v>21590.1</v>
      </c>
    </row>
    <row r="11" spans="1:11" x14ac:dyDescent="0.25">
      <c r="A11" t="s">
        <v>116</v>
      </c>
      <c r="B11" t="s">
        <v>114</v>
      </c>
      <c r="C11">
        <v>14</v>
      </c>
      <c r="D11">
        <v>4</v>
      </c>
      <c r="E11">
        <v>322598</v>
      </c>
      <c r="F11">
        <v>9</v>
      </c>
      <c r="G11">
        <f t="shared" si="0"/>
        <v>9</v>
      </c>
      <c r="H11">
        <f t="shared" si="1"/>
        <v>129039.20000000001</v>
      </c>
      <c r="I11">
        <f t="shared" si="2"/>
        <v>451637.2</v>
      </c>
      <c r="J11">
        <f t="shared" si="3"/>
        <v>67745.58</v>
      </c>
      <c r="K11">
        <f t="shared" si="4"/>
        <v>519382.78</v>
      </c>
    </row>
    <row r="12" spans="1:11" x14ac:dyDescent="0.25">
      <c r="A12" t="s">
        <v>117</v>
      </c>
      <c r="B12" t="s">
        <v>115</v>
      </c>
      <c r="C12">
        <v>19</v>
      </c>
      <c r="D12">
        <v>18</v>
      </c>
      <c r="E12">
        <v>125874</v>
      </c>
      <c r="F12">
        <v>23</v>
      </c>
      <c r="G12">
        <f t="shared" si="0"/>
        <v>14</v>
      </c>
      <c r="H12">
        <f t="shared" si="1"/>
        <v>50349.600000000006</v>
      </c>
      <c r="I12">
        <f t="shared" si="2"/>
        <v>176223.6</v>
      </c>
      <c r="J12">
        <f t="shared" si="3"/>
        <v>26433.54</v>
      </c>
      <c r="K12">
        <f t="shared" si="4"/>
        <v>202657.14</v>
      </c>
    </row>
    <row r="14" spans="1:11" x14ac:dyDescent="0.25">
      <c r="C14" t="s">
        <v>118</v>
      </c>
      <c r="D14">
        <f>SUM(D2:D12)</f>
        <v>123</v>
      </c>
      <c r="E14">
        <f t="shared" ref="E14:K14" si="5">SUM(E2:E12)</f>
        <v>1047441</v>
      </c>
      <c r="F14">
        <f t="shared" si="5"/>
        <v>165</v>
      </c>
      <c r="G14">
        <f t="shared" si="5"/>
        <v>210</v>
      </c>
      <c r="H14">
        <f t="shared" si="5"/>
        <v>418976.4</v>
      </c>
      <c r="I14">
        <f t="shared" si="5"/>
        <v>1466417.4000000001</v>
      </c>
      <c r="J14">
        <f t="shared" si="5"/>
        <v>219962.61000000002</v>
      </c>
      <c r="K14">
        <f t="shared" si="5"/>
        <v>1686380.0100000002</v>
      </c>
    </row>
    <row r="15" spans="1:11" x14ac:dyDescent="0.25">
      <c r="C15" t="s">
        <v>119</v>
      </c>
      <c r="D15">
        <f>MAX(D2:D12)</f>
        <v>30</v>
      </c>
      <c r="E15">
        <f t="shared" ref="E15:K15" si="6">MAX(E2:E12)</f>
        <v>322598</v>
      </c>
      <c r="F15">
        <f t="shared" si="6"/>
        <v>26</v>
      </c>
      <c r="G15">
        <f t="shared" si="6"/>
        <v>44</v>
      </c>
      <c r="H15">
        <f t="shared" si="6"/>
        <v>129039.20000000001</v>
      </c>
      <c r="I15">
        <f t="shared" si="6"/>
        <v>451637.2</v>
      </c>
      <c r="J15">
        <f t="shared" si="6"/>
        <v>67745.58</v>
      </c>
      <c r="K15">
        <f t="shared" si="6"/>
        <v>519382.78</v>
      </c>
    </row>
    <row r="16" spans="1:11" x14ac:dyDescent="0.25">
      <c r="C16" t="s">
        <v>120</v>
      </c>
      <c r="D16">
        <f>MIN(D2:D12)</f>
        <v>1</v>
      </c>
      <c r="E16">
        <f t="shared" ref="E16:K16" si="7">MIN(E2:E12)</f>
        <v>5700</v>
      </c>
      <c r="F16">
        <f t="shared" si="7"/>
        <v>8</v>
      </c>
      <c r="G16">
        <f t="shared" si="7"/>
        <v>0</v>
      </c>
      <c r="H16">
        <f t="shared" si="7"/>
        <v>2280</v>
      </c>
      <c r="I16">
        <f t="shared" si="7"/>
        <v>7980</v>
      </c>
      <c r="J16">
        <f t="shared" si="7"/>
        <v>1197</v>
      </c>
      <c r="K16">
        <f t="shared" si="7"/>
        <v>9177</v>
      </c>
    </row>
    <row r="17" spans="3:11" x14ac:dyDescent="0.25">
      <c r="C17" t="s">
        <v>121</v>
      </c>
      <c r="D17">
        <f>AVERAGE(D2:D12)</f>
        <v>11.181818181818182</v>
      </c>
      <c r="E17">
        <f t="shared" ref="E17:K17" si="8">AVERAGE(E2:E12)</f>
        <v>95221.909090909088</v>
      </c>
      <c r="F17">
        <f t="shared" si="8"/>
        <v>15</v>
      </c>
      <c r="G17">
        <f t="shared" si="8"/>
        <v>19.09090909090909</v>
      </c>
      <c r="H17">
        <f t="shared" si="8"/>
        <v>38088.763636363641</v>
      </c>
      <c r="I17">
        <f t="shared" si="8"/>
        <v>133310.67272727273</v>
      </c>
      <c r="J17">
        <f t="shared" si="8"/>
        <v>19996.60090909091</v>
      </c>
      <c r="K17">
        <f t="shared" si="8"/>
        <v>153307.27363636365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6" sqref="B16"/>
    </sheetView>
  </sheetViews>
  <sheetFormatPr baseColWidth="10" defaultRowHeight="15" x14ac:dyDescent="0.25"/>
  <cols>
    <col min="1" max="1" width="21.5703125" bestFit="1" customWidth="1"/>
    <col min="2" max="2" width="11.5703125" bestFit="1" customWidth="1"/>
    <col min="5" max="5" width="14.85546875" bestFit="1" customWidth="1"/>
    <col min="6" max="6" width="17.140625" bestFit="1" customWidth="1"/>
  </cols>
  <sheetData>
    <row r="1" spans="1:7" x14ac:dyDescent="0.25">
      <c r="A1" t="s">
        <v>28</v>
      </c>
      <c r="B1" t="s">
        <v>122</v>
      </c>
      <c r="C1" t="s">
        <v>134</v>
      </c>
      <c r="D1" t="s">
        <v>135</v>
      </c>
      <c r="E1" t="s">
        <v>136</v>
      </c>
      <c r="F1" t="s">
        <v>123</v>
      </c>
      <c r="G1" t="s">
        <v>124</v>
      </c>
    </row>
    <row r="2" spans="1:7" x14ac:dyDescent="0.25">
      <c r="A2" t="s">
        <v>125</v>
      </c>
      <c r="B2">
        <v>253000</v>
      </c>
      <c r="C2">
        <f>B2*11%</f>
        <v>27830</v>
      </c>
      <c r="D2">
        <f>B2*3%</f>
        <v>7590</v>
      </c>
      <c r="E2">
        <f>B2*13%</f>
        <v>32890</v>
      </c>
      <c r="F2">
        <f>SUM(C2:E2)</f>
        <v>68310</v>
      </c>
      <c r="G2">
        <f>B2-F2</f>
        <v>184690</v>
      </c>
    </row>
    <row r="3" spans="1:7" x14ac:dyDescent="0.25">
      <c r="A3" t="s">
        <v>126</v>
      </c>
      <c r="B3">
        <v>200000</v>
      </c>
      <c r="C3">
        <f t="shared" ref="C3:C10" si="0">B3*11%</f>
        <v>22000</v>
      </c>
      <c r="D3">
        <f t="shared" ref="D3:D10" si="1">B3*3%</f>
        <v>6000</v>
      </c>
      <c r="E3">
        <f t="shared" ref="E3:E10" si="2">B3*13%</f>
        <v>26000</v>
      </c>
      <c r="F3">
        <f t="shared" ref="F3:F10" si="3">SUM(C3:E3)</f>
        <v>54000</v>
      </c>
      <c r="G3">
        <f t="shared" ref="G3:G10" si="4">B3-F3</f>
        <v>146000</v>
      </c>
    </row>
    <row r="4" spans="1:7" x14ac:dyDescent="0.25">
      <c r="A4" t="s">
        <v>127</v>
      </c>
      <c r="B4">
        <v>300000</v>
      </c>
      <c r="C4">
        <f t="shared" si="0"/>
        <v>33000</v>
      </c>
      <c r="D4">
        <f t="shared" si="1"/>
        <v>9000</v>
      </c>
      <c r="E4">
        <f t="shared" si="2"/>
        <v>39000</v>
      </c>
      <c r="F4">
        <f t="shared" si="3"/>
        <v>81000</v>
      </c>
      <c r="G4">
        <f t="shared" si="4"/>
        <v>219000</v>
      </c>
    </row>
    <row r="5" spans="1:7" x14ac:dyDescent="0.25">
      <c r="A5" t="s">
        <v>128</v>
      </c>
      <c r="B5">
        <v>150000</v>
      </c>
      <c r="C5">
        <f t="shared" si="0"/>
        <v>16500</v>
      </c>
      <c r="D5">
        <f t="shared" si="1"/>
        <v>4500</v>
      </c>
      <c r="E5">
        <f t="shared" si="2"/>
        <v>19500</v>
      </c>
      <c r="F5">
        <f t="shared" si="3"/>
        <v>40500</v>
      </c>
      <c r="G5">
        <f t="shared" si="4"/>
        <v>109500</v>
      </c>
    </row>
    <row r="6" spans="1:7" x14ac:dyDescent="0.25">
      <c r="A6" t="s">
        <v>129</v>
      </c>
      <c r="B6">
        <v>135000</v>
      </c>
      <c r="C6">
        <f t="shared" si="0"/>
        <v>14850</v>
      </c>
      <c r="D6">
        <f t="shared" si="1"/>
        <v>4050</v>
      </c>
      <c r="E6">
        <f t="shared" si="2"/>
        <v>17550</v>
      </c>
      <c r="F6">
        <f t="shared" si="3"/>
        <v>36450</v>
      </c>
      <c r="G6">
        <f t="shared" si="4"/>
        <v>98550</v>
      </c>
    </row>
    <row r="7" spans="1:7" x14ac:dyDescent="0.25">
      <c r="A7" t="s">
        <v>130</v>
      </c>
      <c r="B7">
        <v>100000</v>
      </c>
      <c r="C7">
        <f t="shared" si="0"/>
        <v>11000</v>
      </c>
      <c r="D7">
        <f t="shared" si="1"/>
        <v>3000</v>
      </c>
      <c r="E7">
        <f t="shared" si="2"/>
        <v>13000</v>
      </c>
      <c r="F7">
        <f t="shared" si="3"/>
        <v>27000</v>
      </c>
      <c r="G7">
        <f t="shared" si="4"/>
        <v>73000</v>
      </c>
    </row>
    <row r="8" spans="1:7" x14ac:dyDescent="0.25">
      <c r="A8" t="s">
        <v>133</v>
      </c>
      <c r="B8">
        <v>165000</v>
      </c>
      <c r="C8">
        <f t="shared" si="0"/>
        <v>18150</v>
      </c>
      <c r="D8">
        <f t="shared" si="1"/>
        <v>4950</v>
      </c>
      <c r="E8">
        <f t="shared" si="2"/>
        <v>21450</v>
      </c>
      <c r="F8">
        <f t="shared" si="3"/>
        <v>44550</v>
      </c>
      <c r="G8">
        <f t="shared" si="4"/>
        <v>120450</v>
      </c>
    </row>
    <row r="9" spans="1:7" x14ac:dyDescent="0.25">
      <c r="A9" t="s">
        <v>131</v>
      </c>
      <c r="B9">
        <v>165000</v>
      </c>
      <c r="C9">
        <f t="shared" si="0"/>
        <v>18150</v>
      </c>
      <c r="D9">
        <f t="shared" si="1"/>
        <v>4950</v>
      </c>
      <c r="E9">
        <f t="shared" si="2"/>
        <v>21450</v>
      </c>
      <c r="F9">
        <f t="shared" si="3"/>
        <v>44550</v>
      </c>
      <c r="G9">
        <f t="shared" si="4"/>
        <v>120450</v>
      </c>
    </row>
    <row r="10" spans="1:7" x14ac:dyDescent="0.25">
      <c r="A10" t="s">
        <v>132</v>
      </c>
      <c r="B10">
        <v>285000</v>
      </c>
      <c r="C10">
        <f t="shared" si="0"/>
        <v>31350</v>
      </c>
      <c r="D10">
        <f t="shared" si="1"/>
        <v>8550</v>
      </c>
      <c r="E10">
        <f t="shared" si="2"/>
        <v>37050</v>
      </c>
      <c r="F10">
        <f t="shared" si="3"/>
        <v>76950</v>
      </c>
      <c r="G10">
        <f t="shared" si="4"/>
        <v>208050</v>
      </c>
    </row>
    <row r="11" spans="1:7" x14ac:dyDescent="0.25">
      <c r="A11" t="s">
        <v>137</v>
      </c>
      <c r="B11">
        <f>SUM(B2:B10)</f>
        <v>1753000</v>
      </c>
      <c r="C11">
        <f t="shared" ref="C11:G11" si="5">SUM(C2:C10)</f>
        <v>192830</v>
      </c>
      <c r="D11">
        <f t="shared" si="5"/>
        <v>52590</v>
      </c>
      <c r="E11">
        <f t="shared" si="5"/>
        <v>227890</v>
      </c>
      <c r="F11">
        <f t="shared" si="5"/>
        <v>473310</v>
      </c>
      <c r="G11">
        <f t="shared" si="5"/>
        <v>1279690</v>
      </c>
    </row>
    <row r="13" spans="1:7" x14ac:dyDescent="0.25">
      <c r="A13" t="s">
        <v>121</v>
      </c>
      <c r="B13">
        <f>AVERAGE(G2:G11)</f>
        <v>255938</v>
      </c>
    </row>
    <row r="14" spans="1:7" x14ac:dyDescent="0.25">
      <c r="A14" t="s">
        <v>138</v>
      </c>
      <c r="B14">
        <f>MAX(G2:G11)</f>
        <v>1279690</v>
      </c>
    </row>
    <row r="15" spans="1:7" x14ac:dyDescent="0.25">
      <c r="A15" t="s">
        <v>139</v>
      </c>
      <c r="B15">
        <f>MIN(G2:G11)</f>
        <v>73000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1" sqref="C11:E11"/>
    </sheetView>
  </sheetViews>
  <sheetFormatPr baseColWidth="10" defaultRowHeight="15" x14ac:dyDescent="0.25"/>
  <cols>
    <col min="1" max="1" width="12.42578125" bestFit="1" customWidth="1"/>
    <col min="2" max="2" width="18.5703125" bestFit="1" customWidth="1"/>
  </cols>
  <sheetData>
    <row r="1" spans="1:5" x14ac:dyDescent="0.25">
      <c r="B1" t="s">
        <v>140</v>
      </c>
      <c r="C1" t="s">
        <v>141</v>
      </c>
      <c r="D1" t="s">
        <v>142</v>
      </c>
      <c r="E1" t="s">
        <v>143</v>
      </c>
    </row>
    <row r="2" spans="1:5" x14ac:dyDescent="0.25">
      <c r="A2" t="s">
        <v>144</v>
      </c>
      <c r="B2">
        <v>24152</v>
      </c>
      <c r="C2">
        <v>83220</v>
      </c>
      <c r="D2">
        <v>151432</v>
      </c>
      <c r="E2">
        <f>SUM(B2:D2)</f>
        <v>258804</v>
      </c>
    </row>
    <row r="3" spans="1:5" x14ac:dyDescent="0.25">
      <c r="A3" t="s">
        <v>145</v>
      </c>
      <c r="B3">
        <v>91634</v>
      </c>
      <c r="C3">
        <v>92026</v>
      </c>
      <c r="D3">
        <v>264859</v>
      </c>
      <c r="E3">
        <f t="shared" ref="E3:E4" si="0">SUM(B3:D3)</f>
        <v>448519</v>
      </c>
    </row>
    <row r="4" spans="1:5" x14ac:dyDescent="0.25">
      <c r="A4" t="s">
        <v>146</v>
      </c>
      <c r="B4">
        <v>94193</v>
      </c>
      <c r="C4">
        <v>85240</v>
      </c>
      <c r="D4">
        <v>199111</v>
      </c>
      <c r="E4">
        <f t="shared" si="0"/>
        <v>378544</v>
      </c>
    </row>
    <row r="5" spans="1:5" x14ac:dyDescent="0.25">
      <c r="A5" t="s">
        <v>118</v>
      </c>
      <c r="B5">
        <f>SUM(B2:B4)</f>
        <v>209979</v>
      </c>
      <c r="C5">
        <f t="shared" ref="C5:E5" si="1">SUM(C2:C4)</f>
        <v>260486</v>
      </c>
      <c r="D5">
        <f t="shared" si="1"/>
        <v>615402</v>
      </c>
      <c r="E5">
        <f t="shared" si="1"/>
        <v>1085867</v>
      </c>
    </row>
    <row r="7" spans="1:5" x14ac:dyDescent="0.25">
      <c r="A7" t="s">
        <v>147</v>
      </c>
    </row>
    <row r="8" spans="1:5" x14ac:dyDescent="0.25">
      <c r="B8" t="s">
        <v>148</v>
      </c>
      <c r="C8">
        <v>54135</v>
      </c>
      <c r="D8">
        <v>92364</v>
      </c>
      <c r="E8">
        <v>21495</v>
      </c>
    </row>
    <row r="9" spans="1:5" x14ac:dyDescent="0.25">
      <c r="B9" t="s">
        <v>149</v>
      </c>
      <c r="C9">
        <v>17153</v>
      </c>
      <c r="D9">
        <v>94922</v>
      </c>
      <c r="E9">
        <v>33100</v>
      </c>
    </row>
    <row r="10" spans="1:5" x14ac:dyDescent="0.25">
      <c r="B10" t="s">
        <v>150</v>
      </c>
      <c r="C10">
        <v>26875</v>
      </c>
      <c r="D10">
        <v>41156</v>
      </c>
      <c r="E10">
        <v>93636</v>
      </c>
    </row>
    <row r="11" spans="1:5" x14ac:dyDescent="0.25">
      <c r="B11" t="s">
        <v>151</v>
      </c>
      <c r="C11">
        <f>SUM(C8:C10)</f>
        <v>98163</v>
      </c>
      <c r="D11">
        <f t="shared" ref="D11:E11" si="2">SUM(D8:D10)</f>
        <v>228442</v>
      </c>
      <c r="E11">
        <f t="shared" si="2"/>
        <v>148231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7" workbookViewId="0">
      <selection activeCell="F18" sqref="F18"/>
    </sheetView>
  </sheetViews>
  <sheetFormatPr baseColWidth="10" defaultRowHeight="15" x14ac:dyDescent="0.25"/>
  <cols>
    <col min="1" max="1" width="15.140625" bestFit="1" customWidth="1"/>
    <col min="2" max="2" width="11.85546875" bestFit="1" customWidth="1"/>
    <col min="4" max="4" width="12.28515625" bestFit="1" customWidth="1"/>
    <col min="5" max="5" width="14.85546875" bestFit="1" customWidth="1"/>
    <col min="6" max="6" width="16.85546875" bestFit="1" customWidth="1"/>
  </cols>
  <sheetData>
    <row r="1" spans="1:7" x14ac:dyDescent="0.25">
      <c r="A1" t="s">
        <v>157</v>
      </c>
      <c r="B1" t="s">
        <v>152</v>
      </c>
      <c r="C1" t="s">
        <v>153</v>
      </c>
      <c r="D1" t="s">
        <v>154</v>
      </c>
      <c r="E1" t="s">
        <v>169</v>
      </c>
      <c r="F1" t="s">
        <v>155</v>
      </c>
      <c r="G1" t="s">
        <v>156</v>
      </c>
    </row>
    <row r="2" spans="1:7" x14ac:dyDescent="0.25">
      <c r="A2" t="s">
        <v>158</v>
      </c>
      <c r="B2">
        <f ca="1">EVEN(RANDBETWEEN(10000,100000))</f>
        <v>87062</v>
      </c>
      <c r="C2">
        <f ca="1">B2*13%</f>
        <v>11318.06</v>
      </c>
      <c r="D2">
        <f ca="1">B2*5%</f>
        <v>4353.1000000000004</v>
      </c>
      <c r="E2">
        <f ca="1">B2*12%</f>
        <v>10447.44</v>
      </c>
      <c r="F2">
        <f ca="1">SUM(C2:E2)</f>
        <v>26118.6</v>
      </c>
      <c r="G2">
        <f ca="1">B2-F2</f>
        <v>60943.4</v>
      </c>
    </row>
    <row r="3" spans="1:7" x14ac:dyDescent="0.25">
      <c r="A3" t="s">
        <v>159</v>
      </c>
      <c r="B3">
        <f t="shared" ref="B3:B12" ca="1" si="0">EVEN(RANDBETWEEN(10000,100000))</f>
        <v>92190</v>
      </c>
      <c r="C3">
        <f t="shared" ref="C3:C13" ca="1" si="1">B3*13%</f>
        <v>11984.7</v>
      </c>
      <c r="D3">
        <f t="shared" ref="D3:D13" ca="1" si="2">B3*5%</f>
        <v>4609.5</v>
      </c>
      <c r="E3">
        <f t="shared" ref="E3:E13" ca="1" si="3">B3*12%</f>
        <v>11062.8</v>
      </c>
      <c r="F3">
        <f t="shared" ref="F3:F13" ca="1" si="4">SUM(C3:E3)</f>
        <v>27657</v>
      </c>
      <c r="G3">
        <f t="shared" ref="G3:G13" ca="1" si="5">B3-F3</f>
        <v>64533</v>
      </c>
    </row>
    <row r="4" spans="1:7" x14ac:dyDescent="0.25">
      <c r="A4" t="s">
        <v>160</v>
      </c>
      <c r="B4">
        <f t="shared" ca="1" si="0"/>
        <v>48372</v>
      </c>
      <c r="C4">
        <f t="shared" ca="1" si="1"/>
        <v>6288.3600000000006</v>
      </c>
      <c r="D4">
        <f t="shared" ca="1" si="2"/>
        <v>2418.6</v>
      </c>
      <c r="E4">
        <f t="shared" ca="1" si="3"/>
        <v>5804.6399999999994</v>
      </c>
      <c r="F4">
        <f t="shared" ca="1" si="4"/>
        <v>14511.6</v>
      </c>
      <c r="G4">
        <f t="shared" ca="1" si="5"/>
        <v>33860.400000000001</v>
      </c>
    </row>
    <row r="5" spans="1:7" x14ac:dyDescent="0.25">
      <c r="A5" t="s">
        <v>161</v>
      </c>
      <c r="B5">
        <f t="shared" ca="1" si="0"/>
        <v>77392</v>
      </c>
      <c r="C5">
        <f t="shared" ca="1" si="1"/>
        <v>10060.960000000001</v>
      </c>
      <c r="D5">
        <f t="shared" ca="1" si="2"/>
        <v>3869.6000000000004</v>
      </c>
      <c r="E5">
        <f t="shared" ca="1" si="3"/>
        <v>9287.0399999999991</v>
      </c>
      <c r="F5">
        <f t="shared" ca="1" si="4"/>
        <v>23217.599999999999</v>
      </c>
      <c r="G5">
        <f t="shared" ca="1" si="5"/>
        <v>54174.400000000001</v>
      </c>
    </row>
    <row r="6" spans="1:7" x14ac:dyDescent="0.25">
      <c r="A6" t="s">
        <v>162</v>
      </c>
      <c r="B6">
        <f t="shared" ca="1" si="0"/>
        <v>46336</v>
      </c>
      <c r="C6">
        <f t="shared" ca="1" si="1"/>
        <v>6023.68</v>
      </c>
      <c r="D6">
        <f t="shared" ca="1" si="2"/>
        <v>2316.8000000000002</v>
      </c>
      <c r="E6">
        <f t="shared" ca="1" si="3"/>
        <v>5560.32</v>
      </c>
      <c r="F6">
        <f t="shared" ca="1" si="4"/>
        <v>13900.8</v>
      </c>
      <c r="G6">
        <f t="shared" ca="1" si="5"/>
        <v>32435.200000000001</v>
      </c>
    </row>
    <row r="7" spans="1:7" x14ac:dyDescent="0.25">
      <c r="A7" t="s">
        <v>163</v>
      </c>
      <c r="B7">
        <f t="shared" ca="1" si="0"/>
        <v>41624</v>
      </c>
      <c r="C7">
        <f t="shared" ca="1" si="1"/>
        <v>5411.12</v>
      </c>
      <c r="D7">
        <f t="shared" ca="1" si="2"/>
        <v>2081.2000000000003</v>
      </c>
      <c r="E7">
        <f t="shared" ca="1" si="3"/>
        <v>4994.88</v>
      </c>
      <c r="F7">
        <f t="shared" ca="1" si="4"/>
        <v>12487.2</v>
      </c>
      <c r="G7">
        <f t="shared" ca="1" si="5"/>
        <v>29136.799999999999</v>
      </c>
    </row>
    <row r="8" spans="1:7" x14ac:dyDescent="0.25">
      <c r="A8" t="s">
        <v>164</v>
      </c>
      <c r="B8">
        <f t="shared" ca="1" si="0"/>
        <v>51564</v>
      </c>
      <c r="C8">
        <f t="shared" ca="1" si="1"/>
        <v>6703.3200000000006</v>
      </c>
      <c r="D8">
        <f t="shared" ca="1" si="2"/>
        <v>2578.2000000000003</v>
      </c>
      <c r="E8">
        <f t="shared" ca="1" si="3"/>
        <v>6187.6799999999994</v>
      </c>
      <c r="F8">
        <f t="shared" ca="1" si="4"/>
        <v>15469.2</v>
      </c>
      <c r="G8">
        <f t="shared" ca="1" si="5"/>
        <v>36094.800000000003</v>
      </c>
    </row>
    <row r="9" spans="1:7" x14ac:dyDescent="0.25">
      <c r="A9" t="s">
        <v>165</v>
      </c>
      <c r="B9">
        <f t="shared" ca="1" si="0"/>
        <v>98292</v>
      </c>
      <c r="C9">
        <f t="shared" ca="1" si="1"/>
        <v>12777.960000000001</v>
      </c>
      <c r="D9">
        <f t="shared" ca="1" si="2"/>
        <v>4914.6000000000004</v>
      </c>
      <c r="E9">
        <f t="shared" ca="1" si="3"/>
        <v>11795.039999999999</v>
      </c>
      <c r="F9">
        <f t="shared" ca="1" si="4"/>
        <v>29487.599999999999</v>
      </c>
      <c r="G9">
        <f t="shared" ca="1" si="5"/>
        <v>68804.399999999994</v>
      </c>
    </row>
    <row r="10" spans="1:7" x14ac:dyDescent="0.25">
      <c r="A10" t="s">
        <v>166</v>
      </c>
      <c r="B10">
        <f t="shared" ca="1" si="0"/>
        <v>28028</v>
      </c>
      <c r="C10">
        <f t="shared" ca="1" si="1"/>
        <v>3643.6400000000003</v>
      </c>
      <c r="D10">
        <f t="shared" ca="1" si="2"/>
        <v>1401.4</v>
      </c>
      <c r="E10">
        <f t="shared" ca="1" si="3"/>
        <v>3363.3599999999997</v>
      </c>
      <c r="F10">
        <f t="shared" ca="1" si="4"/>
        <v>8408.4000000000015</v>
      </c>
      <c r="G10">
        <f t="shared" ca="1" si="5"/>
        <v>19619.599999999999</v>
      </c>
    </row>
    <row r="11" spans="1:7" x14ac:dyDescent="0.25">
      <c r="A11" t="s">
        <v>167</v>
      </c>
      <c r="B11">
        <f t="shared" ca="1" si="0"/>
        <v>54182</v>
      </c>
      <c r="C11">
        <f t="shared" ca="1" si="1"/>
        <v>7043.66</v>
      </c>
      <c r="D11">
        <f t="shared" ca="1" si="2"/>
        <v>2709.1000000000004</v>
      </c>
      <c r="E11">
        <f t="shared" ca="1" si="3"/>
        <v>6501.84</v>
      </c>
      <c r="F11">
        <f t="shared" ca="1" si="4"/>
        <v>16254.6</v>
      </c>
      <c r="G11">
        <f t="shared" ca="1" si="5"/>
        <v>37927.4</v>
      </c>
    </row>
    <row r="12" spans="1:7" x14ac:dyDescent="0.25">
      <c r="A12" t="s">
        <v>168</v>
      </c>
      <c r="B12">
        <f t="shared" ca="1" si="0"/>
        <v>52288</v>
      </c>
      <c r="C12">
        <f t="shared" ca="1" si="1"/>
        <v>6797.4400000000005</v>
      </c>
      <c r="D12">
        <f t="shared" ca="1" si="2"/>
        <v>2614.4</v>
      </c>
      <c r="E12">
        <f t="shared" ca="1" si="3"/>
        <v>6274.5599999999995</v>
      </c>
      <c r="F12">
        <f t="shared" ca="1" si="4"/>
        <v>15686.4</v>
      </c>
      <c r="G12">
        <f t="shared" ca="1" si="5"/>
        <v>36601.599999999999</v>
      </c>
    </row>
    <row r="13" spans="1:7" x14ac:dyDescent="0.25">
      <c r="A13" t="s">
        <v>170</v>
      </c>
      <c r="B13">
        <f ca="1">SUM(B2:B12)</f>
        <v>677330</v>
      </c>
      <c r="C13">
        <f t="shared" ref="C13:G13" ca="1" si="6">SUM(C2:C12)</f>
        <v>88052.900000000009</v>
      </c>
      <c r="D13">
        <f t="shared" ca="1" si="6"/>
        <v>33866.500000000007</v>
      </c>
      <c r="E13">
        <f t="shared" ca="1" si="6"/>
        <v>81279.599999999991</v>
      </c>
      <c r="F13">
        <f t="shared" ca="1" si="6"/>
        <v>203199</v>
      </c>
      <c r="G13">
        <f t="shared" ca="1" si="6"/>
        <v>474131</v>
      </c>
    </row>
    <row r="15" spans="1:7" x14ac:dyDescent="0.25">
      <c r="A15" t="s">
        <v>171</v>
      </c>
      <c r="B15">
        <f ca="1">AVERAGE(G2:G12)</f>
        <v>43102.818181818184</v>
      </c>
    </row>
    <row r="16" spans="1:7" x14ac:dyDescent="0.25">
      <c r="A16" t="s">
        <v>172</v>
      </c>
      <c r="B16">
        <f ca="1">MAX(G2:G12)</f>
        <v>68804.399999999994</v>
      </c>
    </row>
    <row r="17" spans="1:2" x14ac:dyDescent="0.25">
      <c r="A17" t="s">
        <v>173</v>
      </c>
      <c r="B17">
        <f ca="1">MIN(G2:G12)</f>
        <v>19619.599999999999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2" sqref="J2:J12"/>
    </sheetView>
  </sheetViews>
  <sheetFormatPr baseColWidth="10" defaultRowHeight="15" x14ac:dyDescent="0.25"/>
  <cols>
    <col min="5" max="5" width="11.85546875" bestFit="1" customWidth="1"/>
  </cols>
  <sheetData>
    <row r="1" spans="1:10" ht="45" x14ac:dyDescent="0.25">
      <c r="A1" s="2" t="s">
        <v>174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180</v>
      </c>
      <c r="G1" s="2" t="s">
        <v>205</v>
      </c>
      <c r="H1" s="2" t="s">
        <v>181</v>
      </c>
      <c r="I1" s="2" t="s">
        <v>206</v>
      </c>
      <c r="J1" s="2" t="s">
        <v>182</v>
      </c>
    </row>
    <row r="2" spans="1:10" x14ac:dyDescent="0.25">
      <c r="A2" t="s">
        <v>183</v>
      </c>
      <c r="B2" t="s">
        <v>194</v>
      </c>
      <c r="C2">
        <f ca="1">RANDBETWEEN(0,30)</f>
        <v>23</v>
      </c>
      <c r="D2">
        <f ca="1">RANDBETWEEN(0,20)</f>
        <v>14</v>
      </c>
      <c r="E2">
        <f ca="1">EVEN(RANDBETWEEN(5000,50000))</f>
        <v>44396</v>
      </c>
      <c r="F2">
        <f ca="1">RANDBETWEEN(0,SUM(C2:D2))</f>
        <v>28</v>
      </c>
      <c r="G2">
        <f ca="1">E2*50%</f>
        <v>22198</v>
      </c>
      <c r="H2">
        <f ca="1">E2+G2</f>
        <v>66594</v>
      </c>
      <c r="I2">
        <f ca="1">H2*15%</f>
        <v>9989.1</v>
      </c>
      <c r="J2">
        <f ca="1">H2+I2</f>
        <v>76583.100000000006</v>
      </c>
    </row>
    <row r="3" spans="1:10" x14ac:dyDescent="0.25">
      <c r="A3" t="s">
        <v>184</v>
      </c>
      <c r="B3" t="s">
        <v>195</v>
      </c>
      <c r="C3">
        <f t="shared" ref="C3:C12" ca="1" si="0">RANDBETWEEN(0,30)</f>
        <v>0</v>
      </c>
      <c r="D3">
        <f t="shared" ref="D3:D12" ca="1" si="1">RANDBETWEEN(0,20)</f>
        <v>18</v>
      </c>
      <c r="E3">
        <f t="shared" ref="E3:E12" ca="1" si="2">EVEN(RANDBETWEEN(5000,50000))</f>
        <v>26316</v>
      </c>
      <c r="F3">
        <f t="shared" ref="F3:F12" ca="1" si="3">RANDBETWEEN(0,SUM(C3:D3))</f>
        <v>8</v>
      </c>
      <c r="G3">
        <f t="shared" ref="G3:G12" ca="1" si="4">E3*50%</f>
        <v>13158</v>
      </c>
      <c r="H3">
        <f t="shared" ref="H3:H12" ca="1" si="5">E3+G3</f>
        <v>39474</v>
      </c>
      <c r="I3">
        <f t="shared" ref="I3:I12" ca="1" si="6">H3*15%</f>
        <v>5921.0999999999995</v>
      </c>
      <c r="J3">
        <f t="shared" ref="J3:J12" ca="1" si="7">H3+I3</f>
        <v>45395.1</v>
      </c>
    </row>
    <row r="4" spans="1:10" x14ac:dyDescent="0.25">
      <c r="A4" t="s">
        <v>185</v>
      </c>
      <c r="B4" t="s">
        <v>196</v>
      </c>
      <c r="C4">
        <f t="shared" ca="1" si="0"/>
        <v>23</v>
      </c>
      <c r="D4">
        <f t="shared" ca="1" si="1"/>
        <v>17</v>
      </c>
      <c r="E4">
        <f t="shared" ca="1" si="2"/>
        <v>18446</v>
      </c>
      <c r="F4">
        <f t="shared" ca="1" si="3"/>
        <v>7</v>
      </c>
      <c r="G4">
        <f t="shared" ca="1" si="4"/>
        <v>9223</v>
      </c>
      <c r="H4">
        <f t="shared" ca="1" si="5"/>
        <v>27669</v>
      </c>
      <c r="I4">
        <f t="shared" ca="1" si="6"/>
        <v>4150.3499999999995</v>
      </c>
      <c r="J4">
        <f t="shared" ca="1" si="7"/>
        <v>31819.35</v>
      </c>
    </row>
    <row r="5" spans="1:10" x14ac:dyDescent="0.25">
      <c r="A5" t="s">
        <v>186</v>
      </c>
      <c r="B5" t="s">
        <v>197</v>
      </c>
      <c r="C5">
        <f t="shared" ca="1" si="0"/>
        <v>16</v>
      </c>
      <c r="D5">
        <f t="shared" ca="1" si="1"/>
        <v>5</v>
      </c>
      <c r="E5">
        <f t="shared" ca="1" si="2"/>
        <v>16000</v>
      </c>
      <c r="F5">
        <f t="shared" ca="1" si="3"/>
        <v>10</v>
      </c>
      <c r="G5">
        <f t="shared" ca="1" si="4"/>
        <v>8000</v>
      </c>
      <c r="H5">
        <f t="shared" ca="1" si="5"/>
        <v>24000</v>
      </c>
      <c r="I5">
        <f t="shared" ca="1" si="6"/>
        <v>3600</v>
      </c>
      <c r="J5">
        <f t="shared" ca="1" si="7"/>
        <v>27600</v>
      </c>
    </row>
    <row r="6" spans="1:10" x14ac:dyDescent="0.25">
      <c r="A6" t="s">
        <v>187</v>
      </c>
      <c r="B6" t="s">
        <v>198</v>
      </c>
      <c r="C6">
        <f t="shared" ca="1" si="0"/>
        <v>21</v>
      </c>
      <c r="D6">
        <f t="shared" ca="1" si="1"/>
        <v>18</v>
      </c>
      <c r="E6">
        <f t="shared" ca="1" si="2"/>
        <v>17300</v>
      </c>
      <c r="F6">
        <f t="shared" ca="1" si="3"/>
        <v>11</v>
      </c>
      <c r="G6">
        <f t="shared" ca="1" si="4"/>
        <v>8650</v>
      </c>
      <c r="H6">
        <f t="shared" ca="1" si="5"/>
        <v>25950</v>
      </c>
      <c r="I6">
        <f t="shared" ca="1" si="6"/>
        <v>3892.5</v>
      </c>
      <c r="J6">
        <f t="shared" ca="1" si="7"/>
        <v>29842.5</v>
      </c>
    </row>
    <row r="7" spans="1:10" x14ac:dyDescent="0.25">
      <c r="A7" t="s">
        <v>188</v>
      </c>
      <c r="B7" t="s">
        <v>199</v>
      </c>
      <c r="C7">
        <f t="shared" ca="1" si="0"/>
        <v>13</v>
      </c>
      <c r="D7">
        <f t="shared" ca="1" si="1"/>
        <v>15</v>
      </c>
      <c r="E7">
        <f t="shared" ca="1" si="2"/>
        <v>33362</v>
      </c>
      <c r="F7">
        <f t="shared" ca="1" si="3"/>
        <v>21</v>
      </c>
      <c r="G7">
        <f t="shared" ca="1" si="4"/>
        <v>16681</v>
      </c>
      <c r="H7">
        <f t="shared" ca="1" si="5"/>
        <v>50043</v>
      </c>
      <c r="I7">
        <f t="shared" ca="1" si="6"/>
        <v>7506.45</v>
      </c>
      <c r="J7">
        <f t="shared" ca="1" si="7"/>
        <v>57549.45</v>
      </c>
    </row>
    <row r="8" spans="1:10" x14ac:dyDescent="0.25">
      <c r="A8" t="s">
        <v>189</v>
      </c>
      <c r="B8" t="s">
        <v>200</v>
      </c>
      <c r="C8">
        <f t="shared" ca="1" si="0"/>
        <v>29</v>
      </c>
      <c r="D8">
        <f t="shared" ca="1" si="1"/>
        <v>14</v>
      </c>
      <c r="E8">
        <f t="shared" ca="1" si="2"/>
        <v>40564</v>
      </c>
      <c r="F8">
        <f t="shared" ca="1" si="3"/>
        <v>31</v>
      </c>
      <c r="G8">
        <f t="shared" ca="1" si="4"/>
        <v>20282</v>
      </c>
      <c r="H8">
        <f t="shared" ca="1" si="5"/>
        <v>60846</v>
      </c>
      <c r="I8">
        <f t="shared" ca="1" si="6"/>
        <v>9126.9</v>
      </c>
      <c r="J8">
        <f t="shared" ca="1" si="7"/>
        <v>69972.899999999994</v>
      </c>
    </row>
    <row r="9" spans="1:10" x14ac:dyDescent="0.25">
      <c r="A9" t="s">
        <v>190</v>
      </c>
      <c r="B9" t="s">
        <v>201</v>
      </c>
      <c r="C9">
        <f t="shared" ca="1" si="0"/>
        <v>0</v>
      </c>
      <c r="D9">
        <f t="shared" ca="1" si="1"/>
        <v>2</v>
      </c>
      <c r="E9">
        <f t="shared" ca="1" si="2"/>
        <v>16622</v>
      </c>
      <c r="F9">
        <f t="shared" ca="1" si="3"/>
        <v>0</v>
      </c>
      <c r="G9">
        <f t="shared" ca="1" si="4"/>
        <v>8311</v>
      </c>
      <c r="H9">
        <f t="shared" ca="1" si="5"/>
        <v>24933</v>
      </c>
      <c r="I9">
        <f t="shared" ca="1" si="6"/>
        <v>3739.95</v>
      </c>
      <c r="J9">
        <f t="shared" ca="1" si="7"/>
        <v>28672.95</v>
      </c>
    </row>
    <row r="10" spans="1:10" x14ac:dyDescent="0.25">
      <c r="A10" t="s">
        <v>191</v>
      </c>
      <c r="B10" t="s">
        <v>202</v>
      </c>
      <c r="C10">
        <f t="shared" ca="1" si="0"/>
        <v>5</v>
      </c>
      <c r="D10">
        <f t="shared" ca="1" si="1"/>
        <v>8</v>
      </c>
      <c r="E10">
        <f t="shared" ca="1" si="2"/>
        <v>40824</v>
      </c>
      <c r="F10">
        <f t="shared" ca="1" si="3"/>
        <v>10</v>
      </c>
      <c r="G10">
        <f t="shared" ca="1" si="4"/>
        <v>20412</v>
      </c>
      <c r="H10">
        <f t="shared" ca="1" si="5"/>
        <v>61236</v>
      </c>
      <c r="I10">
        <f t="shared" ca="1" si="6"/>
        <v>9185.4</v>
      </c>
      <c r="J10">
        <f t="shared" ca="1" si="7"/>
        <v>70421.399999999994</v>
      </c>
    </row>
    <row r="11" spans="1:10" x14ac:dyDescent="0.25">
      <c r="A11" t="s">
        <v>192</v>
      </c>
      <c r="B11" t="s">
        <v>203</v>
      </c>
      <c r="C11">
        <f t="shared" ca="1" si="0"/>
        <v>20</v>
      </c>
      <c r="D11">
        <f t="shared" ca="1" si="1"/>
        <v>8</v>
      </c>
      <c r="E11">
        <f t="shared" ca="1" si="2"/>
        <v>30368</v>
      </c>
      <c r="F11">
        <f t="shared" ca="1" si="3"/>
        <v>19</v>
      </c>
      <c r="G11">
        <f t="shared" ca="1" si="4"/>
        <v>15184</v>
      </c>
      <c r="H11">
        <f t="shared" ca="1" si="5"/>
        <v>45552</v>
      </c>
      <c r="I11">
        <f t="shared" ca="1" si="6"/>
        <v>6832.8</v>
      </c>
      <c r="J11">
        <f t="shared" ca="1" si="7"/>
        <v>52384.800000000003</v>
      </c>
    </row>
    <row r="12" spans="1:10" x14ac:dyDescent="0.25">
      <c r="A12" t="s">
        <v>193</v>
      </c>
      <c r="B12" t="s">
        <v>204</v>
      </c>
      <c r="C12">
        <f t="shared" ca="1" si="0"/>
        <v>20</v>
      </c>
      <c r="D12">
        <f t="shared" ca="1" si="1"/>
        <v>1</v>
      </c>
      <c r="E12">
        <f t="shared" ca="1" si="2"/>
        <v>25988</v>
      </c>
      <c r="F12">
        <f t="shared" ca="1" si="3"/>
        <v>7</v>
      </c>
      <c r="G12">
        <f t="shared" ca="1" si="4"/>
        <v>12994</v>
      </c>
      <c r="H12">
        <f t="shared" ca="1" si="5"/>
        <v>38982</v>
      </c>
      <c r="I12">
        <f t="shared" ca="1" si="6"/>
        <v>5847.3</v>
      </c>
      <c r="J12">
        <f t="shared" ca="1" si="7"/>
        <v>44829.3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</vt:vector>
  </TitlesOfParts>
  <Company>IPEC de Barva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IPEC de Barva</dc:creator>
  <cp:lastModifiedBy>Estudiante IPEC de Barva</cp:lastModifiedBy>
  <dcterms:created xsi:type="dcterms:W3CDTF">2025-05-09T02:33:33Z</dcterms:created>
  <dcterms:modified xsi:type="dcterms:W3CDTF">2025-05-10T03:36:10Z</dcterms:modified>
</cp:coreProperties>
</file>