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E01-2022\Python_script\栄養療法計算機\"/>
    </mc:Choice>
  </mc:AlternateContent>
  <xr:revisionPtr revIDLastSave="0" documentId="13_ncr:1_{A153584F-359F-48F7-BB5D-DDEACFB036D6}" xr6:coauthVersionLast="47" xr6:coauthVersionMax="47" xr10:uidLastSave="{00000000-0000-0000-0000-000000000000}"/>
  <bookViews>
    <workbookView xWindow="6480" yWindow="750" windowWidth="21555" windowHeight="14850" activeTab="1" xr2:uid="{A8DE39AC-9138-4E02-B691-3AB8BC6B522D}"/>
  </bookViews>
  <sheets>
    <sheet name="DB" sheetId="1" r:id="rId1"/>
    <sheet name="DB_elem" sheetId="2" r:id="rId2"/>
    <sheet name="elem" sheetId="3" r:id="rId3"/>
  </sheets>
  <definedNames>
    <definedName name="_xlnm._FilterDatabase" localSheetId="2" hidden="1">elem!$A$1:$L$38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P43" i="1"/>
  <c r="Q43" i="1"/>
  <c r="R43" i="1"/>
  <c r="S43" i="1"/>
  <c r="T43" i="1"/>
  <c r="L43" i="1"/>
  <c r="K43" i="1"/>
  <c r="J43" i="1"/>
  <c r="I43" i="1"/>
  <c r="F42" i="1"/>
  <c r="P42" i="1"/>
  <c r="T42" i="1" s="1"/>
  <c r="Q42" i="1"/>
  <c r="R42" i="1"/>
  <c r="S42" i="1"/>
  <c r="L42" i="1"/>
  <c r="K42" i="1"/>
  <c r="J42" i="1"/>
  <c r="I42" i="1"/>
  <c r="F41" i="1"/>
  <c r="T41" i="1"/>
  <c r="S41" i="1"/>
  <c r="R41" i="1"/>
  <c r="Q41" i="1"/>
  <c r="P41" i="1"/>
  <c r="L41" i="1"/>
  <c r="K41" i="1"/>
  <c r="J41" i="1"/>
  <c r="I41" i="1"/>
  <c r="O4" i="1"/>
  <c r="R24" i="1"/>
  <c r="P35" i="1"/>
  <c r="S35" i="1" s="1"/>
  <c r="R35" i="1"/>
  <c r="Q35" i="1"/>
  <c r="O33" i="1"/>
  <c r="O32" i="1"/>
  <c r="O29" i="1"/>
  <c r="P34" i="1"/>
  <c r="R34" i="1"/>
  <c r="Q34" i="1"/>
  <c r="T35" i="1" l="1"/>
  <c r="S34" i="1"/>
  <c r="T34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14" i="1"/>
  <c r="P14" i="1"/>
  <c r="Q14" i="1"/>
  <c r="R14" i="1"/>
  <c r="O15" i="1"/>
  <c r="P15" i="1"/>
  <c r="T15" i="1" s="1"/>
  <c r="Q15" i="1"/>
  <c r="R15" i="1"/>
  <c r="O16" i="1"/>
  <c r="P16" i="1"/>
  <c r="Q16" i="1"/>
  <c r="R16" i="1"/>
  <c r="P18" i="1"/>
  <c r="Q18" i="1"/>
  <c r="R18" i="1"/>
  <c r="P19" i="1"/>
  <c r="Q19" i="1"/>
  <c r="R19" i="1"/>
  <c r="P20" i="1"/>
  <c r="T20" i="1" s="1"/>
  <c r="Q20" i="1"/>
  <c r="R20" i="1"/>
  <c r="P21" i="1"/>
  <c r="Q21" i="1"/>
  <c r="R21" i="1"/>
  <c r="P22" i="1"/>
  <c r="Q22" i="1"/>
  <c r="R22" i="1"/>
  <c r="T22" i="1"/>
  <c r="P23" i="1"/>
  <c r="Q23" i="1"/>
  <c r="R23" i="1"/>
  <c r="P24" i="1"/>
  <c r="T24" i="1" s="1"/>
  <c r="Q24" i="1"/>
  <c r="P25" i="1"/>
  <c r="Q25" i="1"/>
  <c r="R25" i="1"/>
  <c r="S25" i="1" s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O3" i="1"/>
  <c r="P3" i="1"/>
  <c r="Q3" i="1"/>
  <c r="R3" i="1"/>
  <c r="P4" i="1"/>
  <c r="Q4" i="1"/>
  <c r="R4" i="1"/>
  <c r="P5" i="1"/>
  <c r="Q5" i="1"/>
  <c r="R5" i="1"/>
  <c r="O6" i="1"/>
  <c r="P6" i="1"/>
  <c r="Q6" i="1"/>
  <c r="R6" i="1"/>
  <c r="P7" i="1"/>
  <c r="Q7" i="1"/>
  <c r="R7" i="1"/>
  <c r="P8" i="1"/>
  <c r="Q8" i="1"/>
  <c r="R8" i="1"/>
  <c r="P2" i="1"/>
  <c r="R2" i="1"/>
  <c r="Q2" i="1"/>
  <c r="S2" i="1" s="1"/>
  <c r="O2" i="1"/>
  <c r="T19" i="1" l="1"/>
  <c r="S22" i="1"/>
  <c r="T16" i="1"/>
  <c r="T13" i="1"/>
  <c r="S23" i="1"/>
  <c r="S11" i="1"/>
  <c r="S14" i="1"/>
  <c r="S21" i="1"/>
  <c r="T32" i="1"/>
  <c r="T23" i="1"/>
  <c r="S27" i="1"/>
  <c r="S12" i="1"/>
  <c r="S20" i="1"/>
  <c r="S32" i="1"/>
  <c r="S18" i="1"/>
  <c r="S10" i="1"/>
  <c r="T10" i="1"/>
  <c r="S16" i="1"/>
  <c r="S13" i="1"/>
  <c r="S24" i="1"/>
  <c r="S8" i="1"/>
  <c r="S28" i="1"/>
  <c r="S4" i="1"/>
  <c r="S3" i="1"/>
  <c r="S26" i="1"/>
  <c r="T9" i="1"/>
  <c r="S6" i="1"/>
  <c r="T30" i="1"/>
  <c r="T26" i="1"/>
  <c r="T2" i="1"/>
  <c r="S19" i="1"/>
  <c r="S15" i="1"/>
  <c r="T8" i="1"/>
  <c r="S33" i="1"/>
  <c r="T21" i="1"/>
  <c r="T18" i="1"/>
  <c r="T14" i="1"/>
  <c r="T5" i="1"/>
  <c r="T7" i="1"/>
  <c r="T3" i="1"/>
  <c r="T31" i="1"/>
  <c r="T27" i="1"/>
  <c r="T12" i="1"/>
  <c r="S7" i="1"/>
  <c r="T33" i="1"/>
  <c r="T29" i="1"/>
  <c r="T25" i="1"/>
  <c r="S31" i="1"/>
  <c r="T28" i="1"/>
  <c r="S30" i="1"/>
  <c r="S5" i="1"/>
  <c r="S9" i="1"/>
  <c r="T4" i="1"/>
  <c r="T11" i="1"/>
  <c r="S29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AKIE01-2022</author>
  </authors>
  <commentList>
    <comment ref="O30" authorId="0" shapeId="0" xr:uid="{49BFF9AB-CDE2-45E6-95E1-56642B00821D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O31" authorId="0" shapeId="0" xr:uid="{00CF8AFC-FD81-42B9-97B4-9BBDBBD46452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F34" authorId="0" shapeId="0" xr:uid="{A27D6EFF-7D8F-4891-B872-FB2C86DD34D5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35" authorId="0" shapeId="0" xr:uid="{B13B8023-EA7A-44D5-830E-C5D9C2CF5B44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41" authorId="0" shapeId="0" xr:uid="{B74EDD2C-3A55-4A62-A5E6-7AC81D2DB50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  <comment ref="F42" authorId="0" shapeId="0" xr:uid="{95D87427-99C5-4083-A345-24EFE9B907E4}">
      <text>
        <r>
          <rPr>
            <sz val="9"/>
            <color indexed="81"/>
            <rFont val="MS P ゴシック"/>
            <family val="3"/>
            <charset val="128"/>
          </rPr>
          <t>NPC/Nより逆算</t>
        </r>
      </text>
    </comment>
    <comment ref="F43" authorId="0" shapeId="0" xr:uid="{4976E1AC-DF58-4891-B71A-B0132837046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</commentList>
</comments>
</file>

<file path=xl/sharedStrings.xml><?xml version="1.0" encoding="utf-8"?>
<sst xmlns="http://schemas.openxmlformats.org/spreadsheetml/2006/main" count="162" uniqueCount="113">
  <si>
    <t>K（mEq）</t>
    <phoneticPr fontId="1"/>
  </si>
  <si>
    <t>アミノ酸(g)</t>
    <rPh sb="3" eb="4">
      <t>サン</t>
    </rPh>
    <phoneticPr fontId="1"/>
  </si>
  <si>
    <t>脂質（g）</t>
    <rPh sb="0" eb="2">
      <t>シシツ</t>
    </rPh>
    <phoneticPr fontId="1"/>
  </si>
  <si>
    <t>窒素（g）</t>
    <rPh sb="0" eb="2">
      <t>チッソ</t>
    </rPh>
    <phoneticPr fontId="1"/>
  </si>
  <si>
    <t>カロリー（kcal）</t>
    <phoneticPr fontId="1"/>
  </si>
  <si>
    <t>非たんぱく熱量（kcal）</t>
    <rPh sb="0" eb="1">
      <t>ヒ</t>
    </rPh>
    <rPh sb="5" eb="7">
      <t>ネツリョウ</t>
    </rPh>
    <phoneticPr fontId="1"/>
  </si>
  <si>
    <t>注射</t>
    <rPh sb="0" eb="2">
      <t>チュウシャ</t>
    </rPh>
    <phoneticPr fontId="1"/>
  </si>
  <si>
    <t>エンシュア･H</t>
    <phoneticPr fontId="1"/>
  </si>
  <si>
    <t>エネーボ配合経腸用液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</si>
  <si>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イノラス配合経腸用液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</si>
  <si>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ラコールNF配合経腸用液</t>
    <rPh sb="6" eb="8">
      <t>ハイゴウ</t>
    </rPh>
    <rPh sb="8" eb="10">
      <t>ケイチョウ</t>
    </rPh>
    <rPh sb="10" eb="11">
      <t>ヨウ</t>
    </rPh>
    <rPh sb="11" eb="12">
      <t>エキ</t>
    </rPh>
    <phoneticPr fontId="1"/>
  </si>
  <si>
    <t>液量（mL）</t>
    <rPh sb="0" eb="2">
      <t>エキリョウ</t>
    </rPh>
    <phoneticPr fontId="1"/>
  </si>
  <si>
    <t>Na（mEq）</t>
    <phoneticPr fontId="1"/>
  </si>
  <si>
    <t>Ca（mEq）</t>
    <phoneticPr fontId="1"/>
  </si>
  <si>
    <t>Mg（mEq）</t>
    <phoneticPr fontId="1"/>
  </si>
  <si>
    <t>大塚食塩注10%</t>
    <rPh sb="0" eb="2">
      <t>オオツカ</t>
    </rPh>
    <rPh sb="2" eb="4">
      <t>ショクエン</t>
    </rPh>
    <rPh sb="4" eb="5">
      <t>チュウ</t>
    </rPh>
    <phoneticPr fontId="1"/>
  </si>
  <si>
    <t>プレアミン-P注射液</t>
    <phoneticPr fontId="1"/>
  </si>
  <si>
    <t>キドミン輸液</t>
    <rPh sb="4" eb="6">
      <t>ユエキ</t>
    </rPh>
    <phoneticPr fontId="1"/>
  </si>
  <si>
    <t>NPC/N</t>
    <phoneticPr fontId="1"/>
  </si>
  <si>
    <t>NPC
計算上</t>
    <rPh sb="4" eb="6">
      <t>ケイサン</t>
    </rPh>
    <rPh sb="6" eb="7">
      <t>ジョウ</t>
    </rPh>
    <phoneticPr fontId="1"/>
  </si>
  <si>
    <t>ｱﾐﾉ酸 cal</t>
    <rPh sb="3" eb="4">
      <t>サン</t>
    </rPh>
    <phoneticPr fontId="1"/>
  </si>
  <si>
    <t>脂質 cal</t>
    <rPh sb="0" eb="2">
      <t>シシツ</t>
    </rPh>
    <phoneticPr fontId="1"/>
  </si>
  <si>
    <t>糖 cal</t>
    <rPh sb="0" eb="1">
      <t>トウ</t>
    </rPh>
    <phoneticPr fontId="1"/>
  </si>
  <si>
    <t>総 cal</t>
    <rPh sb="0" eb="1">
      <t>ソウ</t>
    </rPh>
    <phoneticPr fontId="1"/>
  </si>
  <si>
    <t>炭水化物（g）</t>
    <rPh sb="0" eb="4">
      <t>タンスイカブツ</t>
    </rPh>
    <phoneticPr fontId="1"/>
  </si>
  <si>
    <t>ビーフリード輸液</t>
  </si>
  <si>
    <t>エルネオパNF1号輸液</t>
    <rPh sb="8" eb="9">
      <t>ゴウ</t>
    </rPh>
    <rPh sb="9" eb="11">
      <t>ユエキ</t>
    </rPh>
    <phoneticPr fontId="1"/>
  </si>
  <si>
    <t>エルネオパNF2号輸液</t>
    <rPh sb="8" eb="9">
      <t>ゴウ</t>
    </rPh>
    <rPh sb="9" eb="11">
      <t>ユエキ</t>
    </rPh>
    <phoneticPr fontId="1"/>
  </si>
  <si>
    <t>アミパレン輸液</t>
    <phoneticPr fontId="1"/>
  </si>
  <si>
    <t>イントラリポス輸液20％</t>
    <phoneticPr fontId="1"/>
  </si>
  <si>
    <t>ハイカリック液-1号</t>
    <rPh sb="6" eb="7">
      <t>エキ</t>
    </rPh>
    <rPh sb="9" eb="10">
      <t>ゴウ</t>
    </rPh>
    <phoneticPr fontId="1"/>
  </si>
  <si>
    <t>ハイカリック液-2号</t>
    <rPh sb="6" eb="7">
      <t>エキ</t>
    </rPh>
    <rPh sb="9" eb="10">
      <t>ゴウ</t>
    </rPh>
    <phoneticPr fontId="1"/>
  </si>
  <si>
    <t>ハイカリック液-3号</t>
    <rPh sb="6" eb="7">
      <t>エキ</t>
    </rPh>
    <rPh sb="9" eb="10">
      <t>ゴウ</t>
    </rPh>
    <phoneticPr fontId="1"/>
  </si>
  <si>
    <t>YDソリタ-T1号輸液</t>
    <rPh sb="8" eb="9">
      <t>ゴウ</t>
    </rPh>
    <rPh sb="9" eb="11">
      <t>ユエキ</t>
    </rPh>
    <phoneticPr fontId="1"/>
  </si>
  <si>
    <t>YDソリタ-T3号輸液</t>
    <phoneticPr fontId="1"/>
  </si>
  <si>
    <t>YDソリタ-T3号G輸液</t>
  </si>
  <si>
    <t>ソリタ-T4号輸液</t>
  </si>
  <si>
    <t>アミノレバン点滴静注</t>
    <phoneticPr fontId="1"/>
  </si>
  <si>
    <t>塩化Na補正液1mEq/mL</t>
    <rPh sb="0" eb="2">
      <t>エンカ</t>
    </rPh>
    <rPh sb="4" eb="6">
      <t>ホセイ</t>
    </rPh>
    <rPh sb="6" eb="7">
      <t>エキ</t>
    </rPh>
    <phoneticPr fontId="1"/>
  </si>
  <si>
    <t>硫酸Mg補正液1mEq/mL</t>
    <rPh sb="0" eb="2">
      <t>リュウサン</t>
    </rPh>
    <rPh sb="4" eb="6">
      <t>ホセイ</t>
    </rPh>
    <rPh sb="6" eb="7">
      <t>エキ</t>
    </rPh>
    <phoneticPr fontId="1"/>
  </si>
  <si>
    <t>塩化Ca補正液1mEq/mL</t>
    <rPh sb="0" eb="2">
      <t>エンカ</t>
    </rPh>
    <rPh sb="4" eb="6">
      <t>ホセイ</t>
    </rPh>
    <rPh sb="6" eb="7">
      <t>エキ</t>
    </rPh>
    <phoneticPr fontId="1"/>
  </si>
  <si>
    <t>リン酸Na補正液0.5mmol/mL</t>
    <rPh sb="2" eb="3">
      <t>サン</t>
    </rPh>
    <rPh sb="5" eb="7">
      <t>ホセイ</t>
    </rPh>
    <rPh sb="7" eb="8">
      <t>エキ</t>
    </rPh>
    <phoneticPr fontId="1"/>
  </si>
  <si>
    <t>注射用水</t>
    <phoneticPr fontId="1"/>
  </si>
  <si>
    <t>カルチコール注射液8.5％</t>
  </si>
  <si>
    <t>5%ブドウ糖注</t>
    <rPh sb="5" eb="6">
      <t>トウ</t>
    </rPh>
    <rPh sb="6" eb="7">
      <t>チュウ</t>
    </rPh>
    <phoneticPr fontId="1"/>
  </si>
  <si>
    <t>10%ブドウ糖注</t>
    <rPh sb="6" eb="7">
      <t>トウ</t>
    </rPh>
    <phoneticPr fontId="1"/>
  </si>
  <si>
    <t>20%ブドウ糖注</t>
    <rPh sb="6" eb="7">
      <t>トウ</t>
    </rPh>
    <phoneticPr fontId="1"/>
  </si>
  <si>
    <t>50%ブドウ糖注</t>
    <rPh sb="6" eb="7">
      <t>トウ</t>
    </rPh>
    <phoneticPr fontId="1"/>
  </si>
  <si>
    <t>70%ブドウ糖注</t>
    <rPh sb="6" eb="7">
      <t>トウ</t>
    </rPh>
    <phoneticPr fontId="1"/>
  </si>
  <si>
    <t>ラコールNF配合経腸用半固形剤</t>
    <rPh sb="6" eb="8">
      <t>ハイゴウ</t>
    </rPh>
    <rPh sb="8" eb="10">
      <t>ケイチョウ</t>
    </rPh>
    <rPh sb="10" eb="11">
      <t>ヨウ</t>
    </rPh>
    <rPh sb="11" eb="12">
      <t>ハン</t>
    </rPh>
    <rPh sb="12" eb="14">
      <t>コケイ</t>
    </rPh>
    <rPh sb="14" eb="15">
      <t>ザイ</t>
    </rPh>
    <phoneticPr fontId="1"/>
  </si>
  <si>
    <t>KCL注20mEqキット「テルモ」 </t>
  </si>
  <si>
    <t>アスパラギン酸カリウム注10mEqキット「テルモ」(10mL) </t>
  </si>
  <si>
    <r>
      <rPr>
        <sz val="11"/>
        <rFont val="游ゴシック"/>
        <family val="3"/>
        <charset val="128"/>
        <scheme val="minor"/>
      </rPr>
      <t>アミノレバンEN配合散</t>
    </r>
    <r>
      <rPr>
        <sz val="11"/>
        <color rgb="FFFF0000"/>
        <rFont val="游ゴシック"/>
        <family val="2"/>
        <charset val="128"/>
        <scheme val="minor"/>
      </rPr>
      <t>（1包/200mL）</t>
    </r>
    <rPh sb="13" eb="14">
      <t>ホウ</t>
    </rPh>
    <phoneticPr fontId="1"/>
  </si>
  <si>
    <r>
      <t>エレンタール</t>
    </r>
    <r>
      <rPr>
        <sz val="11"/>
        <color rgb="FFFF0000"/>
        <rFont val="游ゴシック"/>
        <family val="3"/>
        <charset val="128"/>
        <scheme val="minor"/>
      </rPr>
      <t>（1包/250mL）</t>
    </r>
    <phoneticPr fontId="1"/>
  </si>
  <si>
    <t>アミノレバンEN配合散（1包/200mL）</t>
    <rPh sb="13" eb="14">
      <t>ホウ</t>
    </rPh>
    <phoneticPr fontId="1"/>
  </si>
  <si>
    <t>エレンタール（1包/250mL）</t>
    <phoneticPr fontId="1"/>
  </si>
  <si>
    <t>製品名</t>
    <rPh sb="0" eb="3">
      <t>セイヒンメイ</t>
    </rPh>
    <phoneticPr fontId="1"/>
  </si>
  <si>
    <t>アミノ酸（g）</t>
    <rPh sb="3" eb="4">
      <t>サン</t>
    </rPh>
    <phoneticPr fontId="1"/>
  </si>
  <si>
    <t>生食</t>
    <rPh sb="0" eb="2">
      <t>セイショク</t>
    </rPh>
    <phoneticPr fontId="1"/>
  </si>
  <si>
    <t>総合｜エルネオパNF1号輸液</t>
    <rPh sb="0" eb="2">
      <t>ソウゴウ</t>
    </rPh>
    <rPh sb="11" eb="12">
      <t>ゴウ</t>
    </rPh>
    <rPh sb="12" eb="14">
      <t>ユエキ</t>
    </rPh>
    <phoneticPr fontId="1"/>
  </si>
  <si>
    <t>総合｜エルネオパNF2号輸液</t>
    <rPh sb="0" eb="2">
      <t>ソウゴウ</t>
    </rPh>
    <rPh sb="11" eb="12">
      <t>ゴウ</t>
    </rPh>
    <rPh sb="12" eb="14">
      <t>ユエキ</t>
    </rPh>
    <phoneticPr fontId="1"/>
  </si>
  <si>
    <t>蛋白｜アミパレン輸液</t>
    <rPh sb="0" eb="2">
      <t>タンパク</t>
    </rPh>
    <phoneticPr fontId="1"/>
  </si>
  <si>
    <t>脂質｜イントラリポス輸液20％</t>
    <rPh sb="0" eb="2">
      <t>シシツ</t>
    </rPh>
    <phoneticPr fontId="1"/>
  </si>
  <si>
    <t>総合｜ビーフリード輸液</t>
    <rPh sb="0" eb="2">
      <t>ソウゴウ</t>
    </rPh>
    <phoneticPr fontId="1"/>
  </si>
  <si>
    <t>総合｜ハイカリック液-1号</t>
    <rPh sb="0" eb="2">
      <t>ソウゴウ</t>
    </rPh>
    <rPh sb="9" eb="10">
      <t>エキ</t>
    </rPh>
    <rPh sb="12" eb="13">
      <t>ゴウ</t>
    </rPh>
    <phoneticPr fontId="1"/>
  </si>
  <si>
    <t>総合｜ハイカリック液-2号</t>
    <rPh sb="0" eb="2">
      <t>ソウゴウ</t>
    </rPh>
    <rPh sb="9" eb="10">
      <t>エキ</t>
    </rPh>
    <rPh sb="12" eb="13">
      <t>ゴウ</t>
    </rPh>
    <phoneticPr fontId="1"/>
  </si>
  <si>
    <t>総合｜ハイカリック液-3号</t>
    <rPh sb="0" eb="2">
      <t>ソウゴウ</t>
    </rPh>
    <rPh sb="9" eb="10">
      <t>エキ</t>
    </rPh>
    <rPh sb="12" eb="13">
      <t>ゴウ</t>
    </rPh>
    <phoneticPr fontId="1"/>
  </si>
  <si>
    <t>蛋白｜アミノレバン点滴静注</t>
    <rPh sb="0" eb="2">
      <t>タンパク</t>
    </rPh>
    <phoneticPr fontId="1"/>
  </si>
  <si>
    <t>蛋白｜キドミン輸液</t>
    <rPh sb="0" eb="2">
      <t>タンパク</t>
    </rPh>
    <rPh sb="7" eb="9">
      <t>ユエキ</t>
    </rPh>
    <phoneticPr fontId="1"/>
  </si>
  <si>
    <t>蛋白｜プレアミン-P注射液</t>
    <rPh sb="0" eb="2">
      <t>タンパク</t>
    </rPh>
    <phoneticPr fontId="1"/>
  </si>
  <si>
    <t>電解｜塩化Na補正液1mEq/mL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</si>
  <si>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電解｜大塚食塩注10%</t>
    <rPh sb="0" eb="2">
      <t>デンカイ</t>
    </rPh>
    <rPh sb="3" eb="5">
      <t>オオツカ</t>
    </rPh>
    <rPh sb="5" eb="7">
      <t>ショクエン</t>
    </rPh>
    <rPh sb="7" eb="8">
      <t>チュウ</t>
    </rPh>
    <phoneticPr fontId="1"/>
  </si>
  <si>
    <t>電解｜硫酸Mg補正液1mEq/mL</t>
    <rPh sb="0" eb="2">
      <t>デンカイ</t>
    </rPh>
    <rPh sb="3" eb="5">
      <t>リュウサン</t>
    </rPh>
    <rPh sb="7" eb="9">
      <t>ホセイ</t>
    </rPh>
    <rPh sb="9" eb="10">
      <t>エキ</t>
    </rPh>
    <phoneticPr fontId="1"/>
  </si>
  <si>
    <t>電解｜塩化Ca補正液1mEq/mL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</si>
  <si>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電解｜リン酸Na補正液0.5mmol/mL</t>
    <rPh sb="0" eb="2">
      <t>デンカイ</t>
    </rPh>
    <rPh sb="5" eb="6">
      <t>サン</t>
    </rPh>
    <rPh sb="8" eb="10">
      <t>ホセイ</t>
    </rPh>
    <rPh sb="10" eb="11">
      <t>エキ</t>
    </rPh>
    <phoneticPr fontId="1"/>
  </si>
  <si>
    <t>電解｜カルチコール注射液8.5％</t>
    <rPh sb="0" eb="2">
      <t>デンカイ</t>
    </rPh>
    <phoneticPr fontId="1"/>
  </si>
  <si>
    <t>糖質｜5%ブドウ糖注</t>
    <rPh sb="0" eb="2">
      <t>トウシツ</t>
    </rPh>
    <rPh sb="8" eb="9">
      <t>トウ</t>
    </rPh>
    <rPh sb="9" eb="10">
      <t>チュウ</t>
    </rPh>
    <phoneticPr fontId="1"/>
  </si>
  <si>
    <t>糖質｜10%ブドウ糖注</t>
    <rPh sb="0" eb="2">
      <t>トウシツ</t>
    </rPh>
    <rPh sb="9" eb="10">
      <t>トウ</t>
    </rPh>
    <phoneticPr fontId="1"/>
  </si>
  <si>
    <t>糖質｜20%ブドウ糖注</t>
    <rPh sb="0" eb="2">
      <t>トウシツ</t>
    </rPh>
    <rPh sb="9" eb="10">
      <t>トウ</t>
    </rPh>
    <phoneticPr fontId="1"/>
  </si>
  <si>
    <t>糖質｜50%ブドウ糖注</t>
    <rPh sb="0" eb="2">
      <t>トウシツ</t>
    </rPh>
    <rPh sb="9" eb="10">
      <t>トウ</t>
    </rPh>
    <phoneticPr fontId="1"/>
  </si>
  <si>
    <t>糖質｜70%ブドウ糖注</t>
    <rPh sb="0" eb="2">
      <t>トウシツ</t>
    </rPh>
    <rPh sb="9" eb="10">
      <t>トウ</t>
    </rPh>
    <phoneticPr fontId="1"/>
  </si>
  <si>
    <t>経口｜エンシュア･H</t>
    <phoneticPr fontId="1"/>
  </si>
  <si>
    <t>経口｜エネーボ配合経腸用液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</si>
  <si>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経口｜ラコールNF配合経腸用液</t>
    <rPh sb="9" eb="11">
      <t>ハイゴウ</t>
    </rPh>
    <rPh sb="11" eb="13">
      <t>ケイチョウ</t>
    </rPh>
    <rPh sb="13" eb="14">
      <t>ヨウ</t>
    </rPh>
    <rPh sb="14" eb="15">
      <t>エキ</t>
    </rPh>
    <phoneticPr fontId="1"/>
  </si>
  <si>
    <t>経口｜ラコールNF配合経腸用半固形剤</t>
    <rPh sb="9" eb="11">
      <t>ハイゴウ</t>
    </rPh>
    <rPh sb="11" eb="13">
      <t>ケイチョウ</t>
    </rPh>
    <rPh sb="13" eb="14">
      <t>ヨウ</t>
    </rPh>
    <rPh sb="14" eb="15">
      <t>ハン</t>
    </rPh>
    <rPh sb="15" eb="17">
      <t>コケイ</t>
    </rPh>
    <rPh sb="17" eb="18">
      <t>ザイ</t>
    </rPh>
    <phoneticPr fontId="1"/>
  </si>
  <si>
    <t>経口｜アミノレバンEN配合散（1包/200mL）</t>
    <rPh sb="16" eb="17">
      <t>ホウ</t>
    </rPh>
    <phoneticPr fontId="1"/>
  </si>
  <si>
    <t>経口｜エレンタール（1包/250mL）</t>
    <phoneticPr fontId="1"/>
  </si>
  <si>
    <t>補液｜注射用水</t>
    <rPh sb="0" eb="2">
      <t>ホエキ</t>
    </rPh>
    <phoneticPr fontId="1"/>
  </si>
  <si>
    <t>電解｜KCL注20mEqキット「テルモ」 </t>
    <rPh sb="0" eb="2">
      <t>デンカイ</t>
    </rPh>
    <phoneticPr fontId="1"/>
  </si>
  <si>
    <t>電解｜アスパラギン酸カリウム注10mEqキット「テルモ」(10mL) </t>
    <rPh sb="0" eb="2">
      <t>デンカイ</t>
    </rPh>
    <phoneticPr fontId="1"/>
  </si>
  <si>
    <t>経口｜イノラス配合経腸用液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</si>
  <si>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ペプタメンST</t>
    <phoneticPr fontId="1"/>
  </si>
  <si>
    <t>ペプタメンAF</t>
    <phoneticPr fontId="1"/>
  </si>
  <si>
    <t>アイソカルサポート</t>
    <phoneticPr fontId="1"/>
  </si>
  <si>
    <t>経口｜ペプタメンST</t>
    <rPh sb="0" eb="2">
      <t>ケイコウ</t>
    </rPh>
    <phoneticPr fontId="1"/>
  </si>
  <si>
    <t>経口｜ペプタメンAF</t>
    <phoneticPr fontId="1"/>
  </si>
  <si>
    <t>経口｜アイソカルサポート</t>
    <phoneticPr fontId="1"/>
  </si>
  <si>
    <t>補液｜生食</t>
    <rPh sb="3" eb="5">
      <t>セイショク</t>
    </rPh>
    <phoneticPr fontId="1"/>
  </si>
  <si>
    <t>補液｜YDソリタ-T1号輸液</t>
    <rPh sb="11" eb="12">
      <t>ゴウ</t>
    </rPh>
    <rPh sb="12" eb="14">
      <t>ユエキ</t>
    </rPh>
    <phoneticPr fontId="1"/>
  </si>
  <si>
    <t>補液｜YDソリタ-T3号G輸液</t>
    <phoneticPr fontId="1"/>
  </si>
  <si>
    <t>補液｜YDソリタ-T3号輸液</t>
    <phoneticPr fontId="1"/>
  </si>
  <si>
    <t>補液｜ソリタ-T4号輸液</t>
    <phoneticPr fontId="1"/>
  </si>
  <si>
    <t>液量
（mL）</t>
    <rPh sb="0" eb="2">
      <t>エキリョウ</t>
    </rPh>
    <phoneticPr fontId="1"/>
  </si>
  <si>
    <t>炭水化物
（g）</t>
    <rPh sb="0" eb="4">
      <t>タンスイカブツ</t>
    </rPh>
    <phoneticPr fontId="1"/>
  </si>
  <si>
    <t>アミノ酸
（g）</t>
    <rPh sb="3" eb="4">
      <t>サン</t>
    </rPh>
    <phoneticPr fontId="1"/>
  </si>
  <si>
    <t>脂質
（g）</t>
    <rPh sb="0" eb="2">
      <t>シシツ</t>
    </rPh>
    <phoneticPr fontId="1"/>
  </si>
  <si>
    <t>窒素
（g）</t>
    <rPh sb="0" eb="2">
      <t>チッソ</t>
    </rPh>
    <phoneticPr fontId="1"/>
  </si>
  <si>
    <t>カロリー
（kcal）</t>
    <phoneticPr fontId="1"/>
  </si>
  <si>
    <t>非たんぱく熱量
（kcal）</t>
    <rPh sb="0" eb="1">
      <t>ヒ</t>
    </rPh>
    <rPh sb="5" eb="7">
      <t>ネツリョウ</t>
    </rPh>
    <phoneticPr fontId="1"/>
  </si>
  <si>
    <t>Na
（mEq）</t>
    <phoneticPr fontId="1"/>
  </si>
  <si>
    <t>K
（mEq）</t>
    <phoneticPr fontId="1"/>
  </si>
  <si>
    <t>Ca
（mEq）</t>
    <phoneticPr fontId="1"/>
  </si>
  <si>
    <t>Mg
（mEq）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</si>
</sst>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" fontId="0" fillId="2" borderId="0" xfId="0" applyNumberForma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47</xdr:row>
      <xdr:rowOff>209550</xdr:rowOff>
    </xdr:from>
    <xdr:to>
      <xdr:col>21</xdr:col>
      <xdr:colOff>124644</xdr:colOff>
      <xdr:row>64</xdr:row>
      <xdr:rowOff>67220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C7D77B-0838-4DFF-B2B6-9F13BED2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1639550"/>
          <a:ext cx="5868219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603-50C3-490D-BFA1-F7765C4DA5D3}">
  <dimension ref="A1:T45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20" ht="37.5">
      <c r="B1" t="s">
        <v>11</v>
      </c>
      <c r="C1" s="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0</v>
      </c>
      <c r="K1" t="s">
        <v>13</v>
      </c>
      <c r="L1" t="s">
        <v>14</v>
      </c>
      <c r="M1" t="s">
        <v>6</v>
      </c>
      <c r="O1" t="s">
        <v>18</v>
      </c>
      <c r="P1" s="3" t="s">
        <v>22</v>
      </c>
      <c r="Q1" s="3" t="s">
        <v>20</v>
      </c>
      <c r="R1" s="3" t="s">
        <v>21</v>
      </c>
      <c r="S1" s="3" t="s">
        <v>23</v>
      </c>
      <c r="T1" s="1" t="s">
        <v>19</v>
      </c>
    </row>
    <row r="2" spans="1:20">
      <c r="A2" s="2" t="s">
        <v>26</v>
      </c>
      <c r="B2" s="2">
        <v>1500</v>
      </c>
      <c r="C2" s="2">
        <v>180</v>
      </c>
      <c r="D2" s="2">
        <v>30</v>
      </c>
      <c r="E2" s="2">
        <v>0</v>
      </c>
      <c r="F2" s="2">
        <v>4.7</v>
      </c>
      <c r="G2" s="2">
        <v>840</v>
      </c>
      <c r="H2" s="2">
        <v>720</v>
      </c>
      <c r="I2" s="2">
        <v>75</v>
      </c>
      <c r="J2" s="2">
        <v>33</v>
      </c>
      <c r="K2" s="2">
        <v>6</v>
      </c>
      <c r="L2" s="2">
        <v>6</v>
      </c>
      <c r="M2" s="2">
        <v>1</v>
      </c>
      <c r="O2" s="6">
        <f>H2/F2</f>
        <v>153.19148936170211</v>
      </c>
      <c r="P2">
        <f>C2*4</f>
        <v>720</v>
      </c>
      <c r="Q2">
        <f>D2*4</f>
        <v>120</v>
      </c>
      <c r="R2">
        <f>E2*9</f>
        <v>0</v>
      </c>
      <c r="S2" s="2">
        <f>SUM(P2:R2)</f>
        <v>840</v>
      </c>
      <c r="T2" s="2">
        <f>P2+R2</f>
        <v>720</v>
      </c>
    </row>
    <row r="3" spans="1:20">
      <c r="A3" s="2" t="s">
        <v>27</v>
      </c>
      <c r="B3" s="2">
        <v>1500</v>
      </c>
      <c r="C3" s="2">
        <v>262.5</v>
      </c>
      <c r="D3" s="2">
        <v>45</v>
      </c>
      <c r="E3" s="2">
        <v>0</v>
      </c>
      <c r="F3" s="2">
        <v>7.05</v>
      </c>
      <c r="G3" s="2">
        <v>1230</v>
      </c>
      <c r="H3" s="2">
        <v>1050</v>
      </c>
      <c r="I3" s="2">
        <v>75</v>
      </c>
      <c r="J3" s="2">
        <v>41</v>
      </c>
      <c r="K3" s="2">
        <v>7.6</v>
      </c>
      <c r="L3" s="2">
        <v>7.5</v>
      </c>
      <c r="M3" s="2">
        <v>1</v>
      </c>
      <c r="O3" s="6">
        <f t="shared" ref="O3:O6" si="0">H3/F3</f>
        <v>148.93617021276597</v>
      </c>
      <c r="P3">
        <f t="shared" ref="P3:P9" si="1">C3*4</f>
        <v>1050</v>
      </c>
      <c r="Q3">
        <f t="shared" ref="Q3:Q9" si="2">D3*4</f>
        <v>180</v>
      </c>
      <c r="R3">
        <f t="shared" ref="R3:R9" si="3">E3*9</f>
        <v>0</v>
      </c>
      <c r="S3" s="2">
        <f t="shared" ref="S3:S35" si="4">SUM(P3:R3)</f>
        <v>1230</v>
      </c>
      <c r="T3" s="2">
        <f t="shared" ref="T3:T9" si="5">P3+R3</f>
        <v>1050</v>
      </c>
    </row>
    <row r="4" spans="1:20">
      <c r="A4" s="2" t="s">
        <v>28</v>
      </c>
      <c r="B4" s="2">
        <v>200</v>
      </c>
      <c r="C4" s="2">
        <v>0</v>
      </c>
      <c r="D4" s="2">
        <v>20</v>
      </c>
      <c r="E4" s="2">
        <v>0</v>
      </c>
      <c r="F4" s="2">
        <v>3.13</v>
      </c>
      <c r="G4" s="5">
        <v>80</v>
      </c>
      <c r="H4" s="2">
        <v>0</v>
      </c>
      <c r="I4" s="2">
        <v>0.4</v>
      </c>
      <c r="J4" s="2">
        <v>0</v>
      </c>
      <c r="K4" s="2">
        <v>0</v>
      </c>
      <c r="L4" s="2">
        <v>0</v>
      </c>
      <c r="M4" s="2">
        <v>1</v>
      </c>
      <c r="O4" s="6">
        <f>H4/F4</f>
        <v>0</v>
      </c>
      <c r="P4">
        <f t="shared" si="1"/>
        <v>0</v>
      </c>
      <c r="Q4">
        <f t="shared" si="2"/>
        <v>80</v>
      </c>
      <c r="R4">
        <f t="shared" si="3"/>
        <v>0</v>
      </c>
      <c r="S4" s="2">
        <f t="shared" si="4"/>
        <v>80</v>
      </c>
      <c r="T4" s="2">
        <f t="shared" si="5"/>
        <v>0</v>
      </c>
    </row>
    <row r="5" spans="1:20">
      <c r="A5" s="2" t="s">
        <v>29</v>
      </c>
      <c r="B5" s="2">
        <v>100</v>
      </c>
      <c r="C5" s="2">
        <v>0</v>
      </c>
      <c r="D5" s="2">
        <v>0</v>
      </c>
      <c r="E5" s="4">
        <v>22</v>
      </c>
      <c r="F5" s="2">
        <v>0</v>
      </c>
      <c r="G5" s="2">
        <v>200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P5">
        <f t="shared" si="1"/>
        <v>0</v>
      </c>
      <c r="Q5">
        <f t="shared" si="2"/>
        <v>0</v>
      </c>
      <c r="R5">
        <f t="shared" si="3"/>
        <v>198</v>
      </c>
      <c r="S5" s="2">
        <f t="shared" si="4"/>
        <v>198</v>
      </c>
      <c r="T5" s="2">
        <f t="shared" si="5"/>
        <v>198</v>
      </c>
    </row>
    <row r="6" spans="1:20">
      <c r="A6" s="2" t="s">
        <v>25</v>
      </c>
      <c r="B6" s="2">
        <v>500</v>
      </c>
      <c r="C6" s="2">
        <v>37.5</v>
      </c>
      <c r="D6" s="2">
        <v>15</v>
      </c>
      <c r="E6" s="2">
        <v>0</v>
      </c>
      <c r="F6" s="2">
        <v>2.35</v>
      </c>
      <c r="G6" s="2">
        <v>210</v>
      </c>
      <c r="H6" s="2">
        <v>150</v>
      </c>
      <c r="I6" s="2">
        <v>17.5</v>
      </c>
      <c r="J6" s="2">
        <v>10</v>
      </c>
      <c r="K6" s="2">
        <v>2.5</v>
      </c>
      <c r="L6" s="2">
        <v>2.5</v>
      </c>
      <c r="M6" s="2">
        <v>1</v>
      </c>
      <c r="O6" s="6">
        <f t="shared" si="0"/>
        <v>63.829787234042549</v>
      </c>
      <c r="P6">
        <f t="shared" si="1"/>
        <v>150</v>
      </c>
      <c r="Q6">
        <f t="shared" si="2"/>
        <v>60</v>
      </c>
      <c r="R6">
        <f t="shared" si="3"/>
        <v>0</v>
      </c>
      <c r="S6" s="2">
        <f t="shared" si="4"/>
        <v>210</v>
      </c>
      <c r="T6" s="2">
        <f t="shared" si="5"/>
        <v>150</v>
      </c>
    </row>
    <row r="7" spans="1:20">
      <c r="A7" s="2" t="s">
        <v>30</v>
      </c>
      <c r="B7" s="2">
        <v>700</v>
      </c>
      <c r="C7" s="2">
        <v>120</v>
      </c>
      <c r="D7" s="2">
        <v>0</v>
      </c>
      <c r="E7" s="2">
        <v>0</v>
      </c>
      <c r="F7" s="2">
        <v>0</v>
      </c>
      <c r="G7" s="2">
        <v>480</v>
      </c>
      <c r="H7" s="2">
        <v>480</v>
      </c>
      <c r="I7" s="2">
        <v>0</v>
      </c>
      <c r="J7" s="2">
        <v>30</v>
      </c>
      <c r="K7" s="2">
        <v>8.5</v>
      </c>
      <c r="L7" s="2">
        <v>10</v>
      </c>
      <c r="M7" s="2">
        <v>1</v>
      </c>
      <c r="P7">
        <f t="shared" si="1"/>
        <v>480</v>
      </c>
      <c r="Q7">
        <f t="shared" si="2"/>
        <v>0</v>
      </c>
      <c r="R7">
        <f t="shared" si="3"/>
        <v>0</v>
      </c>
      <c r="S7" s="2">
        <f t="shared" si="4"/>
        <v>480</v>
      </c>
      <c r="T7" s="2">
        <f t="shared" si="5"/>
        <v>480</v>
      </c>
    </row>
    <row r="8" spans="1:20">
      <c r="A8" s="2" t="s">
        <v>31</v>
      </c>
      <c r="B8" s="2">
        <v>700</v>
      </c>
      <c r="C8" s="2">
        <v>175</v>
      </c>
      <c r="D8" s="2">
        <v>0</v>
      </c>
      <c r="E8" s="2">
        <v>0</v>
      </c>
      <c r="F8" s="2">
        <v>0</v>
      </c>
      <c r="G8" s="2">
        <v>700</v>
      </c>
      <c r="H8" s="2">
        <v>700</v>
      </c>
      <c r="I8" s="2">
        <v>0</v>
      </c>
      <c r="J8" s="2">
        <v>30</v>
      </c>
      <c r="K8" s="2">
        <v>8.5</v>
      </c>
      <c r="L8" s="2">
        <v>10</v>
      </c>
      <c r="M8" s="2">
        <v>1</v>
      </c>
      <c r="P8">
        <f t="shared" si="1"/>
        <v>700</v>
      </c>
      <c r="Q8">
        <f t="shared" si="2"/>
        <v>0</v>
      </c>
      <c r="R8">
        <f t="shared" si="3"/>
        <v>0</v>
      </c>
      <c r="S8" s="2">
        <f t="shared" si="4"/>
        <v>700</v>
      </c>
      <c r="T8" s="2">
        <f t="shared" si="5"/>
        <v>700</v>
      </c>
    </row>
    <row r="9" spans="1:20">
      <c r="A9" s="2" t="s">
        <v>32</v>
      </c>
      <c r="B9" s="2">
        <v>700</v>
      </c>
      <c r="C9" s="2">
        <v>250</v>
      </c>
      <c r="D9" s="2">
        <v>0</v>
      </c>
      <c r="E9" s="2">
        <v>0</v>
      </c>
      <c r="F9" s="2">
        <v>0</v>
      </c>
      <c r="G9" s="2">
        <v>1000</v>
      </c>
      <c r="H9" s="2">
        <v>1000</v>
      </c>
      <c r="I9" s="2">
        <v>0</v>
      </c>
      <c r="J9" s="2">
        <v>30</v>
      </c>
      <c r="K9" s="2">
        <v>8.5</v>
      </c>
      <c r="L9" s="2">
        <v>10</v>
      </c>
      <c r="M9" s="2">
        <v>1</v>
      </c>
      <c r="P9">
        <f t="shared" si="1"/>
        <v>1000</v>
      </c>
      <c r="Q9">
        <f t="shared" si="2"/>
        <v>0</v>
      </c>
      <c r="R9">
        <f t="shared" si="3"/>
        <v>0</v>
      </c>
      <c r="S9" s="2">
        <f t="shared" si="4"/>
        <v>1000</v>
      </c>
      <c r="T9" s="2">
        <f t="shared" si="5"/>
        <v>1000</v>
      </c>
    </row>
    <row r="10" spans="1:20">
      <c r="A10" s="2" t="s">
        <v>33</v>
      </c>
      <c r="B10" s="2">
        <v>200</v>
      </c>
      <c r="C10" s="2">
        <v>5.2</v>
      </c>
      <c r="D10" s="2">
        <v>0</v>
      </c>
      <c r="E10" s="2">
        <v>0</v>
      </c>
      <c r="F10" s="2">
        <v>0</v>
      </c>
      <c r="G10" s="2">
        <v>21</v>
      </c>
      <c r="H10" s="2">
        <v>20.8</v>
      </c>
      <c r="I10" s="2">
        <v>18</v>
      </c>
      <c r="J10" s="2">
        <v>0</v>
      </c>
      <c r="K10" s="2">
        <v>0</v>
      </c>
      <c r="L10" s="2">
        <v>0</v>
      </c>
      <c r="M10" s="2">
        <v>1</v>
      </c>
      <c r="P10">
        <f t="shared" ref="P10:P35" si="6">C10*4</f>
        <v>20.8</v>
      </c>
      <c r="Q10">
        <f t="shared" ref="Q10:Q35" si="7">D10*4</f>
        <v>0</v>
      </c>
      <c r="R10">
        <f t="shared" ref="R10:R35" si="8">E10*9</f>
        <v>0</v>
      </c>
      <c r="S10" s="2">
        <f t="shared" si="4"/>
        <v>20.8</v>
      </c>
      <c r="T10" s="2">
        <f t="shared" ref="T10:T35" si="9">P10+R10</f>
        <v>20.8</v>
      </c>
    </row>
    <row r="11" spans="1:20">
      <c r="A11" s="2" t="s">
        <v>34</v>
      </c>
      <c r="B11" s="2">
        <v>200</v>
      </c>
      <c r="C11" s="2">
        <v>8.6</v>
      </c>
      <c r="D11" s="2">
        <v>0</v>
      </c>
      <c r="E11" s="2">
        <v>0</v>
      </c>
      <c r="F11" s="2">
        <v>0</v>
      </c>
      <c r="G11" s="2">
        <v>34</v>
      </c>
      <c r="H11" s="2">
        <v>34.4</v>
      </c>
      <c r="I11" s="2">
        <v>7</v>
      </c>
      <c r="J11" s="2">
        <v>4</v>
      </c>
      <c r="K11" s="2">
        <v>0</v>
      </c>
      <c r="L11" s="2">
        <v>0</v>
      </c>
      <c r="M11" s="2">
        <v>1</v>
      </c>
      <c r="P11">
        <f t="shared" si="6"/>
        <v>34.4</v>
      </c>
      <c r="Q11">
        <f t="shared" si="7"/>
        <v>0</v>
      </c>
      <c r="R11">
        <f t="shared" si="8"/>
        <v>0</v>
      </c>
      <c r="S11" s="2">
        <f t="shared" si="4"/>
        <v>34.4</v>
      </c>
      <c r="T11" s="2">
        <f t="shared" si="9"/>
        <v>34.4</v>
      </c>
    </row>
    <row r="12" spans="1:20">
      <c r="A12" s="2" t="s">
        <v>35</v>
      </c>
      <c r="B12" s="2">
        <v>200</v>
      </c>
      <c r="C12" s="2">
        <v>15</v>
      </c>
      <c r="D12" s="2">
        <v>0</v>
      </c>
      <c r="E12" s="2">
        <v>0</v>
      </c>
      <c r="F12" s="2">
        <v>0</v>
      </c>
      <c r="G12" s="2">
        <v>60</v>
      </c>
      <c r="H12" s="2">
        <v>60</v>
      </c>
      <c r="I12" s="2">
        <v>7</v>
      </c>
      <c r="J12" s="2">
        <v>4</v>
      </c>
      <c r="K12" s="2">
        <v>0</v>
      </c>
      <c r="L12" s="2">
        <v>0</v>
      </c>
      <c r="M12" s="2">
        <v>1</v>
      </c>
      <c r="P12">
        <f t="shared" si="6"/>
        <v>60</v>
      </c>
      <c r="Q12">
        <f t="shared" si="7"/>
        <v>0</v>
      </c>
      <c r="R12">
        <f t="shared" si="8"/>
        <v>0</v>
      </c>
      <c r="S12" s="2">
        <f t="shared" si="4"/>
        <v>60</v>
      </c>
      <c r="T12" s="2">
        <f t="shared" si="9"/>
        <v>60</v>
      </c>
    </row>
    <row r="13" spans="1:20">
      <c r="A13" s="2" t="s">
        <v>36</v>
      </c>
      <c r="B13" s="2">
        <v>200</v>
      </c>
      <c r="C13" s="2">
        <v>8.6</v>
      </c>
      <c r="D13" s="2">
        <v>0</v>
      </c>
      <c r="E13" s="2">
        <v>0</v>
      </c>
      <c r="F13" s="2">
        <v>0</v>
      </c>
      <c r="G13" s="2">
        <v>34</v>
      </c>
      <c r="H13" s="2">
        <v>34.4</v>
      </c>
      <c r="I13" s="2">
        <v>6</v>
      </c>
      <c r="J13" s="2">
        <v>0</v>
      </c>
      <c r="K13" s="2">
        <v>0</v>
      </c>
      <c r="L13" s="2">
        <v>0</v>
      </c>
      <c r="M13" s="2">
        <v>1</v>
      </c>
      <c r="P13">
        <f t="shared" si="6"/>
        <v>34.4</v>
      </c>
      <c r="Q13">
        <f t="shared" si="7"/>
        <v>0</v>
      </c>
      <c r="R13">
        <f t="shared" si="8"/>
        <v>0</v>
      </c>
      <c r="S13" s="2">
        <f t="shared" si="4"/>
        <v>34.4</v>
      </c>
      <c r="T13" s="2">
        <f t="shared" si="9"/>
        <v>34.4</v>
      </c>
    </row>
    <row r="14" spans="1:20">
      <c r="A14" s="4" t="s">
        <v>37</v>
      </c>
      <c r="B14" s="2">
        <v>200</v>
      </c>
      <c r="C14" s="2">
        <v>0</v>
      </c>
      <c r="D14" s="2">
        <v>15.98</v>
      </c>
      <c r="E14" s="2">
        <v>0</v>
      </c>
      <c r="F14" s="2">
        <v>2.44</v>
      </c>
      <c r="G14" s="2">
        <v>63.92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1</v>
      </c>
      <c r="O14" s="2">
        <f t="shared" ref="O14:O16" si="10">H14/F14</f>
        <v>0</v>
      </c>
      <c r="P14">
        <f t="shared" si="6"/>
        <v>0</v>
      </c>
      <c r="Q14">
        <f t="shared" si="7"/>
        <v>63.92</v>
      </c>
      <c r="R14">
        <f t="shared" si="8"/>
        <v>0</v>
      </c>
      <c r="S14" s="2">
        <f t="shared" si="4"/>
        <v>63.92</v>
      </c>
      <c r="T14" s="2">
        <f t="shared" si="9"/>
        <v>0</v>
      </c>
    </row>
    <row r="15" spans="1:20">
      <c r="A15" s="2" t="s">
        <v>17</v>
      </c>
      <c r="B15" s="2">
        <v>200</v>
      </c>
      <c r="C15" s="2">
        <v>0</v>
      </c>
      <c r="D15" s="2">
        <v>14.41</v>
      </c>
      <c r="E15" s="2">
        <v>0</v>
      </c>
      <c r="F15" s="2">
        <v>2</v>
      </c>
      <c r="G15" s="2">
        <v>57.64</v>
      </c>
      <c r="H15" s="2">
        <v>0</v>
      </c>
      <c r="I15" s="2">
        <v>0.4</v>
      </c>
      <c r="J15" s="2">
        <v>0</v>
      </c>
      <c r="K15" s="2">
        <v>0</v>
      </c>
      <c r="L15" s="2">
        <v>0</v>
      </c>
      <c r="M15" s="2">
        <v>1</v>
      </c>
      <c r="O15" s="2">
        <f t="shared" si="10"/>
        <v>0</v>
      </c>
      <c r="P15">
        <f t="shared" si="6"/>
        <v>0</v>
      </c>
      <c r="Q15">
        <f t="shared" si="7"/>
        <v>57.64</v>
      </c>
      <c r="R15">
        <f t="shared" si="8"/>
        <v>0</v>
      </c>
      <c r="S15" s="2">
        <f t="shared" si="4"/>
        <v>57.64</v>
      </c>
      <c r="T15" s="2">
        <f t="shared" si="9"/>
        <v>0</v>
      </c>
    </row>
    <row r="16" spans="1:20">
      <c r="A16" s="2" t="s">
        <v>16</v>
      </c>
      <c r="B16" s="2">
        <v>100</v>
      </c>
      <c r="C16" s="2">
        <v>0</v>
      </c>
      <c r="D16" s="2">
        <v>7.6</v>
      </c>
      <c r="E16" s="2">
        <v>0</v>
      </c>
      <c r="F16" s="2">
        <v>1.175</v>
      </c>
      <c r="G16" s="2">
        <v>30.4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1</v>
      </c>
      <c r="O16" s="2">
        <f t="shared" si="10"/>
        <v>0</v>
      </c>
      <c r="P16">
        <f t="shared" si="6"/>
        <v>0</v>
      </c>
      <c r="Q16">
        <f t="shared" si="7"/>
        <v>30.4</v>
      </c>
      <c r="R16">
        <f t="shared" si="8"/>
        <v>0</v>
      </c>
      <c r="S16" s="2">
        <f t="shared" si="4"/>
        <v>30.4</v>
      </c>
      <c r="T16" s="2">
        <f t="shared" si="9"/>
        <v>0</v>
      </c>
    </row>
    <row r="17" spans="1:20">
      <c r="A17" s="2" t="s">
        <v>58</v>
      </c>
      <c r="B17" s="2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15.4</v>
      </c>
      <c r="J17" s="2">
        <v>0</v>
      </c>
      <c r="K17" s="2">
        <v>0</v>
      </c>
      <c r="L17" s="2">
        <v>0</v>
      </c>
      <c r="M17" s="2"/>
      <c r="O17" s="2"/>
      <c r="S17" s="2"/>
      <c r="T17" s="2"/>
    </row>
    <row r="18" spans="1:20">
      <c r="A18" s="2" t="s">
        <v>38</v>
      </c>
      <c r="B18" s="2">
        <v>20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20</v>
      </c>
      <c r="J18" s="2">
        <v>0</v>
      </c>
      <c r="K18" s="2">
        <v>0</v>
      </c>
      <c r="L18" s="2">
        <v>0</v>
      </c>
      <c r="M18" s="2">
        <v>1</v>
      </c>
      <c r="P18">
        <f t="shared" si="6"/>
        <v>0</v>
      </c>
      <c r="Q18">
        <f t="shared" si="7"/>
        <v>0</v>
      </c>
      <c r="R18">
        <f t="shared" si="8"/>
        <v>0</v>
      </c>
      <c r="S18" s="2">
        <f t="shared" si="4"/>
        <v>0</v>
      </c>
      <c r="T18" s="2">
        <f t="shared" si="9"/>
        <v>0</v>
      </c>
    </row>
    <row r="19" spans="1:20">
      <c r="A19" s="2" t="s">
        <v>15</v>
      </c>
      <c r="B19" s="2">
        <v>20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34</v>
      </c>
      <c r="J19" s="2">
        <v>0</v>
      </c>
      <c r="K19" s="2">
        <v>0</v>
      </c>
      <c r="L19" s="2">
        <v>0</v>
      </c>
      <c r="M19" s="2">
        <v>1</v>
      </c>
      <c r="P19">
        <f t="shared" si="6"/>
        <v>0</v>
      </c>
      <c r="Q19">
        <f t="shared" si="7"/>
        <v>0</v>
      </c>
      <c r="R19">
        <f t="shared" si="8"/>
        <v>0</v>
      </c>
      <c r="S19" s="2">
        <f t="shared" si="4"/>
        <v>0</v>
      </c>
      <c r="T19" s="2">
        <f t="shared" si="9"/>
        <v>0</v>
      </c>
    </row>
    <row r="20" spans="1:20">
      <c r="A20" s="2" t="s">
        <v>39</v>
      </c>
      <c r="B20" s="2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20</v>
      </c>
      <c r="M20" s="2">
        <v>1</v>
      </c>
      <c r="P20">
        <f t="shared" si="6"/>
        <v>0</v>
      </c>
      <c r="Q20">
        <f t="shared" si="7"/>
        <v>0</v>
      </c>
      <c r="R20">
        <f t="shared" si="8"/>
        <v>0</v>
      </c>
      <c r="S20" s="2">
        <f t="shared" si="4"/>
        <v>0</v>
      </c>
      <c r="T20" s="2">
        <f t="shared" si="9"/>
        <v>0</v>
      </c>
    </row>
    <row r="21" spans="1:20">
      <c r="A21" s="2" t="s">
        <v>40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20</v>
      </c>
      <c r="L21" s="2">
        <v>0</v>
      </c>
      <c r="M21" s="2">
        <v>1</v>
      </c>
      <c r="P21">
        <f t="shared" si="6"/>
        <v>0</v>
      </c>
      <c r="Q21">
        <f t="shared" si="7"/>
        <v>0</v>
      </c>
      <c r="R21">
        <f t="shared" si="8"/>
        <v>0</v>
      </c>
      <c r="S21" s="2">
        <f t="shared" si="4"/>
        <v>0</v>
      </c>
      <c r="T21" s="2">
        <f t="shared" si="9"/>
        <v>0</v>
      </c>
    </row>
    <row r="22" spans="1:20">
      <c r="A22" s="2" t="s">
        <v>41</v>
      </c>
      <c r="B22" s="2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15</v>
      </c>
      <c r="J22" s="2">
        <v>0</v>
      </c>
      <c r="K22" s="2">
        <v>0</v>
      </c>
      <c r="L22" s="2">
        <v>0</v>
      </c>
      <c r="M22" s="2">
        <v>1</v>
      </c>
      <c r="P22">
        <f t="shared" si="6"/>
        <v>0</v>
      </c>
      <c r="Q22">
        <f t="shared" si="7"/>
        <v>0</v>
      </c>
      <c r="R22">
        <f t="shared" si="8"/>
        <v>0</v>
      </c>
      <c r="S22" s="2">
        <f t="shared" si="4"/>
        <v>0</v>
      </c>
      <c r="T22" s="2">
        <f t="shared" si="9"/>
        <v>0</v>
      </c>
    </row>
    <row r="23" spans="1:20">
      <c r="A23" s="2" t="s">
        <v>43</v>
      </c>
      <c r="B23" s="2">
        <v>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1.95</v>
      </c>
      <c r="L23" s="2">
        <v>0</v>
      </c>
      <c r="M23" s="2">
        <v>1</v>
      </c>
      <c r="P23">
        <f t="shared" si="6"/>
        <v>0</v>
      </c>
      <c r="Q23">
        <f t="shared" si="7"/>
        <v>0</v>
      </c>
      <c r="R23">
        <f t="shared" si="8"/>
        <v>0</v>
      </c>
      <c r="S23" s="2">
        <f t="shared" si="4"/>
        <v>0</v>
      </c>
      <c r="T23" s="2">
        <f t="shared" si="9"/>
        <v>0</v>
      </c>
    </row>
    <row r="24" spans="1:20">
      <c r="A24" s="2" t="s">
        <v>44</v>
      </c>
      <c r="B24" s="2">
        <v>20</v>
      </c>
      <c r="C24" s="2">
        <v>1</v>
      </c>
      <c r="D24" s="2">
        <v>0</v>
      </c>
      <c r="E24" s="2">
        <v>0</v>
      </c>
      <c r="F24" s="2">
        <v>0</v>
      </c>
      <c r="G24" s="5">
        <v>4</v>
      </c>
      <c r="H24" s="2">
        <v>4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P24">
        <f t="shared" si="6"/>
        <v>4</v>
      </c>
      <c r="Q24">
        <f t="shared" si="7"/>
        <v>0</v>
      </c>
      <c r="R24">
        <f>E24*9</f>
        <v>0</v>
      </c>
      <c r="S24" s="2">
        <f t="shared" si="4"/>
        <v>4</v>
      </c>
      <c r="T24" s="2">
        <f t="shared" si="9"/>
        <v>4</v>
      </c>
    </row>
    <row r="25" spans="1:20">
      <c r="A25" s="2" t="s">
        <v>45</v>
      </c>
      <c r="B25" s="2">
        <v>500</v>
      </c>
      <c r="C25" s="2">
        <v>50</v>
      </c>
      <c r="D25" s="2">
        <v>0</v>
      </c>
      <c r="E25" s="2">
        <v>0</v>
      </c>
      <c r="F25" s="2">
        <v>0</v>
      </c>
      <c r="G25" s="2">
        <v>200</v>
      </c>
      <c r="H25" s="2">
        <v>200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P25">
        <f t="shared" si="6"/>
        <v>200</v>
      </c>
      <c r="Q25">
        <f t="shared" si="7"/>
        <v>0</v>
      </c>
      <c r="R25">
        <f t="shared" si="8"/>
        <v>0</v>
      </c>
      <c r="S25" s="2">
        <f t="shared" si="4"/>
        <v>200</v>
      </c>
      <c r="T25" s="2">
        <f t="shared" si="9"/>
        <v>200</v>
      </c>
    </row>
    <row r="26" spans="1:20">
      <c r="A26" s="2" t="s">
        <v>46</v>
      </c>
      <c r="B26" s="2">
        <v>20</v>
      </c>
      <c r="C26" s="2">
        <v>4</v>
      </c>
      <c r="D26" s="2">
        <v>0</v>
      </c>
      <c r="E26" s="2">
        <v>0</v>
      </c>
      <c r="F26" s="2">
        <v>0</v>
      </c>
      <c r="G26" s="2">
        <v>16</v>
      </c>
      <c r="H26" s="2">
        <v>16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P26">
        <f t="shared" si="6"/>
        <v>16</v>
      </c>
      <c r="Q26">
        <f t="shared" si="7"/>
        <v>0</v>
      </c>
      <c r="R26">
        <f t="shared" si="8"/>
        <v>0</v>
      </c>
      <c r="S26" s="2">
        <f t="shared" si="4"/>
        <v>16</v>
      </c>
      <c r="T26" s="2">
        <f t="shared" si="9"/>
        <v>16</v>
      </c>
    </row>
    <row r="27" spans="1:20">
      <c r="A27" s="2" t="s">
        <v>47</v>
      </c>
      <c r="B27" s="2">
        <v>20</v>
      </c>
      <c r="C27" s="2">
        <v>10</v>
      </c>
      <c r="D27" s="2">
        <v>0</v>
      </c>
      <c r="E27" s="2">
        <v>0</v>
      </c>
      <c r="F27" s="2">
        <v>0</v>
      </c>
      <c r="G27" s="2">
        <v>40</v>
      </c>
      <c r="H27" s="2">
        <v>40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P27">
        <f t="shared" si="6"/>
        <v>40</v>
      </c>
      <c r="Q27">
        <f t="shared" si="7"/>
        <v>0</v>
      </c>
      <c r="R27">
        <f t="shared" si="8"/>
        <v>0</v>
      </c>
      <c r="S27" s="2">
        <f t="shared" si="4"/>
        <v>40</v>
      </c>
      <c r="T27" s="2">
        <f t="shared" si="9"/>
        <v>40</v>
      </c>
    </row>
    <row r="28" spans="1:20">
      <c r="A28" s="2" t="s">
        <v>48</v>
      </c>
      <c r="B28" s="2">
        <v>350</v>
      </c>
      <c r="C28" s="2">
        <v>245</v>
      </c>
      <c r="D28" s="2">
        <v>0</v>
      </c>
      <c r="E28" s="2">
        <v>0</v>
      </c>
      <c r="F28" s="2">
        <v>0</v>
      </c>
      <c r="G28" s="2">
        <v>980</v>
      </c>
      <c r="H28" s="2">
        <v>980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P28">
        <f t="shared" si="6"/>
        <v>980</v>
      </c>
      <c r="Q28">
        <f t="shared" si="7"/>
        <v>0</v>
      </c>
      <c r="R28">
        <f t="shared" si="8"/>
        <v>0</v>
      </c>
      <c r="S28" s="2">
        <f t="shared" si="4"/>
        <v>980</v>
      </c>
      <c r="T28" s="2">
        <f t="shared" si="9"/>
        <v>980</v>
      </c>
    </row>
    <row r="29" spans="1:20">
      <c r="A29" s="2" t="s">
        <v>9</v>
      </c>
      <c r="B29" s="2">
        <v>125</v>
      </c>
      <c r="C29" s="2">
        <v>26.53</v>
      </c>
      <c r="D29" s="2">
        <v>8</v>
      </c>
      <c r="E29" s="2">
        <v>6.44</v>
      </c>
      <c r="F29" s="2">
        <v>1.25</v>
      </c>
      <c r="G29" s="2">
        <v>200</v>
      </c>
      <c r="H29" s="2">
        <v>164.08</v>
      </c>
      <c r="I29" s="2">
        <v>7.8</v>
      </c>
      <c r="J29" s="2">
        <v>9.4</v>
      </c>
      <c r="K29" s="2">
        <v>8.9</v>
      </c>
      <c r="L29" s="2">
        <v>6.8</v>
      </c>
      <c r="M29" s="2">
        <v>0</v>
      </c>
      <c r="O29" s="6">
        <f t="shared" ref="O29" si="11">H29/F29</f>
        <v>131.26400000000001</v>
      </c>
      <c r="P29">
        <f t="shared" si="6"/>
        <v>106.12</v>
      </c>
      <c r="Q29">
        <f t="shared" si="7"/>
        <v>32</v>
      </c>
      <c r="R29">
        <f t="shared" si="8"/>
        <v>57.96</v>
      </c>
      <c r="S29" s="2">
        <f t="shared" si="4"/>
        <v>196.08</v>
      </c>
      <c r="T29" s="2">
        <f t="shared" si="9"/>
        <v>164.08</v>
      </c>
    </row>
    <row r="30" spans="1:20">
      <c r="A30" s="2" t="s">
        <v>7</v>
      </c>
      <c r="B30" s="2">
        <v>250</v>
      </c>
      <c r="C30" s="2">
        <v>51.5</v>
      </c>
      <c r="D30" s="2">
        <v>13.2</v>
      </c>
      <c r="E30" s="2">
        <v>13.2</v>
      </c>
      <c r="F30" s="2">
        <v>2.0699999999999998</v>
      </c>
      <c r="G30" s="2">
        <v>375</v>
      </c>
      <c r="H30" s="2">
        <v>324.8</v>
      </c>
      <c r="I30" s="2">
        <v>13</v>
      </c>
      <c r="J30" s="2">
        <v>14.3</v>
      </c>
      <c r="K30" s="2">
        <v>10</v>
      </c>
      <c r="L30" s="2">
        <v>6.2</v>
      </c>
      <c r="M30" s="2">
        <v>0</v>
      </c>
      <c r="O30" s="2">
        <v>157</v>
      </c>
      <c r="P30">
        <f t="shared" si="6"/>
        <v>206</v>
      </c>
      <c r="Q30">
        <f t="shared" si="7"/>
        <v>52.8</v>
      </c>
      <c r="R30">
        <f t="shared" si="8"/>
        <v>118.8</v>
      </c>
      <c r="S30" s="2">
        <f t="shared" si="4"/>
        <v>377.6</v>
      </c>
      <c r="T30" s="2">
        <f t="shared" si="9"/>
        <v>324.8</v>
      </c>
    </row>
    <row r="31" spans="1:20">
      <c r="A31" s="2" t="s">
        <v>8</v>
      </c>
      <c r="B31" s="2">
        <v>250</v>
      </c>
      <c r="C31" s="2">
        <v>39.6</v>
      </c>
      <c r="D31" s="2">
        <v>13.5</v>
      </c>
      <c r="E31" s="2">
        <v>9.6</v>
      </c>
      <c r="F31" s="2">
        <v>2.11</v>
      </c>
      <c r="G31" s="2">
        <v>300</v>
      </c>
      <c r="H31" s="2">
        <v>244.8</v>
      </c>
      <c r="I31" s="2">
        <v>10</v>
      </c>
      <c r="J31" s="2">
        <v>7.7</v>
      </c>
      <c r="K31" s="2">
        <v>14.5</v>
      </c>
      <c r="L31" s="2">
        <v>4.3</v>
      </c>
      <c r="M31" s="2">
        <v>0</v>
      </c>
      <c r="O31" s="2">
        <v>116</v>
      </c>
      <c r="P31">
        <f t="shared" si="6"/>
        <v>158.4</v>
      </c>
      <c r="Q31">
        <f t="shared" si="7"/>
        <v>54</v>
      </c>
      <c r="R31">
        <f t="shared" si="8"/>
        <v>86.399999999999991</v>
      </c>
      <c r="S31" s="2">
        <f t="shared" si="4"/>
        <v>298.8</v>
      </c>
      <c r="T31" s="2">
        <f t="shared" si="9"/>
        <v>244.8</v>
      </c>
    </row>
    <row r="32" spans="1:20">
      <c r="A32" s="2" t="s">
        <v>10</v>
      </c>
      <c r="B32" s="2">
        <v>200</v>
      </c>
      <c r="C32" s="2">
        <v>31.24</v>
      </c>
      <c r="D32" s="2">
        <v>8.76</v>
      </c>
      <c r="E32" s="2">
        <v>4.46</v>
      </c>
      <c r="F32" s="2">
        <v>1.38</v>
      </c>
      <c r="G32" s="2">
        <v>200</v>
      </c>
      <c r="H32" s="2">
        <v>165.1</v>
      </c>
      <c r="I32" s="2">
        <v>6.4</v>
      </c>
      <c r="J32" s="2">
        <v>7</v>
      </c>
      <c r="K32" s="2">
        <v>4.4000000000000004</v>
      </c>
      <c r="L32" s="2">
        <v>3.2</v>
      </c>
      <c r="M32" s="2">
        <v>0</v>
      </c>
      <c r="O32" s="6">
        <f t="shared" ref="O32" si="12">H32/F32</f>
        <v>119.6376811594203</v>
      </c>
      <c r="P32">
        <f t="shared" si="6"/>
        <v>124.96</v>
      </c>
      <c r="Q32">
        <f t="shared" si="7"/>
        <v>35.04</v>
      </c>
      <c r="R32">
        <f t="shared" si="8"/>
        <v>40.14</v>
      </c>
      <c r="S32" s="2">
        <f t="shared" si="4"/>
        <v>200.14</v>
      </c>
      <c r="T32" s="2">
        <f>P32+R32</f>
        <v>165.1</v>
      </c>
    </row>
    <row r="33" spans="1:20">
      <c r="A33" s="2" t="s">
        <v>49</v>
      </c>
      <c r="B33" s="2">
        <v>300</v>
      </c>
      <c r="C33" s="2">
        <v>46.86</v>
      </c>
      <c r="D33" s="2">
        <v>13.14</v>
      </c>
      <c r="E33" s="2">
        <v>6.69</v>
      </c>
      <c r="F33" s="2">
        <v>2.0699999999999998</v>
      </c>
      <c r="G33" s="2">
        <v>300</v>
      </c>
      <c r="H33" s="2">
        <v>247.65</v>
      </c>
      <c r="I33" s="2">
        <v>9.6</v>
      </c>
      <c r="J33" s="2">
        <v>10.5</v>
      </c>
      <c r="K33" s="2">
        <v>6.6</v>
      </c>
      <c r="L33" s="2">
        <v>4.8</v>
      </c>
      <c r="M33" s="2">
        <v>0</v>
      </c>
      <c r="O33" s="6">
        <f>H33/F33</f>
        <v>119.6376811594203</v>
      </c>
      <c r="P33">
        <f t="shared" si="6"/>
        <v>187.44</v>
      </c>
      <c r="Q33">
        <f t="shared" si="7"/>
        <v>52.56</v>
      </c>
      <c r="R33">
        <f t="shared" si="8"/>
        <v>60.21</v>
      </c>
      <c r="S33">
        <f t="shared" si="4"/>
        <v>300.20999999999998</v>
      </c>
      <c r="T33">
        <f t="shared" si="9"/>
        <v>247.65</v>
      </c>
    </row>
    <row r="34" spans="1:20">
      <c r="A34" s="7" t="s">
        <v>52</v>
      </c>
      <c r="B34" s="2">
        <v>200</v>
      </c>
      <c r="C34" s="2">
        <v>31.5</v>
      </c>
      <c r="D34" s="2">
        <v>13.5</v>
      </c>
      <c r="E34" s="2">
        <v>3.7</v>
      </c>
      <c r="F34" s="2">
        <v>2.16</v>
      </c>
      <c r="G34" s="2">
        <v>213</v>
      </c>
      <c r="H34" s="2">
        <v>159.30000000000001</v>
      </c>
      <c r="I34" s="2">
        <v>1.7</v>
      </c>
      <c r="J34" s="2">
        <v>5.42</v>
      </c>
      <c r="K34" s="2">
        <v>2.91</v>
      </c>
      <c r="L34" s="2">
        <v>1.66</v>
      </c>
      <c r="M34" s="2">
        <v>0</v>
      </c>
      <c r="O34" s="2">
        <v>73.75</v>
      </c>
      <c r="P34">
        <f t="shared" si="6"/>
        <v>126</v>
      </c>
      <c r="Q34">
        <f t="shared" si="7"/>
        <v>54</v>
      </c>
      <c r="R34">
        <f t="shared" si="8"/>
        <v>33.300000000000004</v>
      </c>
      <c r="S34" s="2">
        <f t="shared" si="4"/>
        <v>213.3</v>
      </c>
      <c r="T34" s="2">
        <f t="shared" si="9"/>
        <v>159.30000000000001</v>
      </c>
    </row>
    <row r="35" spans="1:20">
      <c r="A35" s="2" t="s">
        <v>53</v>
      </c>
      <c r="B35" s="2">
        <v>300</v>
      </c>
      <c r="C35" s="2">
        <v>63.4</v>
      </c>
      <c r="D35" s="2">
        <v>14.1</v>
      </c>
      <c r="E35" s="2">
        <v>0.51</v>
      </c>
      <c r="F35" s="2">
        <v>2</v>
      </c>
      <c r="G35" s="2">
        <v>300</v>
      </c>
      <c r="H35" s="2">
        <v>258.10000000000002</v>
      </c>
      <c r="I35" s="2">
        <v>11.3</v>
      </c>
      <c r="J35" s="2">
        <v>5.55</v>
      </c>
      <c r="K35" s="2">
        <v>12.92</v>
      </c>
      <c r="L35" s="2">
        <v>3.29</v>
      </c>
      <c r="M35" s="2">
        <v>0</v>
      </c>
      <c r="O35" s="2">
        <v>129.05000000000001</v>
      </c>
      <c r="P35">
        <f t="shared" si="6"/>
        <v>253.6</v>
      </c>
      <c r="Q35">
        <f t="shared" si="7"/>
        <v>56.4</v>
      </c>
      <c r="R35">
        <f t="shared" si="8"/>
        <v>4.59</v>
      </c>
      <c r="S35" s="2">
        <f t="shared" si="4"/>
        <v>314.58999999999997</v>
      </c>
      <c r="T35" s="2">
        <f t="shared" si="9"/>
        <v>258.19</v>
      </c>
    </row>
    <row r="36" spans="1:20">
      <c r="A36" s="2" t="s">
        <v>42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20">
      <c r="A37" s="2" t="s">
        <v>50</v>
      </c>
      <c r="B37" s="2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20</v>
      </c>
      <c r="K37" s="2">
        <v>0</v>
      </c>
      <c r="L37" s="2">
        <v>0</v>
      </c>
      <c r="M37" s="2">
        <v>1</v>
      </c>
    </row>
    <row r="38" spans="1:20">
      <c r="A38" s="2" t="s">
        <v>51</v>
      </c>
      <c r="B38" s="2">
        <v>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10</v>
      </c>
      <c r="K38" s="2">
        <v>0</v>
      </c>
      <c r="L38" s="2">
        <v>0</v>
      </c>
      <c r="M38" s="2">
        <v>1</v>
      </c>
    </row>
    <row r="41" spans="1:20">
      <c r="A41" s="10" t="s">
        <v>91</v>
      </c>
      <c r="B41" s="10">
        <v>200</v>
      </c>
      <c r="C41" s="10">
        <v>37.5</v>
      </c>
      <c r="D41" s="10">
        <v>10.5</v>
      </c>
      <c r="E41" s="10">
        <v>12</v>
      </c>
      <c r="F41" s="10">
        <f>H41/150</f>
        <v>1.72</v>
      </c>
      <c r="G41" s="10">
        <v>300</v>
      </c>
      <c r="H41" s="10">
        <v>258</v>
      </c>
      <c r="I41" s="10">
        <f>429/23</f>
        <v>18.652173913043477</v>
      </c>
      <c r="J41" s="10">
        <f>320/39.1</f>
        <v>8.1841432225063944</v>
      </c>
      <c r="K41" s="10">
        <f>210/40.1*2</f>
        <v>10.473815461346634</v>
      </c>
      <c r="L41" s="10">
        <f>96/24.3*2</f>
        <v>7.9012345679012341</v>
      </c>
      <c r="M41" s="10">
        <v>0</v>
      </c>
      <c r="N41" s="10"/>
      <c r="O41" s="10">
        <v>150</v>
      </c>
      <c r="P41" s="10">
        <f>C41*4</f>
        <v>150</v>
      </c>
      <c r="Q41" s="10">
        <f t="shared" ref="Q41" si="13">D41*4</f>
        <v>42</v>
      </c>
      <c r="R41" s="10">
        <f>E41*9</f>
        <v>108</v>
      </c>
      <c r="S41" s="10">
        <f>SUM(P41:R41)</f>
        <v>300</v>
      </c>
      <c r="T41" s="10">
        <f t="shared" ref="T41" si="14">P41+R41</f>
        <v>258</v>
      </c>
    </row>
    <row r="42" spans="1:20">
      <c r="A42" s="10" t="s">
        <v>92</v>
      </c>
      <c r="B42" s="10">
        <v>200</v>
      </c>
      <c r="C42" s="10">
        <v>26.4</v>
      </c>
      <c r="D42" s="10">
        <v>19</v>
      </c>
      <c r="E42" s="10">
        <v>13.2</v>
      </c>
      <c r="F42" s="10">
        <f>H42/O42</f>
        <v>3.0324324324324325</v>
      </c>
      <c r="G42" s="10">
        <v>300</v>
      </c>
      <c r="H42" s="10">
        <v>224.4</v>
      </c>
      <c r="I42" s="10">
        <f>526/23</f>
        <v>22.869565217391305</v>
      </c>
      <c r="J42" s="10">
        <f>464/39.1</f>
        <v>11.867007672634271</v>
      </c>
      <c r="K42" s="10">
        <f>202/40.1*2</f>
        <v>10.074812967581048</v>
      </c>
      <c r="L42" s="10">
        <f>64/24.3*2</f>
        <v>5.2674897119341564</v>
      </c>
      <c r="M42" s="10">
        <v>0</v>
      </c>
      <c r="N42" s="10"/>
      <c r="O42" s="10">
        <v>74</v>
      </c>
      <c r="P42" s="10">
        <f>C42*4</f>
        <v>105.6</v>
      </c>
      <c r="Q42" s="10">
        <f t="shared" ref="Q42" si="15">D42*4</f>
        <v>76</v>
      </c>
      <c r="R42" s="10">
        <f>E42*9</f>
        <v>118.8</v>
      </c>
      <c r="S42" s="10">
        <f>SUM(P42:R42)</f>
        <v>300.39999999999998</v>
      </c>
      <c r="T42" s="10">
        <f t="shared" ref="T42" si="16">P42+R42</f>
        <v>224.39999999999998</v>
      </c>
    </row>
    <row r="43" spans="1:20">
      <c r="A43" s="10" t="s">
        <v>93</v>
      </c>
      <c r="B43" s="10">
        <v>200</v>
      </c>
      <c r="C43" s="10">
        <v>30.6</v>
      </c>
      <c r="D43" s="10">
        <v>11.4</v>
      </c>
      <c r="E43" s="10">
        <v>13.8</v>
      </c>
      <c r="F43" s="10">
        <f>H43/O43</f>
        <v>1.7614285714285713</v>
      </c>
      <c r="G43" s="10">
        <v>300</v>
      </c>
      <c r="H43" s="10">
        <v>246.6</v>
      </c>
      <c r="I43" s="10">
        <f>90/23</f>
        <v>3.9130434782608696</v>
      </c>
      <c r="J43" s="10">
        <f>80/39.1</f>
        <v>2.0460358056265986</v>
      </c>
      <c r="K43" s="10">
        <f>75/40.1*2</f>
        <v>3.7406483790523688</v>
      </c>
      <c r="L43" s="10">
        <f>32/24.3*2</f>
        <v>2.6337448559670782</v>
      </c>
      <c r="M43" s="10">
        <v>0</v>
      </c>
      <c r="N43" s="10"/>
      <c r="O43" s="10">
        <v>140</v>
      </c>
      <c r="P43" s="10">
        <f>C43*4</f>
        <v>122.4</v>
      </c>
      <c r="Q43" s="10">
        <f t="shared" ref="Q43" si="17">D43*4</f>
        <v>45.6</v>
      </c>
      <c r="R43" s="10">
        <f>E43*9</f>
        <v>124.2</v>
      </c>
      <c r="S43" s="10">
        <f>SUM(P43:R43)</f>
        <v>292.2</v>
      </c>
      <c r="T43" s="10">
        <f t="shared" ref="T43" si="18">P43+R43</f>
        <v>246.60000000000002</v>
      </c>
    </row>
    <row r="44" spans="1:2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</sheetData>
  <dataConsolidate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C856-4D92-4C40-A383-D2F62D797670}">
  <dimension ref="A1:M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 ht="37.5">
      <c r="A1" s="8" t="s">
        <v>56</v>
      </c>
      <c r="B1" s="9" t="s">
        <v>102</v>
      </c>
      <c r="C1" s="9" t="s">
        <v>103</v>
      </c>
      <c r="D1" s="9" t="s">
        <v>104</v>
      </c>
      <c r="E1" s="9" t="s">
        <v>105</v>
      </c>
      <c r="F1" s="9" t="s">
        <v>106</v>
      </c>
      <c r="G1" s="9" t="s">
        <v>107</v>
      </c>
      <c r="H1" s="9" t="s">
        <v>108</v>
      </c>
      <c r="I1" s="9" t="s">
        <v>109</v>
      </c>
      <c r="J1" s="9" t="s">
        <v>110</v>
      </c>
      <c r="K1" s="9" t="s">
        <v>111</v>
      </c>
      <c r="L1" s="9" t="s">
        <v>112</v>
      </c>
      <c r="M1" s="8"/>
    </row>
    <row r="2" spans="1:13">
      <c r="A2" s="8" t="s">
        <v>26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27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28</v>
      </c>
      <c r="B4" s="8">
        <v>1</v>
      </c>
      <c r="C4" s="8">
        <v>0</v>
      </c>
      <c r="D4" s="8">
        <v>0.1</v>
      </c>
      <c r="E4" s="8">
        <v>0</v>
      </c>
      <c r="F4" s="8">
        <v>1.5650000000000001E-2</v>
      </c>
      <c r="G4" s="8">
        <v>0.4</v>
      </c>
      <c r="H4" s="8">
        <v>0</v>
      </c>
      <c r="I4" s="8">
        <v>2E-3</v>
      </c>
      <c r="J4" s="8">
        <v>0</v>
      </c>
      <c r="K4" s="8">
        <v>0</v>
      </c>
      <c r="L4" s="8">
        <v>0</v>
      </c>
      <c r="M4" s="8"/>
    </row>
    <row r="5" spans="1:13">
      <c r="A5" s="8" t="s">
        <v>29</v>
      </c>
      <c r="B5" s="8">
        <v>1</v>
      </c>
      <c r="C5" s="8">
        <v>0</v>
      </c>
      <c r="D5" s="8">
        <v>0</v>
      </c>
      <c r="E5" s="8">
        <v>0.22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/>
    </row>
    <row r="6" spans="1:13">
      <c r="A6" s="8" t="s">
        <v>25</v>
      </c>
      <c r="B6" s="8">
        <v>1</v>
      </c>
      <c r="C6" s="8">
        <v>7.4999999999999997E-2</v>
      </c>
      <c r="D6" s="8">
        <v>0.03</v>
      </c>
      <c r="E6" s="8">
        <v>0</v>
      </c>
      <c r="F6" s="8">
        <v>4.7000000000000002E-3</v>
      </c>
      <c r="G6" s="8">
        <v>0.42</v>
      </c>
      <c r="H6" s="8">
        <v>0.3</v>
      </c>
      <c r="I6" s="8">
        <v>3.5000000000000003E-2</v>
      </c>
      <c r="J6" s="8">
        <v>0.02</v>
      </c>
      <c r="K6" s="8">
        <v>5.0000000000000001E-3</v>
      </c>
      <c r="L6" s="8">
        <v>5.0000000000000001E-3</v>
      </c>
      <c r="M6" s="8"/>
    </row>
    <row r="7" spans="1:13">
      <c r="A7" s="8" t="s">
        <v>30</v>
      </c>
      <c r="B7" s="8">
        <v>1</v>
      </c>
      <c r="C7" s="8">
        <v>0.17142857142857143</v>
      </c>
      <c r="D7" s="8">
        <v>0</v>
      </c>
      <c r="E7" s="8">
        <v>0</v>
      </c>
      <c r="F7" s="8">
        <v>0</v>
      </c>
      <c r="G7" s="8">
        <v>0.68571428571428572</v>
      </c>
      <c r="H7" s="8">
        <v>0.68571428571428572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31</v>
      </c>
      <c r="B8" s="8">
        <v>1</v>
      </c>
      <c r="C8" s="8">
        <v>0.25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4.2857142857142858E-2</v>
      </c>
      <c r="K8" s="8">
        <v>1.2142857142857143E-2</v>
      </c>
      <c r="L8" s="8">
        <v>1.4285714285714285E-2</v>
      </c>
      <c r="M8" s="8"/>
    </row>
    <row r="9" spans="1:13">
      <c r="A9" s="8" t="s">
        <v>32</v>
      </c>
      <c r="B9" s="8">
        <v>1</v>
      </c>
      <c r="C9" s="8">
        <v>0.35714285714285715</v>
      </c>
      <c r="D9" s="8">
        <v>0</v>
      </c>
      <c r="E9" s="8">
        <v>0</v>
      </c>
      <c r="F9" s="8">
        <v>0</v>
      </c>
      <c r="G9" s="8">
        <v>1.4285714285714286</v>
      </c>
      <c r="H9" s="8">
        <v>1.4285714285714286</v>
      </c>
      <c r="I9" s="8">
        <v>0</v>
      </c>
      <c r="J9" s="8">
        <v>4.2857142857142858E-2</v>
      </c>
      <c r="K9" s="8">
        <v>1.2142857142857143E-2</v>
      </c>
      <c r="L9" s="8">
        <v>1.4285714285714285E-2</v>
      </c>
      <c r="M9" s="8"/>
    </row>
    <row r="10" spans="1:13">
      <c r="A10" s="8" t="s">
        <v>33</v>
      </c>
      <c r="B10" s="8">
        <v>1</v>
      </c>
      <c r="C10" s="8">
        <v>2.6000000000000002E-2</v>
      </c>
      <c r="D10" s="8">
        <v>0</v>
      </c>
      <c r="E10" s="8">
        <v>0</v>
      </c>
      <c r="F10" s="8">
        <v>0</v>
      </c>
      <c r="G10" s="8">
        <v>0.105</v>
      </c>
      <c r="H10" s="8">
        <v>0.10400000000000001</v>
      </c>
      <c r="I10" s="8">
        <v>0.09</v>
      </c>
      <c r="J10" s="8">
        <v>0</v>
      </c>
      <c r="K10" s="8">
        <v>0</v>
      </c>
      <c r="L10" s="8">
        <v>0</v>
      </c>
      <c r="M10" s="8"/>
    </row>
    <row r="11" spans="1:13">
      <c r="A11" s="8" t="s">
        <v>34</v>
      </c>
      <c r="B11" s="8">
        <v>1</v>
      </c>
      <c r="C11" s="8">
        <v>4.2999999999999997E-2</v>
      </c>
      <c r="D11" s="8">
        <v>0</v>
      </c>
      <c r="E11" s="8">
        <v>0</v>
      </c>
      <c r="F11" s="8">
        <v>0</v>
      </c>
      <c r="G11" s="8">
        <v>0.17</v>
      </c>
      <c r="H11" s="8">
        <v>0.17199999999999999</v>
      </c>
      <c r="I11" s="8">
        <v>3.5000000000000003E-2</v>
      </c>
      <c r="J11" s="8">
        <v>0.02</v>
      </c>
      <c r="K11" s="8">
        <v>0</v>
      </c>
      <c r="L11" s="8">
        <v>0</v>
      </c>
      <c r="M11" s="8"/>
    </row>
    <row r="12" spans="1:13">
      <c r="A12" s="8" t="s">
        <v>35</v>
      </c>
      <c r="B12" s="8">
        <v>1</v>
      </c>
      <c r="C12" s="8">
        <v>7.4999999999999997E-2</v>
      </c>
      <c r="D12" s="8">
        <v>0</v>
      </c>
      <c r="E12" s="8">
        <v>0</v>
      </c>
      <c r="F12" s="8">
        <v>0</v>
      </c>
      <c r="G12" s="8">
        <v>0.3</v>
      </c>
      <c r="H12" s="8">
        <v>0.3</v>
      </c>
      <c r="I12" s="8">
        <v>3.5000000000000003E-2</v>
      </c>
      <c r="J12" s="8">
        <v>0.02</v>
      </c>
      <c r="K12" s="8">
        <v>0</v>
      </c>
      <c r="L12" s="8">
        <v>0</v>
      </c>
      <c r="M12" s="8"/>
    </row>
    <row r="13" spans="1:13">
      <c r="A13" s="8" t="s">
        <v>36</v>
      </c>
      <c r="B13" s="8">
        <v>1</v>
      </c>
      <c r="C13" s="8">
        <v>4.2999999999999997E-2</v>
      </c>
      <c r="D13" s="8">
        <v>0</v>
      </c>
      <c r="E13" s="8">
        <v>0</v>
      </c>
      <c r="F13" s="8">
        <v>0</v>
      </c>
      <c r="G13" s="8">
        <v>0.17</v>
      </c>
      <c r="H13" s="8">
        <v>0.17199999999999999</v>
      </c>
      <c r="I13" s="8">
        <v>0.03</v>
      </c>
      <c r="J13" s="8">
        <v>0</v>
      </c>
      <c r="K13" s="8">
        <v>0</v>
      </c>
      <c r="L13" s="8">
        <v>0</v>
      </c>
      <c r="M13" s="8"/>
    </row>
    <row r="14" spans="1:13">
      <c r="A14" s="8" t="s">
        <v>37</v>
      </c>
      <c r="B14" s="8">
        <v>1</v>
      </c>
      <c r="C14" s="8">
        <v>0</v>
      </c>
      <c r="D14" s="8">
        <v>7.9899999999999999E-2</v>
      </c>
      <c r="E14" s="8">
        <v>0</v>
      </c>
      <c r="F14" s="8">
        <v>1.2199999999999999E-2</v>
      </c>
      <c r="G14" s="8">
        <v>0.3196</v>
      </c>
      <c r="H14" s="8">
        <v>0</v>
      </c>
      <c r="I14" s="8">
        <v>1.4999999999999999E-2</v>
      </c>
      <c r="J14" s="8">
        <v>0</v>
      </c>
      <c r="K14" s="8">
        <v>0</v>
      </c>
      <c r="L14" s="8">
        <v>0</v>
      </c>
      <c r="M14" s="8"/>
    </row>
    <row r="15" spans="1:13">
      <c r="A15" s="8" t="s">
        <v>17</v>
      </c>
      <c r="B15" s="8">
        <v>1</v>
      </c>
      <c r="C15" s="8">
        <v>0</v>
      </c>
      <c r="D15" s="8">
        <v>7.2050000000000003E-2</v>
      </c>
      <c r="E15" s="8">
        <v>0</v>
      </c>
      <c r="F15" s="8">
        <v>0.01</v>
      </c>
      <c r="G15" s="8">
        <v>0.28820000000000001</v>
      </c>
      <c r="H15" s="8">
        <v>0</v>
      </c>
      <c r="I15" s="8">
        <v>2E-3</v>
      </c>
      <c r="J15" s="8">
        <v>0</v>
      </c>
      <c r="K15" s="8">
        <v>0</v>
      </c>
      <c r="L15" s="8">
        <v>0</v>
      </c>
      <c r="M15" s="8"/>
    </row>
    <row r="16" spans="1:13">
      <c r="A16" s="8" t="s">
        <v>16</v>
      </c>
      <c r="B16" s="8">
        <v>1</v>
      </c>
      <c r="C16" s="8">
        <v>0</v>
      </c>
      <c r="D16" s="8">
        <v>7.5999999999999998E-2</v>
      </c>
      <c r="E16" s="8">
        <v>0</v>
      </c>
      <c r="F16" s="8">
        <v>1.175E-2</v>
      </c>
      <c r="G16" s="8">
        <v>0.30399999999999999</v>
      </c>
      <c r="H16" s="8">
        <v>0</v>
      </c>
      <c r="I16" s="8">
        <v>3.0000000000000001E-3</v>
      </c>
      <c r="J16" s="8">
        <v>0</v>
      </c>
      <c r="K16" s="8">
        <v>0</v>
      </c>
      <c r="L16" s="8">
        <v>0</v>
      </c>
      <c r="M16" s="8"/>
    </row>
    <row r="17" spans="1:13">
      <c r="A17" s="8" t="s">
        <v>58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0.154</v>
      </c>
      <c r="J17" s="8">
        <v>0</v>
      </c>
      <c r="K17" s="8">
        <v>0</v>
      </c>
      <c r="L17" s="8">
        <v>0</v>
      </c>
      <c r="M17" s="8"/>
    </row>
    <row r="18" spans="1:13">
      <c r="A18" s="8" t="s">
        <v>38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15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39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/>
    </row>
    <row r="21" spans="1:13">
      <c r="A21" s="8" t="s">
        <v>40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/>
    </row>
    <row r="22" spans="1:13">
      <c r="A22" s="8" t="s">
        <v>41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0.75</v>
      </c>
      <c r="J22" s="8">
        <v>0</v>
      </c>
      <c r="K22" s="8">
        <v>0</v>
      </c>
      <c r="L22" s="8">
        <v>0</v>
      </c>
      <c r="M22" s="8"/>
    </row>
    <row r="23" spans="1:13">
      <c r="A23" s="8" t="s">
        <v>43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44</v>
      </c>
      <c r="B24" s="8">
        <v>1</v>
      </c>
      <c r="C24" s="8">
        <v>0.05</v>
      </c>
      <c r="D24" s="8">
        <v>0</v>
      </c>
      <c r="E24" s="8">
        <v>0</v>
      </c>
      <c r="F24" s="8">
        <v>0</v>
      </c>
      <c r="G24" s="8">
        <v>0.2</v>
      </c>
      <c r="H24" s="8">
        <v>0.2</v>
      </c>
      <c r="I24" s="8">
        <v>0</v>
      </c>
      <c r="J24" s="8">
        <v>0</v>
      </c>
      <c r="K24" s="8">
        <v>0</v>
      </c>
      <c r="L24" s="8">
        <v>0</v>
      </c>
      <c r="M24" s="8"/>
    </row>
    <row r="25" spans="1:13">
      <c r="A25" s="8" t="s">
        <v>45</v>
      </c>
      <c r="B25" s="8">
        <v>1</v>
      </c>
      <c r="C25" s="8">
        <v>0.1</v>
      </c>
      <c r="D25" s="8">
        <v>0</v>
      </c>
      <c r="E25" s="8">
        <v>0</v>
      </c>
      <c r="F25" s="8">
        <v>0</v>
      </c>
      <c r="G25" s="8">
        <v>0.4</v>
      </c>
      <c r="H25" s="8">
        <v>0.4</v>
      </c>
      <c r="I25" s="8">
        <v>0</v>
      </c>
      <c r="J25" s="8">
        <v>0</v>
      </c>
      <c r="K25" s="8">
        <v>0</v>
      </c>
      <c r="L25" s="8">
        <v>0</v>
      </c>
      <c r="M25" s="8"/>
    </row>
    <row r="26" spans="1:13">
      <c r="A26" s="8" t="s">
        <v>46</v>
      </c>
      <c r="B26" s="8">
        <v>1</v>
      </c>
      <c r="C26" s="8">
        <v>0.2</v>
      </c>
      <c r="D26" s="8">
        <v>0</v>
      </c>
      <c r="E26" s="8">
        <v>0</v>
      </c>
      <c r="F26" s="8">
        <v>0</v>
      </c>
      <c r="G26" s="8">
        <v>0.8</v>
      </c>
      <c r="H26" s="8">
        <v>0.8</v>
      </c>
      <c r="I26" s="8">
        <v>0</v>
      </c>
      <c r="J26" s="8">
        <v>0</v>
      </c>
      <c r="K26" s="8">
        <v>0</v>
      </c>
      <c r="L26" s="8">
        <v>0</v>
      </c>
      <c r="M26" s="8"/>
    </row>
    <row r="27" spans="1:13">
      <c r="A27" s="8" t="s">
        <v>47</v>
      </c>
      <c r="B27" s="8">
        <v>1</v>
      </c>
      <c r="C27" s="8">
        <v>0.5</v>
      </c>
      <c r="D27" s="8">
        <v>0</v>
      </c>
      <c r="E27" s="8">
        <v>0</v>
      </c>
      <c r="F27" s="8">
        <v>0</v>
      </c>
      <c r="G27" s="8">
        <v>2</v>
      </c>
      <c r="H27" s="8">
        <v>2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48</v>
      </c>
      <c r="B28" s="8">
        <v>1</v>
      </c>
      <c r="C28" s="8">
        <v>0.7</v>
      </c>
      <c r="D28" s="8">
        <v>0</v>
      </c>
      <c r="E28" s="8">
        <v>0</v>
      </c>
      <c r="F28" s="8">
        <v>0</v>
      </c>
      <c r="G28" s="8">
        <v>2.8</v>
      </c>
      <c r="H28" s="8">
        <v>2.8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</v>
      </c>
      <c r="B29" s="8">
        <v>1</v>
      </c>
      <c r="C29" s="8">
        <v>0.21224000000000001</v>
      </c>
      <c r="D29" s="8">
        <v>6.4000000000000001E-2</v>
      </c>
      <c r="E29" s="8">
        <v>5.1520000000000003E-2</v>
      </c>
      <c r="F29" s="8">
        <v>0.01</v>
      </c>
      <c r="G29" s="8">
        <v>1.6</v>
      </c>
      <c r="H29" s="8">
        <v>1.31264</v>
      </c>
      <c r="I29" s="8">
        <v>6.2399999999999997E-2</v>
      </c>
      <c r="J29" s="8">
        <v>7.5200000000000003E-2</v>
      </c>
      <c r="K29" s="8">
        <v>7.1199999999999999E-2</v>
      </c>
      <c r="L29" s="8">
        <v>5.4399999999999997E-2</v>
      </c>
      <c r="M29" s="8"/>
    </row>
    <row r="30" spans="1:13">
      <c r="A30" s="8" t="s">
        <v>7</v>
      </c>
      <c r="B30" s="8">
        <v>1</v>
      </c>
      <c r="C30" s="8">
        <v>0.20599999999999999</v>
      </c>
      <c r="D30" s="8">
        <v>5.28E-2</v>
      </c>
      <c r="E30" s="8">
        <v>5.28E-2</v>
      </c>
      <c r="F30" s="8">
        <v>8.2799999999999992E-3</v>
      </c>
      <c r="G30" s="8">
        <v>1.5</v>
      </c>
      <c r="H30" s="8">
        <v>1.2992000000000001</v>
      </c>
      <c r="I30" s="8">
        <v>5.1999999999999998E-2</v>
      </c>
      <c r="J30" s="8">
        <v>5.7200000000000001E-2</v>
      </c>
      <c r="K30" s="8">
        <v>0.04</v>
      </c>
      <c r="L30" s="8">
        <v>2.4799999999999999E-2</v>
      </c>
      <c r="M30" s="8"/>
    </row>
    <row r="31" spans="1:13">
      <c r="A31" s="8" t="s">
        <v>8</v>
      </c>
      <c r="B31" s="8">
        <v>1</v>
      </c>
      <c r="C31" s="8">
        <v>0.15840000000000001</v>
      </c>
      <c r="D31" s="8">
        <v>5.3999999999999999E-2</v>
      </c>
      <c r="E31" s="8">
        <v>3.8399999999999997E-2</v>
      </c>
      <c r="F31" s="8">
        <v>8.4399999999999996E-3</v>
      </c>
      <c r="G31" s="8">
        <v>1.2</v>
      </c>
      <c r="H31" s="8">
        <v>0.97920000000000007</v>
      </c>
      <c r="I31" s="8">
        <v>0.04</v>
      </c>
      <c r="J31" s="8">
        <v>3.0800000000000001E-2</v>
      </c>
      <c r="K31" s="8">
        <v>5.8000000000000003E-2</v>
      </c>
      <c r="L31" s="8">
        <v>1.72E-2</v>
      </c>
      <c r="M31" s="8"/>
    </row>
    <row r="32" spans="1:13">
      <c r="A32" s="8" t="s">
        <v>10</v>
      </c>
      <c r="B32" s="8">
        <v>1</v>
      </c>
      <c r="C32" s="8">
        <v>0.15620000000000001</v>
      </c>
      <c r="D32" s="8">
        <v>4.3799999999999999E-2</v>
      </c>
      <c r="E32" s="8">
        <v>2.23E-2</v>
      </c>
      <c r="F32" s="8">
        <v>6.8999999999999999E-3</v>
      </c>
      <c r="G32" s="8">
        <v>1</v>
      </c>
      <c r="H32" s="8">
        <v>0.82550000000000001</v>
      </c>
      <c r="I32" s="8">
        <v>3.2000000000000001E-2</v>
      </c>
      <c r="J32" s="8">
        <v>3.5000000000000003E-2</v>
      </c>
      <c r="K32" s="8">
        <v>2.2000000000000002E-2</v>
      </c>
      <c r="L32" s="8">
        <v>1.6E-2</v>
      </c>
      <c r="M32" s="8"/>
    </row>
    <row r="33" spans="1:13">
      <c r="A33" s="8" t="s">
        <v>49</v>
      </c>
      <c r="B33" s="8">
        <v>1</v>
      </c>
      <c r="C33" s="8">
        <v>0.15620000000000001</v>
      </c>
      <c r="D33" s="8">
        <v>4.3799999999999999E-2</v>
      </c>
      <c r="E33" s="8">
        <v>2.23E-2</v>
      </c>
      <c r="F33" s="8">
        <v>6.8999999999999999E-3</v>
      </c>
      <c r="G33" s="8">
        <v>1</v>
      </c>
      <c r="H33" s="8">
        <v>0.82550000000000001</v>
      </c>
      <c r="I33" s="8">
        <v>3.2000000000000001E-2</v>
      </c>
      <c r="J33" s="8">
        <v>3.5000000000000003E-2</v>
      </c>
      <c r="K33" s="8">
        <v>2.1999999999999999E-2</v>
      </c>
      <c r="L33" s="8">
        <v>1.6E-2</v>
      </c>
      <c r="M33" s="8"/>
    </row>
    <row r="34" spans="1:13">
      <c r="A34" s="8" t="s">
        <v>54</v>
      </c>
      <c r="B34" s="8">
        <v>1</v>
      </c>
      <c r="C34" s="8">
        <v>0.1575</v>
      </c>
      <c r="D34" s="8">
        <v>6.7500000000000004E-2</v>
      </c>
      <c r="E34" s="8">
        <v>1.8500000000000003E-2</v>
      </c>
      <c r="F34" s="8">
        <v>1.0800000000000001E-2</v>
      </c>
      <c r="G34" s="8">
        <v>1.0649999999999999</v>
      </c>
      <c r="H34" s="8">
        <v>0.7965000000000001</v>
      </c>
      <c r="I34" s="8">
        <v>8.5000000000000006E-3</v>
      </c>
      <c r="J34" s="8">
        <v>2.7099999999999999E-2</v>
      </c>
      <c r="K34" s="8">
        <v>1.455E-2</v>
      </c>
      <c r="L34" s="8">
        <v>8.3000000000000001E-3</v>
      </c>
      <c r="M34" s="8"/>
    </row>
    <row r="35" spans="1:13">
      <c r="A35" s="8" t="s">
        <v>55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42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/>
    </row>
    <row r="37" spans="1:13">
      <c r="A37" s="8" t="s">
        <v>50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/>
    </row>
    <row r="38" spans="1:13">
      <c r="A38" s="8" t="s">
        <v>51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8"/>
    </row>
    <row r="41" spans="1:13">
      <c r="A41" s="10" t="s">
        <v>91</v>
      </c>
      <c r="B41">
        <v>1</v>
      </c>
      <c r="C41">
        <v>0.1875</v>
      </c>
      <c r="D41">
        <v>5.2499999999999998E-2</v>
      </c>
      <c r="E41">
        <v>0.06</v>
      </c>
      <c r="F41">
        <v>8.6E-3</v>
      </c>
      <c r="G41">
        <v>1.5</v>
      </c>
      <c r="H41">
        <v>1.29</v>
      </c>
      <c r="I41">
        <v>9.3260869565217383E-2</v>
      </c>
      <c r="J41">
        <v>4.0920716112531973E-2</v>
      </c>
      <c r="K41">
        <v>5.2369077306733167E-2</v>
      </c>
      <c r="L41">
        <v>3.9506172839506172E-2</v>
      </c>
    </row>
    <row r="42" spans="1:13">
      <c r="A42" s="10" t="s">
        <v>92</v>
      </c>
      <c r="B42">
        <v>1</v>
      </c>
      <c r="C42">
        <v>0.13200000000000001</v>
      </c>
      <c r="D42">
        <v>9.5000000000000001E-2</v>
      </c>
      <c r="E42">
        <v>6.6000000000000003E-2</v>
      </c>
      <c r="F42">
        <v>1.5162162162162162E-2</v>
      </c>
      <c r="G42">
        <v>1.5</v>
      </c>
      <c r="H42">
        <v>1.1220000000000001</v>
      </c>
      <c r="I42">
        <v>0.11434782608695652</v>
      </c>
      <c r="J42">
        <v>5.9335038363171354E-2</v>
      </c>
      <c r="K42">
        <v>5.0374064837905241E-2</v>
      </c>
      <c r="L42">
        <v>2.6337448559670781E-2</v>
      </c>
    </row>
    <row r="43" spans="1:13">
      <c r="A43" s="10" t="s">
        <v>93</v>
      </c>
      <c r="B43">
        <v>1</v>
      </c>
      <c r="C43">
        <v>0.153</v>
      </c>
      <c r="D43">
        <v>5.7000000000000002E-2</v>
      </c>
      <c r="E43">
        <v>6.9000000000000006E-2</v>
      </c>
      <c r="F43">
        <v>8.8071428571428571E-3</v>
      </c>
      <c r="G43">
        <v>1.5</v>
      </c>
      <c r="H43">
        <v>1.2329999999999999</v>
      </c>
      <c r="I43">
        <v>1.9565217391304349E-2</v>
      </c>
      <c r="J43">
        <v>1.0230179028132993E-2</v>
      </c>
      <c r="K43">
        <v>1.8703241895261843E-2</v>
      </c>
      <c r="L43">
        <v>1.3168724279835391E-2</v>
      </c>
    </row>
  </sheetData>
  <dataConsolidate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5657-7C92-4504-9151-023EF147012E}">
  <dimension ref="A1:M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8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59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60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64</v>
      </c>
      <c r="B4" s="8">
        <v>1</v>
      </c>
      <c r="C4" s="8">
        <v>0.17142857142857143</v>
      </c>
      <c r="D4" s="8">
        <v>0</v>
      </c>
      <c r="E4" s="8">
        <v>0</v>
      </c>
      <c r="F4" s="8">
        <v>0</v>
      </c>
      <c r="G4" s="8">
        <v>0.68571428571428572</v>
      </c>
      <c r="H4" s="8">
        <v>0.68571428571428572</v>
      </c>
      <c r="I4" s="8">
        <v>0</v>
      </c>
      <c r="J4" s="8">
        <v>4.2857142857142858E-2</v>
      </c>
      <c r="K4" s="8">
        <v>1.2142857142857143E-2</v>
      </c>
      <c r="L4" s="8">
        <v>1.4285714285714285E-2</v>
      </c>
      <c r="M4" s="8"/>
    </row>
    <row r="5" spans="1:13">
      <c r="A5" s="8" t="s">
        <v>65</v>
      </c>
      <c r="B5" s="8">
        <v>1</v>
      </c>
      <c r="C5" s="8">
        <v>0.25</v>
      </c>
      <c r="D5" s="8">
        <v>0</v>
      </c>
      <c r="E5" s="8">
        <v>0</v>
      </c>
      <c r="F5" s="8">
        <v>0</v>
      </c>
      <c r="G5" s="8">
        <v>1</v>
      </c>
      <c r="H5" s="8">
        <v>1</v>
      </c>
      <c r="I5" s="8">
        <v>0</v>
      </c>
      <c r="J5" s="8">
        <v>4.2857142857142858E-2</v>
      </c>
      <c r="K5" s="8">
        <v>1.2142857142857143E-2</v>
      </c>
      <c r="L5" s="8">
        <v>1.4285714285714285E-2</v>
      </c>
      <c r="M5" s="8"/>
    </row>
    <row r="6" spans="1:13">
      <c r="A6" s="8" t="s">
        <v>66</v>
      </c>
      <c r="B6" s="8">
        <v>1</v>
      </c>
      <c r="C6" s="8">
        <v>0.35714285714285715</v>
      </c>
      <c r="D6" s="8">
        <v>0</v>
      </c>
      <c r="E6" s="8">
        <v>0</v>
      </c>
      <c r="F6" s="8">
        <v>0</v>
      </c>
      <c r="G6" s="8">
        <v>1.4285714285714286</v>
      </c>
      <c r="H6" s="8">
        <v>1.4285714285714286</v>
      </c>
      <c r="I6" s="8">
        <v>0</v>
      </c>
      <c r="J6" s="8">
        <v>4.2857142857142858E-2</v>
      </c>
      <c r="K6" s="8">
        <v>1.2142857142857143E-2</v>
      </c>
      <c r="L6" s="8">
        <v>1.4285714285714285E-2</v>
      </c>
      <c r="M6" s="8"/>
    </row>
    <row r="7" spans="1:13">
      <c r="A7" s="8" t="s">
        <v>63</v>
      </c>
      <c r="B7" s="8">
        <v>1</v>
      </c>
      <c r="C7" s="8">
        <v>7.4999999999999997E-2</v>
      </c>
      <c r="D7" s="8">
        <v>0.03</v>
      </c>
      <c r="E7" s="8">
        <v>0</v>
      </c>
      <c r="F7" s="8">
        <v>4.7000000000000002E-3</v>
      </c>
      <c r="G7" s="8">
        <v>0.42</v>
      </c>
      <c r="H7" s="8">
        <v>0.3</v>
      </c>
      <c r="I7" s="8">
        <v>3.5000000000000003E-2</v>
      </c>
      <c r="J7" s="8">
        <v>0.02</v>
      </c>
      <c r="K7" s="8">
        <v>5.0000000000000001E-3</v>
      </c>
      <c r="L7" s="8">
        <v>5.0000000000000001E-3</v>
      </c>
      <c r="M7" s="8"/>
    </row>
    <row r="8" spans="1:13">
      <c r="A8" s="8" t="s">
        <v>61</v>
      </c>
      <c r="B8" s="8">
        <v>1</v>
      </c>
      <c r="C8" s="8">
        <v>0</v>
      </c>
      <c r="D8" s="8">
        <v>0.1</v>
      </c>
      <c r="E8" s="8">
        <v>0</v>
      </c>
      <c r="F8" s="8">
        <v>1.5650000000000001E-2</v>
      </c>
      <c r="G8" s="8">
        <v>0.4</v>
      </c>
      <c r="H8" s="8">
        <v>0</v>
      </c>
      <c r="I8" s="8">
        <v>2E-3</v>
      </c>
      <c r="J8" s="8">
        <v>0</v>
      </c>
      <c r="K8" s="8">
        <v>0</v>
      </c>
      <c r="L8" s="8">
        <v>0</v>
      </c>
      <c r="M8" s="8"/>
    </row>
    <row r="9" spans="1:13">
      <c r="A9" s="8" t="s">
        <v>68</v>
      </c>
      <c r="B9" s="8">
        <v>1</v>
      </c>
      <c r="C9" s="8">
        <v>0</v>
      </c>
      <c r="D9" s="8">
        <v>7.2050000000000003E-2</v>
      </c>
      <c r="E9" s="8">
        <v>0</v>
      </c>
      <c r="F9" s="8">
        <v>0.01</v>
      </c>
      <c r="G9" s="8">
        <v>0.28820000000000001</v>
      </c>
      <c r="H9" s="8">
        <v>0</v>
      </c>
      <c r="I9" s="8">
        <v>2E-3</v>
      </c>
      <c r="J9" s="8">
        <v>0</v>
      </c>
      <c r="K9" s="8">
        <v>0</v>
      </c>
      <c r="L9" s="8">
        <v>0</v>
      </c>
      <c r="M9" s="8"/>
    </row>
    <row r="10" spans="1:13">
      <c r="A10" s="8" t="s">
        <v>69</v>
      </c>
      <c r="B10" s="8">
        <v>1</v>
      </c>
      <c r="C10" s="8">
        <v>0</v>
      </c>
      <c r="D10" s="8">
        <v>7.5999999999999998E-2</v>
      </c>
      <c r="E10" s="8">
        <v>0</v>
      </c>
      <c r="F10" s="8">
        <v>1.175E-2</v>
      </c>
      <c r="G10" s="8">
        <v>0.30399999999999999</v>
      </c>
      <c r="H10" s="8">
        <v>0</v>
      </c>
      <c r="I10" s="8">
        <v>3.0000000000000001E-3</v>
      </c>
      <c r="J10" s="8">
        <v>0</v>
      </c>
      <c r="K10" s="8">
        <v>0</v>
      </c>
      <c r="L10" s="8">
        <v>0</v>
      </c>
      <c r="M10" s="8"/>
    </row>
    <row r="11" spans="1:13">
      <c r="A11" s="8" t="s">
        <v>67</v>
      </c>
      <c r="B11" s="8">
        <v>1</v>
      </c>
      <c r="C11" s="8">
        <v>0</v>
      </c>
      <c r="D11" s="8">
        <v>7.9899999999999999E-2</v>
      </c>
      <c r="E11" s="8">
        <v>0</v>
      </c>
      <c r="F11" s="8">
        <v>1.2199999999999999E-2</v>
      </c>
      <c r="G11" s="8">
        <v>0.3196</v>
      </c>
      <c r="H11" s="8">
        <v>0</v>
      </c>
      <c r="I11" s="8">
        <v>1.4999999999999999E-2</v>
      </c>
      <c r="J11" s="8">
        <v>0</v>
      </c>
      <c r="K11" s="8">
        <v>0</v>
      </c>
      <c r="L11" s="8">
        <v>0</v>
      </c>
      <c r="M11" s="8"/>
    </row>
    <row r="12" spans="1:13">
      <c r="A12" s="8" t="s">
        <v>77</v>
      </c>
      <c r="B12" s="8">
        <v>1</v>
      </c>
      <c r="C12" s="8">
        <v>0.1</v>
      </c>
      <c r="D12" s="8">
        <v>0</v>
      </c>
      <c r="E12" s="8">
        <v>0</v>
      </c>
      <c r="F12" s="8">
        <v>0</v>
      </c>
      <c r="G12" s="8">
        <v>0.4</v>
      </c>
      <c r="H12" s="8">
        <v>0.4</v>
      </c>
      <c r="I12" s="8">
        <v>0</v>
      </c>
      <c r="J12" s="8">
        <v>0</v>
      </c>
      <c r="K12" s="8">
        <v>0</v>
      </c>
      <c r="L12" s="8">
        <v>0</v>
      </c>
      <c r="M12" s="8"/>
    </row>
    <row r="13" spans="1:13">
      <c r="A13" s="8" t="s">
        <v>78</v>
      </c>
      <c r="B13" s="8">
        <v>1</v>
      </c>
      <c r="C13" s="8">
        <v>0.2</v>
      </c>
      <c r="D13" s="8">
        <v>0</v>
      </c>
      <c r="E13" s="8">
        <v>0</v>
      </c>
      <c r="F13" s="8">
        <v>0</v>
      </c>
      <c r="G13" s="8">
        <v>0.8</v>
      </c>
      <c r="H13" s="8">
        <v>0.8</v>
      </c>
      <c r="I13" s="8">
        <v>0</v>
      </c>
      <c r="J13" s="8">
        <v>0</v>
      </c>
      <c r="K13" s="8">
        <v>0</v>
      </c>
      <c r="L13" s="8">
        <v>0</v>
      </c>
      <c r="M13" s="8"/>
    </row>
    <row r="14" spans="1:13">
      <c r="A14" s="8" t="s">
        <v>76</v>
      </c>
      <c r="B14" s="8">
        <v>1</v>
      </c>
      <c r="C14" s="8">
        <v>0.05</v>
      </c>
      <c r="D14" s="8">
        <v>0</v>
      </c>
      <c r="E14" s="8">
        <v>0</v>
      </c>
      <c r="F14" s="8">
        <v>0</v>
      </c>
      <c r="G14" s="8">
        <v>0.2</v>
      </c>
      <c r="H14" s="8">
        <v>0.2</v>
      </c>
      <c r="I14" s="8">
        <v>0</v>
      </c>
      <c r="J14" s="8">
        <v>0</v>
      </c>
      <c r="K14" s="8">
        <v>0</v>
      </c>
      <c r="L14" s="8">
        <v>0</v>
      </c>
      <c r="M14" s="8"/>
    </row>
    <row r="15" spans="1:13">
      <c r="A15" s="8" t="s">
        <v>79</v>
      </c>
      <c r="B15" s="8">
        <v>1</v>
      </c>
      <c r="C15" s="8">
        <v>0.5</v>
      </c>
      <c r="D15" s="8">
        <v>0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8"/>
    </row>
    <row r="16" spans="1:13">
      <c r="A16" s="8" t="s">
        <v>80</v>
      </c>
      <c r="B16" s="8">
        <v>1</v>
      </c>
      <c r="C16" s="8">
        <v>0.7</v>
      </c>
      <c r="D16" s="8">
        <v>0</v>
      </c>
      <c r="E16" s="8">
        <v>0</v>
      </c>
      <c r="F16" s="8">
        <v>0</v>
      </c>
      <c r="G16" s="8">
        <v>2.8</v>
      </c>
      <c r="H16" s="8">
        <v>2.8</v>
      </c>
      <c r="I16" s="8">
        <v>0</v>
      </c>
      <c r="J16" s="8">
        <v>0</v>
      </c>
      <c r="K16" s="8">
        <v>0</v>
      </c>
      <c r="L16" s="8">
        <v>0</v>
      </c>
      <c r="M16" s="8"/>
    </row>
    <row r="17" spans="1:13">
      <c r="A17" s="8" t="s">
        <v>62</v>
      </c>
      <c r="B17" s="8">
        <v>1</v>
      </c>
      <c r="C17" s="8">
        <v>0</v>
      </c>
      <c r="D17" s="8">
        <v>0</v>
      </c>
      <c r="E17" s="8">
        <v>0.22</v>
      </c>
      <c r="F17" s="8">
        <v>0</v>
      </c>
      <c r="G17" s="8">
        <v>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/>
    </row>
    <row r="18" spans="1:13">
      <c r="A18" s="8" t="s">
        <v>70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71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88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/>
    </row>
    <row r="21" spans="1:13">
      <c r="A21" s="8" t="s">
        <v>89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/>
    </row>
    <row r="22" spans="1:13">
      <c r="A22" s="8" t="s">
        <v>73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/>
    </row>
    <row r="23" spans="1:13">
      <c r="A23" s="8" t="s">
        <v>75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72</v>
      </c>
      <c r="B24" s="8">
        <v>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</v>
      </c>
      <c r="M24" s="8"/>
    </row>
    <row r="25" spans="1:13">
      <c r="A25" s="8" t="s">
        <v>74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0.75</v>
      </c>
      <c r="J25" s="8">
        <v>0</v>
      </c>
      <c r="K25" s="8">
        <v>0</v>
      </c>
      <c r="L25" s="8">
        <v>0</v>
      </c>
      <c r="M25" s="8"/>
    </row>
    <row r="26" spans="1:13">
      <c r="A26" s="8" t="s">
        <v>97</v>
      </c>
      <c r="B26" s="8">
        <v>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0.154</v>
      </c>
      <c r="J26" s="8">
        <v>0</v>
      </c>
      <c r="K26" s="8">
        <v>0</v>
      </c>
      <c r="L26" s="8">
        <v>0</v>
      </c>
      <c r="M26" s="8"/>
    </row>
    <row r="27" spans="1:13">
      <c r="A27" s="8" t="s">
        <v>87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98</v>
      </c>
      <c r="B28" s="8">
        <v>1</v>
      </c>
      <c r="C28" s="8">
        <v>2.6000000000000002E-2</v>
      </c>
      <c r="D28" s="8">
        <v>0</v>
      </c>
      <c r="E28" s="8">
        <v>0</v>
      </c>
      <c r="F28" s="8">
        <v>0</v>
      </c>
      <c r="G28" s="8">
        <v>0.105</v>
      </c>
      <c r="H28" s="8">
        <v>0.10400000000000001</v>
      </c>
      <c r="I28" s="8">
        <v>0.09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99</v>
      </c>
      <c r="B29" s="8">
        <v>1</v>
      </c>
      <c r="C29" s="8">
        <v>7.4999999999999997E-2</v>
      </c>
      <c r="D29" s="8">
        <v>0</v>
      </c>
      <c r="E29" s="8">
        <v>0</v>
      </c>
      <c r="F29" s="8">
        <v>0</v>
      </c>
      <c r="G29" s="8">
        <v>0.3</v>
      </c>
      <c r="H29" s="8">
        <v>0.3</v>
      </c>
      <c r="I29" s="8">
        <v>3.5000000000000003E-2</v>
      </c>
      <c r="J29" s="8">
        <v>0.02</v>
      </c>
      <c r="K29" s="8">
        <v>0</v>
      </c>
      <c r="L29" s="8">
        <v>0</v>
      </c>
      <c r="M29" s="8"/>
    </row>
    <row r="30" spans="1:13">
      <c r="A30" s="8" t="s">
        <v>100</v>
      </c>
      <c r="B30" s="8">
        <v>1</v>
      </c>
      <c r="C30" s="8">
        <v>4.2999999999999997E-2</v>
      </c>
      <c r="D30" s="8">
        <v>0</v>
      </c>
      <c r="E30" s="8">
        <v>0</v>
      </c>
      <c r="F30" s="8">
        <v>0</v>
      </c>
      <c r="G30" s="8">
        <v>0.17</v>
      </c>
      <c r="H30" s="8">
        <v>0.17199999999999999</v>
      </c>
      <c r="I30" s="8">
        <v>3.5000000000000003E-2</v>
      </c>
      <c r="J30" s="8">
        <v>0.02</v>
      </c>
      <c r="K30" s="8">
        <v>0</v>
      </c>
      <c r="L30" s="8">
        <v>0</v>
      </c>
      <c r="M30" s="8"/>
    </row>
    <row r="31" spans="1:13">
      <c r="A31" s="8" t="s">
        <v>101</v>
      </c>
      <c r="B31" s="8">
        <v>1</v>
      </c>
      <c r="C31" s="8">
        <v>4.2999999999999997E-2</v>
      </c>
      <c r="D31" s="8">
        <v>0</v>
      </c>
      <c r="E31" s="8">
        <v>0</v>
      </c>
      <c r="F31" s="8">
        <v>0</v>
      </c>
      <c r="G31" s="8">
        <v>0.17</v>
      </c>
      <c r="H31" s="8">
        <v>0.17199999999999999</v>
      </c>
      <c r="I31" s="8">
        <v>0.03</v>
      </c>
      <c r="J31" s="8">
        <v>0</v>
      </c>
      <c r="K31" s="8">
        <v>0</v>
      </c>
      <c r="L31" s="8">
        <v>0</v>
      </c>
      <c r="M31" s="8"/>
    </row>
    <row r="32" spans="1:13">
      <c r="A32" s="8" t="s">
        <v>85</v>
      </c>
      <c r="B32" s="8">
        <v>1</v>
      </c>
      <c r="C32" s="8">
        <v>0.1575</v>
      </c>
      <c r="D32" s="8">
        <v>6.7500000000000004E-2</v>
      </c>
      <c r="E32" s="8">
        <v>1.8500000000000003E-2</v>
      </c>
      <c r="F32" s="8">
        <v>1.0800000000000001E-2</v>
      </c>
      <c r="G32" s="8">
        <v>1.0649999999999999</v>
      </c>
      <c r="H32" s="8">
        <v>0.7965000000000001</v>
      </c>
      <c r="I32" s="8">
        <v>8.5000000000000006E-3</v>
      </c>
      <c r="J32" s="8">
        <v>2.7099999999999999E-2</v>
      </c>
      <c r="K32" s="8">
        <v>1.455E-2</v>
      </c>
      <c r="L32" s="8">
        <v>8.3000000000000001E-3</v>
      </c>
      <c r="M32" s="8"/>
    </row>
    <row r="33" spans="1:13">
      <c r="A33" s="8" t="s">
        <v>90</v>
      </c>
      <c r="B33" s="8">
        <v>1</v>
      </c>
      <c r="C33" s="8">
        <v>0.21224000000000001</v>
      </c>
      <c r="D33" s="8">
        <v>6.4000000000000001E-2</v>
      </c>
      <c r="E33" s="8">
        <v>5.1520000000000003E-2</v>
      </c>
      <c r="F33" s="8">
        <v>0.01</v>
      </c>
      <c r="G33" s="8">
        <v>1.6</v>
      </c>
      <c r="H33" s="8">
        <v>1.31264</v>
      </c>
      <c r="I33" s="8">
        <v>6.2399999999999997E-2</v>
      </c>
      <c r="J33" s="8">
        <v>7.5200000000000003E-2</v>
      </c>
      <c r="K33" s="8">
        <v>7.1199999999999999E-2</v>
      </c>
      <c r="L33" s="8">
        <v>5.4399999999999997E-2</v>
      </c>
      <c r="M33" s="8"/>
    </row>
    <row r="34" spans="1:13">
      <c r="A34" s="8" t="s">
        <v>82</v>
      </c>
      <c r="B34" s="8">
        <v>1</v>
      </c>
      <c r="C34" s="8">
        <v>0.15840000000000001</v>
      </c>
      <c r="D34" s="8">
        <v>5.3999999999999999E-2</v>
      </c>
      <c r="E34" s="8">
        <v>3.8399999999999997E-2</v>
      </c>
      <c r="F34" s="8">
        <v>8.4399999999999996E-3</v>
      </c>
      <c r="G34" s="8">
        <v>1.2</v>
      </c>
      <c r="H34" s="8">
        <v>0.97920000000000007</v>
      </c>
      <c r="I34" s="8">
        <v>0.04</v>
      </c>
      <c r="J34" s="8">
        <v>3.0800000000000001E-2</v>
      </c>
      <c r="K34" s="8">
        <v>5.8000000000000003E-2</v>
      </c>
      <c r="L34" s="8">
        <v>1.72E-2</v>
      </c>
      <c r="M34" s="8"/>
    </row>
    <row r="35" spans="1:13">
      <c r="A35" s="8" t="s">
        <v>86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81</v>
      </c>
      <c r="B36" s="8">
        <v>1</v>
      </c>
      <c r="C36" s="8">
        <v>0.20599999999999999</v>
      </c>
      <c r="D36" s="8">
        <v>5.28E-2</v>
      </c>
      <c r="E36" s="8">
        <v>5.28E-2</v>
      </c>
      <c r="F36" s="8">
        <v>8.2799999999999992E-3</v>
      </c>
      <c r="G36" s="8">
        <v>1.5</v>
      </c>
      <c r="H36" s="8">
        <v>1.2992000000000001</v>
      </c>
      <c r="I36" s="8">
        <v>5.1999999999999998E-2</v>
      </c>
      <c r="J36" s="8">
        <v>5.7200000000000001E-2</v>
      </c>
      <c r="K36" s="8">
        <v>0.04</v>
      </c>
      <c r="L36" s="8">
        <v>2.4799999999999999E-2</v>
      </c>
      <c r="M36" s="8"/>
    </row>
    <row r="37" spans="1:13">
      <c r="A37" s="8" t="s">
        <v>83</v>
      </c>
      <c r="B37" s="8">
        <v>1</v>
      </c>
      <c r="C37" s="8">
        <v>0.15620000000000001</v>
      </c>
      <c r="D37" s="8">
        <v>4.3799999999999999E-2</v>
      </c>
      <c r="E37" s="8">
        <v>2.23E-2</v>
      </c>
      <c r="F37" s="8">
        <v>6.8999999999999999E-3</v>
      </c>
      <c r="G37" s="8">
        <v>1</v>
      </c>
      <c r="H37" s="8">
        <v>0.82550000000000001</v>
      </c>
      <c r="I37" s="8">
        <v>3.2000000000000001E-2</v>
      </c>
      <c r="J37" s="8">
        <v>3.5000000000000003E-2</v>
      </c>
      <c r="K37" s="8">
        <v>2.2000000000000002E-2</v>
      </c>
      <c r="L37" s="8">
        <v>1.6E-2</v>
      </c>
      <c r="M37" s="8"/>
    </row>
    <row r="38" spans="1:13">
      <c r="A38" s="8" t="s">
        <v>84</v>
      </c>
      <c r="B38" s="8">
        <v>1</v>
      </c>
      <c r="C38" s="8">
        <v>0.15620000000000001</v>
      </c>
      <c r="D38" s="8">
        <v>4.3799999999999999E-2</v>
      </c>
      <c r="E38" s="8">
        <v>2.23E-2</v>
      </c>
      <c r="F38" s="8">
        <v>6.8999999999999999E-3</v>
      </c>
      <c r="G38" s="8">
        <v>1</v>
      </c>
      <c r="H38" s="8">
        <v>0.82550000000000001</v>
      </c>
      <c r="I38" s="8">
        <v>3.2000000000000001E-2</v>
      </c>
      <c r="J38" s="8">
        <v>3.5000000000000003E-2</v>
      </c>
      <c r="K38" s="8">
        <v>2.1999999999999999E-2</v>
      </c>
      <c r="L38" s="8">
        <v>1.6E-2</v>
      </c>
      <c r="M38" s="8"/>
    </row>
    <row r="39" spans="1:13">
      <c r="A39" s="10" t="s">
        <v>94</v>
      </c>
      <c r="B39">
        <v>1</v>
      </c>
      <c r="C39">
        <v>0.1875</v>
      </c>
      <c r="D39">
        <v>5.2499999999999998E-2</v>
      </c>
      <c r="E39">
        <v>0.06</v>
      </c>
      <c r="F39">
        <v>8.6E-3</v>
      </c>
      <c r="G39">
        <v>1.5</v>
      </c>
      <c r="H39">
        <v>1.29</v>
      </c>
      <c r="I39">
        <v>9.3260869565217383E-2</v>
      </c>
      <c r="J39">
        <v>4.0920716112531973E-2</v>
      </c>
      <c r="K39">
        <v>5.2369077306733167E-2</v>
      </c>
      <c r="L39">
        <v>3.9506172839506172E-2</v>
      </c>
    </row>
    <row r="40" spans="1:13">
      <c r="A40" s="10" t="s">
        <v>95</v>
      </c>
      <c r="B40">
        <v>1</v>
      </c>
      <c r="C40">
        <v>0.13200000000000001</v>
      </c>
      <c r="D40">
        <v>9.5000000000000001E-2</v>
      </c>
      <c r="E40">
        <v>6.6000000000000003E-2</v>
      </c>
      <c r="F40">
        <v>1.5162162162162162E-2</v>
      </c>
      <c r="G40">
        <v>1.5</v>
      </c>
      <c r="H40">
        <v>1.1220000000000001</v>
      </c>
      <c r="I40">
        <v>0.11434782608695652</v>
      </c>
      <c r="J40">
        <v>5.9335038363171354E-2</v>
      </c>
      <c r="K40">
        <v>5.0374064837905241E-2</v>
      </c>
      <c r="L40">
        <v>2.6337448559670781E-2</v>
      </c>
    </row>
    <row r="41" spans="1:13">
      <c r="A41" s="10" t="s">
        <v>96</v>
      </c>
      <c r="B41">
        <v>1</v>
      </c>
      <c r="C41">
        <v>0.153</v>
      </c>
      <c r="D41">
        <v>5.7000000000000002E-2</v>
      </c>
      <c r="E41">
        <v>6.9000000000000006E-2</v>
      </c>
      <c r="F41">
        <v>8.8071428571428571E-3</v>
      </c>
      <c r="G41">
        <v>1.5</v>
      </c>
      <c r="H41">
        <v>1.2329999999999999</v>
      </c>
      <c r="I41">
        <v>1.9565217391304349E-2</v>
      </c>
      <c r="J41">
        <v>1.0230179028132993E-2</v>
      </c>
      <c r="K41">
        <v>1.8703241895261843E-2</v>
      </c>
      <c r="L41">
        <v>1.3168724279835391E-2</v>
      </c>
    </row>
  </sheetData>
  <autoFilter ref="A1:L38" xr:uid="{9EB05657-7C92-4504-9151-023EF147012E}">
    <sortState xmlns:xlrd2="http://schemas.microsoft.com/office/spreadsheetml/2017/richdata2" ref="A2:L38">
      <sortCondition ref="A2:A38" customList="総合,蛋白,糖質,電解,補液,経口"/>
    </sortState>
  </autoFilter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DB</vt:lpstr>
      <vt:lpstr>DB_elem</vt:lpstr>
      <vt:lpstr>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医薬情報室</dc:creator>
  <cp:lastModifiedBy>Manshio Hiroyuki</cp:lastModifiedBy>
  <dcterms:created xsi:type="dcterms:W3CDTF">2024-07-23T23:45:03Z</dcterms:created>
  <dcterms:modified xsi:type="dcterms:W3CDTF">2024-12-27T07:13:43Z</dcterms:modified>
</cp:coreProperties>
</file>