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栄養療法計算機\"/>
    </mc:Choice>
  </mc:AlternateContent>
  <xr:revisionPtr revIDLastSave="0" documentId="13_ncr:1_{3CB3AC90-C967-4DEA-BB60-6D0464F57280}" xr6:coauthVersionLast="47" xr6:coauthVersionMax="47" xr10:uidLastSave="{00000000-0000-0000-0000-000000000000}"/>
  <bookViews>
    <workbookView xWindow="6480" yWindow="750" windowWidth="21555" windowHeight="14850" activeTab="2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P43" i="1"/>
  <c r="Q43" i="1"/>
  <c r="R43" i="1"/>
  <c r="S43" i="1"/>
  <c r="T43" i="1"/>
  <c r="L43" i="1"/>
  <c r="K43" i="1"/>
  <c r="J43" i="1"/>
  <c r="I43" i="1"/>
  <c r="F42" i="1"/>
  <c r="P42" i="1"/>
  <c r="T42" i="1" s="1"/>
  <c r="Q42" i="1"/>
  <c r="R42" i="1"/>
  <c r="S42" i="1"/>
  <c r="L42" i="1"/>
  <c r="K42" i="1"/>
  <c r="J42" i="1"/>
  <c r="I42" i="1"/>
  <c r="F41" i="1"/>
  <c r="T41" i="1"/>
  <c r="S41" i="1"/>
  <c r="R41" i="1"/>
  <c r="Q41" i="1"/>
  <c r="P41" i="1"/>
  <c r="L41" i="1"/>
  <c r="K41" i="1"/>
  <c r="J41" i="1"/>
  <c r="I41" i="1"/>
  <c r="O4" i="1"/>
  <c r="R24" i="1"/>
  <c r="P35" i="1"/>
  <c r="S35" i="1" s="1"/>
  <c r="R35" i="1"/>
  <c r="Q35" i="1"/>
  <c r="O33" i="1"/>
  <c r="O32" i="1"/>
  <c r="O29" i="1"/>
  <c r="P34" i="1"/>
  <c r="R34" i="1"/>
  <c r="Q34" i="1"/>
  <c r="T35" i="1" l="1"/>
  <c r="S34" i="1"/>
  <c r="T34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33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41" authorId="0" shapeId="0" xr:uid="{B74EDD2C-3A55-4A62-A5E6-7AC81D2DB50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  <comment ref="F42" authorId="0" shapeId="0" xr:uid="{95D87427-99C5-4083-A345-24EFE9B907E4}">
      <text>
        <r>
          <rPr>
            <sz val="9"/>
            <color indexed="81"/>
            <rFont val="MS P ゴシック"/>
            <family val="3"/>
            <charset val="128"/>
          </rPr>
          <t>NPC/Nより逆算</t>
        </r>
      </text>
    </comment>
    <comment ref="F43" authorId="0" shapeId="0" xr:uid="{4976E1AC-DF58-4891-B71A-B0132837046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</commentList>
</comments>
</file>

<file path=xl/sharedStrings.xml><?xml version="1.0" encoding="utf-8"?>
<sst xmlns="http://schemas.openxmlformats.org/spreadsheetml/2006/main" count="162" uniqueCount="102">
  <si>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</si>
  <si>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</si>
  <si>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</si>
  <si>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</si>
  <si>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</si>
  <si>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</si>
  <si>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</si>
  <si>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</si>
  <si>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</si>
  <si>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</si>
  <si>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</si>
  <si>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</si>
  <si>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</si>
  <si>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</si>
  <si>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</si>
  <si>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</si>
  <si>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</si>
  <si>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</si>
  <si>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</si>
  <si>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</si>
  <si>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</si>
  <si>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</si>
  <si>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</si>
  <si>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</si>
  <si>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</si>
  <si>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</si>
  <si>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</si>
  <si>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</si>
  <si>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</si>
  <si>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</si>
  <si>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</si>
  <si>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</si>
  <si>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</si>
  <si>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</si>
  <si>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</si>
  <si>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</si>
  <si>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</si>
  <si>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</si>
  <si>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</si>
  <si>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</si>
  <si>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</si>
  <si>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</si>
  <si>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</si>
  <si>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</si>
  <si>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</si>
  <si>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</si>
  <si>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</si>
  <si>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</si>
  <si>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</si>
  <si>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</si>
  <si>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</si>
  <si>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</si>
  <si>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</si>
  <si>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</si>
  <si>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</si>
  <si>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</si>
  <si>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</si>
  <si>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</si>
  <si>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</si>
  <si>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</si>
  <si>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</si>
  <si>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</si>
  <si>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</si>
  <si>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</si>
  <si>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</si>
  <si>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</si>
  <si>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</si>
  <si>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</si>
  <si>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</si>
  <si>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</si>
  <si>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</si>
  <si>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</si>
  <si>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</si>
  <si>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</si>
  <si>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</si>
  <si>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</si>
  <si>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</si>
  <si>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</si>
  <si>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</si>
  <si>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</si>
  <si>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</si>
  <si>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</si>
  <si>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</si>
  <si>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</si>
  <si>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</si>
  <si>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</si>
  <si>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</si>
  <si>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</si>
  <si>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</si>
  <si>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</si>
  <si>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</si>
  <si>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ペプタメンST</t>
    <phoneticPr fontId="1"/>
  </si>
  <si>
    <t>ペプタメンAF</t>
    <phoneticPr fontId="1"/>
  </si>
  <si>
    <t>アイソカルサポート</t>
    <phoneticPr fontId="1"/>
  </si>
  <si>
    <t>経口｜ペプタメンST</t>
    <rPh sb="0" eb="2">
      <t>ケイコウ</t>
    </rPh>
    <phoneticPr fontId="1"/>
  </si>
  <si>
    <t>経口｜ペプタメンAF</t>
    <phoneticPr fontId="1"/>
  </si>
  <si>
    <t>経口｜アイソカルサポート</t>
    <phoneticPr fontId="1"/>
  </si>
  <si>
    <t>補液｜生食</t>
    <rPh sb="3" eb="5">
      <t>セイショク</t>
    </rPh>
    <phoneticPr fontId="1"/>
  </si>
  <si>
    <t>補液｜YDソリタ-T1号輸液</t>
    <rPh sb="11" eb="12">
      <t>ゴウ</t>
    </rPh>
    <rPh sb="12" eb="14">
      <t>ユエキ</t>
    </rPh>
    <phoneticPr fontId="1"/>
  </si>
  <si>
    <t>補液｜YDソリタ-T3号G輸液</t>
    <phoneticPr fontId="1"/>
  </si>
  <si>
    <t>補液｜YDソリタ-T3号輸液</t>
    <phoneticPr fontId="1"/>
  </si>
  <si>
    <t>補液｜ソリタ-T4号輸液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</si>
</sst>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47</xdr:row>
      <xdr:rowOff>209550</xdr:rowOff>
    </xdr:from>
    <xdr:to>
      <xdr:col>21</xdr:col>
      <xdr:colOff>124644</xdr:colOff>
      <xdr:row>64</xdr:row>
      <xdr:rowOff>67220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1639550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4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5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5" si="6">C10*4</f>
        <v>20.8</v>
      </c>
      <c r="Q10">
        <f t="shared" ref="Q10:Q35" si="7">D10*4</f>
        <v>0</v>
      </c>
      <c r="R10">
        <f t="shared" ref="R10:R35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 t="shared" si="9"/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2"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 s="2">
        <f t="shared" si="4"/>
        <v>213.3</v>
      </c>
      <c r="T34" s="2">
        <f t="shared" si="9"/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2"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 s="2">
        <f t="shared" si="4"/>
        <v>314.58999999999997</v>
      </c>
      <c r="T35" s="2">
        <f t="shared" si="9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</row>
    <row r="41" spans="1:20">
      <c r="A41" s="10" t="s">
        <v>91</v>
      </c>
      <c r="B41" s="10">
        <v>200</v>
      </c>
      <c r="C41" s="10">
        <v>37.5</v>
      </c>
      <c r="D41" s="10">
        <v>10.5</v>
      </c>
      <c r="E41" s="10">
        <v>12</v>
      </c>
      <c r="F41" s="10">
        <f>H41/150</f>
        <v>1.72</v>
      </c>
      <c r="G41" s="10">
        <v>300</v>
      </c>
      <c r="H41" s="10">
        <v>258</v>
      </c>
      <c r="I41" s="10">
        <f>429/23</f>
        <v>18.652173913043477</v>
      </c>
      <c r="J41" s="10">
        <f>320/39.1</f>
        <v>8.1841432225063944</v>
      </c>
      <c r="K41" s="10">
        <f>210/40.1*2</f>
        <v>10.473815461346634</v>
      </c>
      <c r="L41" s="10">
        <f>96/24.3*2</f>
        <v>7.9012345679012341</v>
      </c>
      <c r="M41" s="10">
        <v>0</v>
      </c>
      <c r="N41" s="10"/>
      <c r="O41" s="10">
        <v>150</v>
      </c>
      <c r="P41" s="10">
        <f>C41*4</f>
        <v>150</v>
      </c>
      <c r="Q41" s="10">
        <f t="shared" ref="Q41" si="13">D41*4</f>
        <v>42</v>
      </c>
      <c r="R41" s="10">
        <f>E41*9</f>
        <v>108</v>
      </c>
      <c r="S41" s="10">
        <f>SUM(P41:R41)</f>
        <v>300</v>
      </c>
      <c r="T41" s="10">
        <f t="shared" ref="T41" si="14">P41+R41</f>
        <v>258</v>
      </c>
    </row>
    <row r="42" spans="1:20">
      <c r="A42" s="10" t="s">
        <v>92</v>
      </c>
      <c r="B42" s="10">
        <v>200</v>
      </c>
      <c r="C42" s="10">
        <v>26.4</v>
      </c>
      <c r="D42" s="10">
        <v>19</v>
      </c>
      <c r="E42" s="10">
        <v>13.2</v>
      </c>
      <c r="F42" s="10">
        <f>H42/O42</f>
        <v>3.0324324324324325</v>
      </c>
      <c r="G42" s="10">
        <v>300</v>
      </c>
      <c r="H42" s="10">
        <v>224.4</v>
      </c>
      <c r="I42" s="10">
        <f>526/23</f>
        <v>22.869565217391305</v>
      </c>
      <c r="J42" s="10">
        <f>464/39.1</f>
        <v>11.867007672634271</v>
      </c>
      <c r="K42" s="10">
        <f>202/40.1*2</f>
        <v>10.074812967581048</v>
      </c>
      <c r="L42" s="10">
        <f>64/24.3*2</f>
        <v>5.2674897119341564</v>
      </c>
      <c r="M42" s="10">
        <v>0</v>
      </c>
      <c r="N42" s="10"/>
      <c r="O42" s="10">
        <v>74</v>
      </c>
      <c r="P42" s="10">
        <f>C42*4</f>
        <v>105.6</v>
      </c>
      <c r="Q42" s="10">
        <f t="shared" ref="Q42" si="15">D42*4</f>
        <v>76</v>
      </c>
      <c r="R42" s="10">
        <f>E42*9</f>
        <v>118.8</v>
      </c>
      <c r="S42" s="10">
        <f>SUM(P42:R42)</f>
        <v>300.39999999999998</v>
      </c>
      <c r="T42" s="10">
        <f t="shared" ref="T42" si="16">P42+R42</f>
        <v>224.39999999999998</v>
      </c>
    </row>
    <row r="43" spans="1:20">
      <c r="A43" s="10" t="s">
        <v>93</v>
      </c>
      <c r="B43" s="10">
        <v>200</v>
      </c>
      <c r="C43" s="10">
        <v>30.6</v>
      </c>
      <c r="D43" s="10">
        <v>11.4</v>
      </c>
      <c r="E43" s="10">
        <v>13.8</v>
      </c>
      <c r="F43" s="10">
        <f>H43/O43</f>
        <v>1.7614285714285713</v>
      </c>
      <c r="G43" s="10">
        <v>300</v>
      </c>
      <c r="H43" s="10">
        <v>246.6</v>
      </c>
      <c r="I43" s="10">
        <f>90/23</f>
        <v>3.9130434782608696</v>
      </c>
      <c r="J43" s="10">
        <f>80/39.1</f>
        <v>2.0460358056265986</v>
      </c>
      <c r="K43" s="10">
        <f>75/40.1*2</f>
        <v>3.7406483790523688</v>
      </c>
      <c r="L43" s="10">
        <f>32/24.3*2</f>
        <v>2.6337448559670782</v>
      </c>
      <c r="M43" s="10">
        <v>0</v>
      </c>
      <c r="N43" s="10"/>
      <c r="O43" s="10">
        <v>140</v>
      </c>
      <c r="P43" s="10">
        <f>C43*4</f>
        <v>122.4</v>
      </c>
      <c r="Q43" s="10">
        <f t="shared" ref="Q43" si="17">D43*4</f>
        <v>45.6</v>
      </c>
      <c r="R43" s="10">
        <f>E43*9</f>
        <v>124.2</v>
      </c>
      <c r="S43" s="10">
        <f>SUM(P43:R43)</f>
        <v>292.2</v>
      </c>
      <c r="T43" s="10">
        <f t="shared" ref="T43" si="18">P43+R43</f>
        <v>246.60000000000002</v>
      </c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 ht="37.5">
      <c r="A1" s="8" t="s">
        <v>56</v>
      </c>
      <c r="B1" s="9" t="s">
        <v>11</v>
      </c>
      <c r="C1" s="9" t="s">
        <v>24</v>
      </c>
      <c r="D1" s="9" t="s">
        <v>57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12</v>
      </c>
      <c r="J1" s="9" t="s">
        <v>0</v>
      </c>
      <c r="K1" s="9" t="s">
        <v>13</v>
      </c>
      <c r="L1" s="9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  <row r="41" spans="1:13">
      <c r="A41" s="10" t="s">
        <v>91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92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93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9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64</v>
      </c>
      <c r="B4" s="8">
        <v>1</v>
      </c>
      <c r="C4" s="8">
        <v>0.17142857142857143</v>
      </c>
      <c r="D4" s="8">
        <v>0</v>
      </c>
      <c r="E4" s="8">
        <v>0</v>
      </c>
      <c r="F4" s="8">
        <v>0</v>
      </c>
      <c r="G4" s="8">
        <v>0.68571428571428572</v>
      </c>
      <c r="H4" s="8">
        <v>0.68571428571428572</v>
      </c>
      <c r="I4" s="8">
        <v>0</v>
      </c>
      <c r="J4" s="8">
        <v>4.2857142857142858E-2</v>
      </c>
      <c r="K4" s="8">
        <v>1.2142857142857143E-2</v>
      </c>
      <c r="L4" s="8">
        <v>1.4285714285714285E-2</v>
      </c>
      <c r="M4" s="8"/>
    </row>
    <row r="5" spans="1:13">
      <c r="A5" s="8" t="s">
        <v>65</v>
      </c>
      <c r="B5" s="8">
        <v>1</v>
      </c>
      <c r="C5" s="8">
        <v>0.25</v>
      </c>
      <c r="D5" s="8">
        <v>0</v>
      </c>
      <c r="E5" s="8">
        <v>0</v>
      </c>
      <c r="F5" s="8">
        <v>0</v>
      </c>
      <c r="G5" s="8">
        <v>1</v>
      </c>
      <c r="H5" s="8">
        <v>1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66</v>
      </c>
      <c r="B6" s="8">
        <v>1</v>
      </c>
      <c r="C6" s="8">
        <v>0.35714285714285715</v>
      </c>
      <c r="D6" s="8">
        <v>0</v>
      </c>
      <c r="E6" s="8">
        <v>0</v>
      </c>
      <c r="F6" s="8">
        <v>0</v>
      </c>
      <c r="G6" s="8">
        <v>1.4285714285714286</v>
      </c>
      <c r="H6" s="8">
        <v>1.4285714285714286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63</v>
      </c>
      <c r="B7" s="8">
        <v>1</v>
      </c>
      <c r="C7" s="8">
        <v>7.4999999999999997E-2</v>
      </c>
      <c r="D7" s="8">
        <v>0.03</v>
      </c>
      <c r="E7" s="8">
        <v>0</v>
      </c>
      <c r="F7" s="8">
        <v>4.7000000000000002E-3</v>
      </c>
      <c r="G7" s="8">
        <v>0.42</v>
      </c>
      <c r="H7" s="8">
        <v>0.3</v>
      </c>
      <c r="I7" s="8">
        <v>3.5000000000000003E-2</v>
      </c>
      <c r="J7" s="8">
        <v>0.02</v>
      </c>
      <c r="K7" s="8">
        <v>5.0000000000000001E-3</v>
      </c>
      <c r="L7" s="8">
        <v>5.0000000000000001E-3</v>
      </c>
      <c r="M7" s="8"/>
    </row>
    <row r="8" spans="1:13">
      <c r="A8" s="8" t="s">
        <v>61</v>
      </c>
      <c r="B8" s="8">
        <v>1</v>
      </c>
      <c r="C8" s="8">
        <v>0</v>
      </c>
      <c r="D8" s="8">
        <v>0.1</v>
      </c>
      <c r="E8" s="8">
        <v>0</v>
      </c>
      <c r="F8" s="8">
        <v>1.5650000000000001E-2</v>
      </c>
      <c r="G8" s="8">
        <v>0.4</v>
      </c>
      <c r="H8" s="8">
        <v>0</v>
      </c>
      <c r="I8" s="8">
        <v>2E-3</v>
      </c>
      <c r="J8" s="8">
        <v>0</v>
      </c>
      <c r="K8" s="8">
        <v>0</v>
      </c>
      <c r="L8" s="8">
        <v>0</v>
      </c>
      <c r="M8" s="8"/>
    </row>
    <row r="9" spans="1:13">
      <c r="A9" s="8" t="s">
        <v>68</v>
      </c>
      <c r="B9" s="8">
        <v>1</v>
      </c>
      <c r="C9" s="8">
        <v>0</v>
      </c>
      <c r="D9" s="8">
        <v>7.2050000000000003E-2</v>
      </c>
      <c r="E9" s="8">
        <v>0</v>
      </c>
      <c r="F9" s="8">
        <v>0.01</v>
      </c>
      <c r="G9" s="8">
        <v>0.28820000000000001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69</v>
      </c>
      <c r="B10" s="8">
        <v>1</v>
      </c>
      <c r="C10" s="8">
        <v>0</v>
      </c>
      <c r="D10" s="8">
        <v>7.5999999999999998E-2</v>
      </c>
      <c r="E10" s="8">
        <v>0</v>
      </c>
      <c r="F10" s="8">
        <v>1.175E-2</v>
      </c>
      <c r="G10" s="8">
        <v>0.30399999999999999</v>
      </c>
      <c r="H10" s="8">
        <v>0</v>
      </c>
      <c r="I10" s="8">
        <v>3.0000000000000001E-3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67</v>
      </c>
      <c r="B11" s="8">
        <v>1</v>
      </c>
      <c r="C11" s="8">
        <v>0</v>
      </c>
      <c r="D11" s="8">
        <v>7.9899999999999999E-2</v>
      </c>
      <c r="E11" s="8">
        <v>0</v>
      </c>
      <c r="F11" s="8">
        <v>1.2199999999999999E-2</v>
      </c>
      <c r="G11" s="8">
        <v>0.3196</v>
      </c>
      <c r="H11" s="8">
        <v>0</v>
      </c>
      <c r="I11" s="8">
        <v>1.4999999999999999E-2</v>
      </c>
      <c r="J11" s="8">
        <v>0</v>
      </c>
      <c r="K11" s="8">
        <v>0</v>
      </c>
      <c r="L11" s="8">
        <v>0</v>
      </c>
      <c r="M11" s="8"/>
    </row>
    <row r="12" spans="1:13">
      <c r="A12" s="8" t="s">
        <v>77</v>
      </c>
      <c r="B12" s="8">
        <v>1</v>
      </c>
      <c r="C12" s="8">
        <v>0.1</v>
      </c>
      <c r="D12" s="8">
        <v>0</v>
      </c>
      <c r="E12" s="8">
        <v>0</v>
      </c>
      <c r="F12" s="8">
        <v>0</v>
      </c>
      <c r="G12" s="8">
        <v>0.4</v>
      </c>
      <c r="H12" s="8">
        <v>0.4</v>
      </c>
      <c r="I12" s="8">
        <v>0</v>
      </c>
      <c r="J12" s="8">
        <v>0</v>
      </c>
      <c r="K12" s="8">
        <v>0</v>
      </c>
      <c r="L12" s="8">
        <v>0</v>
      </c>
      <c r="M12" s="8"/>
    </row>
    <row r="13" spans="1:13">
      <c r="A13" s="8" t="s">
        <v>78</v>
      </c>
      <c r="B13" s="8">
        <v>1</v>
      </c>
      <c r="C13" s="8">
        <v>0.2</v>
      </c>
      <c r="D13" s="8">
        <v>0</v>
      </c>
      <c r="E13" s="8">
        <v>0</v>
      </c>
      <c r="F13" s="8">
        <v>0</v>
      </c>
      <c r="G13" s="8">
        <v>0.8</v>
      </c>
      <c r="H13" s="8">
        <v>0.8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76</v>
      </c>
      <c r="B14" s="8">
        <v>1</v>
      </c>
      <c r="C14" s="8">
        <v>0.05</v>
      </c>
      <c r="D14" s="8">
        <v>0</v>
      </c>
      <c r="E14" s="8">
        <v>0</v>
      </c>
      <c r="F14" s="8">
        <v>0</v>
      </c>
      <c r="G14" s="8">
        <v>0.2</v>
      </c>
      <c r="H14" s="8">
        <v>0.2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79</v>
      </c>
      <c r="B15" s="8">
        <v>1</v>
      </c>
      <c r="C15" s="8">
        <v>0.5</v>
      </c>
      <c r="D15" s="8">
        <v>0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80</v>
      </c>
      <c r="B16" s="8">
        <v>1</v>
      </c>
      <c r="C16" s="8">
        <v>0.7</v>
      </c>
      <c r="D16" s="8">
        <v>0</v>
      </c>
      <c r="E16" s="8">
        <v>0</v>
      </c>
      <c r="F16" s="8">
        <v>0</v>
      </c>
      <c r="G16" s="8">
        <v>2.8</v>
      </c>
      <c r="H16" s="8">
        <v>2.8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62</v>
      </c>
      <c r="B17" s="8">
        <v>1</v>
      </c>
      <c r="C17" s="8">
        <v>0</v>
      </c>
      <c r="D17" s="8">
        <v>0</v>
      </c>
      <c r="E17" s="8">
        <v>0.22</v>
      </c>
      <c r="F17" s="8">
        <v>0</v>
      </c>
      <c r="G17" s="8">
        <v>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70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71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88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/>
    </row>
    <row r="21" spans="1:13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73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/>
    </row>
    <row r="23" spans="1:13">
      <c r="A23" s="8" t="s">
        <v>75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72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/>
    </row>
    <row r="25" spans="1:13">
      <c r="A25" s="8" t="s">
        <v>74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0.75</v>
      </c>
      <c r="J25" s="8">
        <v>0</v>
      </c>
      <c r="K25" s="8">
        <v>0</v>
      </c>
      <c r="L25" s="8">
        <v>0</v>
      </c>
      <c r="M25" s="8"/>
    </row>
    <row r="26" spans="1:13">
      <c r="A26" s="8" t="s">
        <v>97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0.154</v>
      </c>
      <c r="J26" s="8">
        <v>0</v>
      </c>
      <c r="K26" s="8">
        <v>0</v>
      </c>
      <c r="L26" s="8">
        <v>0</v>
      </c>
      <c r="M26" s="8"/>
    </row>
    <row r="27" spans="1:13">
      <c r="A27" s="8" t="s">
        <v>87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98</v>
      </c>
      <c r="B28" s="8">
        <v>1</v>
      </c>
      <c r="C28" s="8">
        <v>2.6000000000000002E-2</v>
      </c>
      <c r="D28" s="8">
        <v>0</v>
      </c>
      <c r="E28" s="8">
        <v>0</v>
      </c>
      <c r="F28" s="8">
        <v>0</v>
      </c>
      <c r="G28" s="8">
        <v>0.105</v>
      </c>
      <c r="H28" s="8">
        <v>0.10400000000000001</v>
      </c>
      <c r="I28" s="8">
        <v>0.09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99</v>
      </c>
      <c r="B29" s="8">
        <v>1</v>
      </c>
      <c r="C29" s="8">
        <v>7.4999999999999997E-2</v>
      </c>
      <c r="D29" s="8">
        <v>0</v>
      </c>
      <c r="E29" s="8">
        <v>0</v>
      </c>
      <c r="F29" s="8">
        <v>0</v>
      </c>
      <c r="G29" s="8">
        <v>0.3</v>
      </c>
      <c r="H29" s="8">
        <v>0.3</v>
      </c>
      <c r="I29" s="8">
        <v>3.5000000000000003E-2</v>
      </c>
      <c r="J29" s="8">
        <v>0.02</v>
      </c>
      <c r="K29" s="8">
        <v>0</v>
      </c>
      <c r="L29" s="8">
        <v>0</v>
      </c>
      <c r="M29" s="8"/>
    </row>
    <row r="30" spans="1:13">
      <c r="A30" s="8" t="s">
        <v>100</v>
      </c>
      <c r="B30" s="8">
        <v>1</v>
      </c>
      <c r="C30" s="8">
        <v>4.2999999999999997E-2</v>
      </c>
      <c r="D30" s="8">
        <v>0</v>
      </c>
      <c r="E30" s="8">
        <v>0</v>
      </c>
      <c r="F30" s="8">
        <v>0</v>
      </c>
      <c r="G30" s="8">
        <v>0.17</v>
      </c>
      <c r="H30" s="8">
        <v>0.17199999999999999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101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0.03</v>
      </c>
      <c r="J31" s="8">
        <v>0</v>
      </c>
      <c r="K31" s="8">
        <v>0</v>
      </c>
      <c r="L31" s="8">
        <v>0</v>
      </c>
      <c r="M31" s="8"/>
    </row>
    <row r="32" spans="1:13">
      <c r="A32" s="8" t="s">
        <v>85</v>
      </c>
      <c r="B32" s="8">
        <v>1</v>
      </c>
      <c r="C32" s="8">
        <v>0.1575</v>
      </c>
      <c r="D32" s="8">
        <v>6.7500000000000004E-2</v>
      </c>
      <c r="E32" s="8">
        <v>1.8500000000000003E-2</v>
      </c>
      <c r="F32" s="8">
        <v>1.0800000000000001E-2</v>
      </c>
      <c r="G32" s="8">
        <v>1.0649999999999999</v>
      </c>
      <c r="H32" s="8">
        <v>0.7965000000000001</v>
      </c>
      <c r="I32" s="8">
        <v>8.5000000000000006E-3</v>
      </c>
      <c r="J32" s="8">
        <v>2.7099999999999999E-2</v>
      </c>
      <c r="K32" s="8">
        <v>1.455E-2</v>
      </c>
      <c r="L32" s="8">
        <v>8.3000000000000001E-3</v>
      </c>
      <c r="M32" s="8"/>
    </row>
    <row r="33" spans="1:13">
      <c r="A33" s="8" t="s">
        <v>90</v>
      </c>
      <c r="B33" s="8">
        <v>1</v>
      </c>
      <c r="C33" s="8">
        <v>0.21224000000000001</v>
      </c>
      <c r="D33" s="8">
        <v>6.4000000000000001E-2</v>
      </c>
      <c r="E33" s="8">
        <v>5.1520000000000003E-2</v>
      </c>
      <c r="F33" s="8">
        <v>0.01</v>
      </c>
      <c r="G33" s="8">
        <v>1.6</v>
      </c>
      <c r="H33" s="8">
        <v>1.31264</v>
      </c>
      <c r="I33" s="8">
        <v>6.2399999999999997E-2</v>
      </c>
      <c r="J33" s="8">
        <v>7.5200000000000003E-2</v>
      </c>
      <c r="K33" s="8">
        <v>7.1199999999999999E-2</v>
      </c>
      <c r="L33" s="8">
        <v>5.4399999999999997E-2</v>
      </c>
      <c r="M33" s="8"/>
    </row>
    <row r="34" spans="1:13">
      <c r="A34" s="8" t="s">
        <v>82</v>
      </c>
      <c r="B34" s="8">
        <v>1</v>
      </c>
      <c r="C34" s="8">
        <v>0.15840000000000001</v>
      </c>
      <c r="D34" s="8">
        <v>5.3999999999999999E-2</v>
      </c>
      <c r="E34" s="8">
        <v>3.8399999999999997E-2</v>
      </c>
      <c r="F34" s="8">
        <v>8.4399999999999996E-3</v>
      </c>
      <c r="G34" s="8">
        <v>1.2</v>
      </c>
      <c r="H34" s="8">
        <v>0.97920000000000007</v>
      </c>
      <c r="I34" s="8">
        <v>0.04</v>
      </c>
      <c r="J34" s="8">
        <v>3.0800000000000001E-2</v>
      </c>
      <c r="K34" s="8">
        <v>5.8000000000000003E-2</v>
      </c>
      <c r="L34" s="8">
        <v>1.72E-2</v>
      </c>
      <c r="M34" s="8"/>
    </row>
    <row r="35" spans="1:13">
      <c r="A35" s="8" t="s">
        <v>86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81</v>
      </c>
      <c r="B36" s="8">
        <v>1</v>
      </c>
      <c r="C36" s="8">
        <v>0.20599999999999999</v>
      </c>
      <c r="D36" s="8">
        <v>5.28E-2</v>
      </c>
      <c r="E36" s="8">
        <v>5.28E-2</v>
      </c>
      <c r="F36" s="8">
        <v>8.2799999999999992E-3</v>
      </c>
      <c r="G36" s="8">
        <v>1.5</v>
      </c>
      <c r="H36" s="8">
        <v>1.2992000000000001</v>
      </c>
      <c r="I36" s="8">
        <v>5.1999999999999998E-2</v>
      </c>
      <c r="J36" s="8">
        <v>5.7200000000000001E-2</v>
      </c>
      <c r="K36" s="8">
        <v>0.04</v>
      </c>
      <c r="L36" s="8">
        <v>2.4799999999999999E-2</v>
      </c>
      <c r="M36" s="8"/>
    </row>
    <row r="37" spans="1:13">
      <c r="A37" s="8" t="s">
        <v>83</v>
      </c>
      <c r="B37" s="8">
        <v>1</v>
      </c>
      <c r="C37" s="8">
        <v>0.15620000000000001</v>
      </c>
      <c r="D37" s="8">
        <v>4.3799999999999999E-2</v>
      </c>
      <c r="E37" s="8">
        <v>2.23E-2</v>
      </c>
      <c r="F37" s="8">
        <v>6.8999999999999999E-3</v>
      </c>
      <c r="G37" s="8">
        <v>1</v>
      </c>
      <c r="H37" s="8">
        <v>0.82550000000000001</v>
      </c>
      <c r="I37" s="8">
        <v>3.2000000000000001E-2</v>
      </c>
      <c r="J37" s="8">
        <v>3.5000000000000003E-2</v>
      </c>
      <c r="K37" s="8">
        <v>2.2000000000000002E-2</v>
      </c>
      <c r="L37" s="8">
        <v>1.6E-2</v>
      </c>
      <c r="M37" s="8"/>
    </row>
    <row r="38" spans="1:13">
      <c r="A38" s="8" t="s">
        <v>84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2.1999999999999999E-2</v>
      </c>
      <c r="L38" s="8">
        <v>1.6E-2</v>
      </c>
      <c r="M38" s="8"/>
    </row>
    <row r="39" spans="1:13">
      <c r="A39" s="10" t="s">
        <v>94</v>
      </c>
      <c r="B39">
        <v>1</v>
      </c>
      <c r="C39">
        <v>0.1875</v>
      </c>
      <c r="D39">
        <v>5.2499999999999998E-2</v>
      </c>
      <c r="E39">
        <v>0.06</v>
      </c>
      <c r="F39">
        <v>8.6E-3</v>
      </c>
      <c r="G39">
        <v>1.5</v>
      </c>
      <c r="H39">
        <v>1.29</v>
      </c>
      <c r="I39">
        <v>9.3260869565217383E-2</v>
      </c>
      <c r="J39">
        <v>4.0920716112531973E-2</v>
      </c>
      <c r="K39">
        <v>5.2369077306733167E-2</v>
      </c>
      <c r="L39">
        <v>3.9506172839506172E-2</v>
      </c>
    </row>
    <row r="40" spans="1:13">
      <c r="A40" s="10" t="s">
        <v>95</v>
      </c>
      <c r="B40">
        <v>1</v>
      </c>
      <c r="C40">
        <v>0.13200000000000001</v>
      </c>
      <c r="D40">
        <v>9.5000000000000001E-2</v>
      </c>
      <c r="E40">
        <v>6.6000000000000003E-2</v>
      </c>
      <c r="F40">
        <v>1.5162162162162162E-2</v>
      </c>
      <c r="G40">
        <v>1.5</v>
      </c>
      <c r="H40">
        <v>1.1220000000000001</v>
      </c>
      <c r="I40">
        <v>0.11434782608695652</v>
      </c>
      <c r="J40">
        <v>5.9335038363171354E-2</v>
      </c>
      <c r="K40">
        <v>5.0374064837905241E-2</v>
      </c>
      <c r="L40">
        <v>2.6337448559670781E-2</v>
      </c>
    </row>
    <row r="41" spans="1:13">
      <c r="A41" s="10" t="s">
        <v>96</v>
      </c>
      <c r="B41">
        <v>1</v>
      </c>
      <c r="C41">
        <v>0.153</v>
      </c>
      <c r="D41">
        <v>5.7000000000000002E-2</v>
      </c>
      <c r="E41">
        <v>6.9000000000000006E-2</v>
      </c>
      <c r="F41">
        <v>8.8071428571428571E-3</v>
      </c>
      <c r="G41">
        <v>1.5</v>
      </c>
      <c r="H41">
        <v>1.2329999999999999</v>
      </c>
      <c r="I41">
        <v>1.9565217391304349E-2</v>
      </c>
      <c r="J41">
        <v>1.0230179028132993E-2</v>
      </c>
      <c r="K41">
        <v>1.8703241895261843E-2</v>
      </c>
      <c r="L41">
        <v>1.3168724279835391E-2</v>
      </c>
    </row>
  </sheetData>
  <autoFilter ref="A1:L38" xr:uid="{9EB05657-7C92-4504-9151-023EF147012E}">
    <sortState xmlns:xlrd2="http://schemas.microsoft.com/office/spreadsheetml/2017/richdata2" ref="A2:L38">
      <sortCondition ref="A2:A38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2024-12-27T07:24:36Z</dcterms:modified>
</cp:coreProperties>
</file>