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din\OneDrive - Faculty of Information Technologies\UP - Seminarski rad\"/>
    </mc:Choice>
  </mc:AlternateContent>
  <xr:revisionPtr revIDLastSave="0" documentId="6_{92CF6A91-0A5F-4674-9541-ACD509FE059F}" xr6:coauthVersionLast="44" xr6:coauthVersionMax="44" xr10:uidLastSave="{00000000-0000-0000-0000-000000000000}"/>
  <bookViews>
    <workbookView xWindow="-108" yWindow="-108" windowWidth="23256" windowHeight="12576" xr2:uid="{34D38C68-D24F-4EE1-92B7-D6963E592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1" l="1"/>
  <c r="L40" i="1"/>
  <c r="L41" i="1"/>
  <c r="M41" i="1"/>
  <c r="N41" i="1"/>
  <c r="O41" i="1"/>
  <c r="J12" i="1"/>
  <c r="N40" i="1" l="1"/>
  <c r="O40" i="1"/>
  <c r="M40" i="1"/>
  <c r="E8" i="1" l="1"/>
  <c r="E9" i="1"/>
  <c r="J5" i="1"/>
  <c r="I36" i="1"/>
  <c r="K40" i="1" s="1"/>
  <c r="K42" i="1" s="1"/>
  <c r="K30" i="1"/>
  <c r="J30" i="1"/>
  <c r="L25" i="1"/>
  <c r="L30" i="1" s="1"/>
  <c r="G18" i="1"/>
  <c r="G17" i="1"/>
  <c r="G15" i="1"/>
  <c r="G16" i="1"/>
  <c r="J40" i="1" l="1"/>
  <c r="J42" i="1" s="1"/>
  <c r="J43" i="1" s="1"/>
  <c r="K43" i="1" s="1"/>
  <c r="O30" i="1"/>
  <c r="N30" i="1"/>
  <c r="M30" i="1"/>
  <c r="J4" i="1"/>
  <c r="J6" i="1"/>
  <c r="N3" i="1" l="1"/>
  <c r="N11" i="1" s="1"/>
  <c r="N12" i="1" s="1"/>
  <c r="N4" i="1" l="1"/>
  <c r="M42" i="1"/>
  <c r="L31" i="1"/>
  <c r="N42" i="1"/>
  <c r="M31" i="1"/>
  <c r="O42" i="1"/>
  <c r="N31" i="1"/>
  <c r="L43" i="1"/>
  <c r="O31" i="1"/>
  <c r="M43" i="1" l="1"/>
  <c r="N43" i="1" s="1"/>
  <c r="O43" i="1" s="1"/>
</calcChain>
</file>

<file path=xl/sharedStrings.xml><?xml version="1.0" encoding="utf-8"?>
<sst xmlns="http://schemas.openxmlformats.org/spreadsheetml/2006/main" count="47" uniqueCount="41">
  <si>
    <t>Broj radnih dana mjesečno</t>
  </si>
  <si>
    <t>Broj radnih sati dnevno</t>
  </si>
  <si>
    <t>Radno vrijeme</t>
  </si>
  <si>
    <t>20:00 - 04:00</t>
  </si>
  <si>
    <t>Broj radnih sati mjesečno</t>
  </si>
  <si>
    <t>Broj radnih sati sedmično</t>
  </si>
  <si>
    <t>Informacije o radnom vremenu</t>
  </si>
  <si>
    <t>Radni dani</t>
  </si>
  <si>
    <t>srijeda, četvrtak, petak, subota</t>
  </si>
  <si>
    <t>Sedmično primanje</t>
  </si>
  <si>
    <t>Dnevno primanje</t>
  </si>
  <si>
    <t>Satnica</t>
  </si>
  <si>
    <t>Prosječna primanja uposlenika noćnog kluba</t>
  </si>
  <si>
    <t>Broj radnih dana sedmično</t>
  </si>
  <si>
    <t>Troškovi izrade projekta</t>
  </si>
  <si>
    <t>Period investiranja</t>
  </si>
  <si>
    <t>Period eksploatacije</t>
  </si>
  <si>
    <t>Bruto primici</t>
  </si>
  <si>
    <t>Troškovi T</t>
  </si>
  <si>
    <t>Koristi K</t>
  </si>
  <si>
    <t>Održavanje sistema godišnje</t>
  </si>
  <si>
    <t>Iznos kredita K</t>
  </si>
  <si>
    <t>Kamatna stopa p</t>
  </si>
  <si>
    <t>Rok vraćanja (n godina)</t>
  </si>
  <si>
    <t>Anuitet A (godišnje)</t>
  </si>
  <si>
    <t>Mjesečno neto primanje</t>
  </si>
  <si>
    <t>Porez na dohodak (10%)</t>
  </si>
  <si>
    <t>Porez na PIO-MIO (23%)</t>
  </si>
  <si>
    <t>Porez na zdravstveno osiguranje (16,5%)</t>
  </si>
  <si>
    <t>Doprinos za osiguranje u slučaju nezaposlenosti (2%)</t>
  </si>
  <si>
    <t>Mjesečno bruto primanje uposlenika</t>
  </si>
  <si>
    <t>Mjesecni iznos plaćenih poreza za jednog uposlenika</t>
  </si>
  <si>
    <t>Podaci za iznos poreza preuzeti su sa stranice mojporez.ba</t>
  </si>
  <si>
    <t>Uvođenjem sistema elektronske narudžbe noćni klub bi zahtjevao manje uposlenih radnika što će se izraziti na dobit kluba.</t>
  </si>
  <si>
    <t>Zarada sa jednim radnikom manje</t>
  </si>
  <si>
    <t>Mjesečno</t>
  </si>
  <si>
    <t>Godišnje</t>
  </si>
  <si>
    <t>Pretpostavka je da će uvođenjem sistema elektonske narudžbe klub imati viška 10 radnika.</t>
  </si>
  <si>
    <t>Zarada sa deset radnika manje</t>
  </si>
  <si>
    <t>Održavanje sistema mjesečno</t>
  </si>
  <si>
    <t>Kumulativ primitaka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</si>
</sst>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KM&quot;;[Red]\-#,##0\ &quot;KM&quot;"/>
    <numFmt numFmtId="8" formatCode="#,##0.00\ &quot;KM&quot;;[Red]\-#,##0.00\ &quot;KM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8" fontId="0" fillId="0" borderId="5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8" fontId="0" fillId="0" borderId="17" xfId="0" applyNumberFormat="1" applyBorder="1" applyAlignment="1">
      <alignment horizontal="center"/>
    </xf>
    <xf numFmtId="0" fontId="2" fillId="0" borderId="17" xfId="0" applyFont="1" applyBorder="1"/>
    <xf numFmtId="0" fontId="3" fillId="0" borderId="17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8" fontId="0" fillId="2" borderId="21" xfId="0" applyNumberFormat="1" applyFill="1" applyBorder="1" applyAlignment="1">
      <alignment horizontal="center"/>
    </xf>
    <xf numFmtId="8" fontId="0" fillId="2" borderId="23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8" fontId="0" fillId="2" borderId="29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8" fontId="1" fillId="0" borderId="3" xfId="0" applyNumberFormat="1" applyFont="1" applyBorder="1" applyAlignment="1">
      <alignment horizontal="center"/>
    </xf>
    <xf numFmtId="6" fontId="0" fillId="0" borderId="17" xfId="0" applyNumberFormat="1" applyBorder="1"/>
    <xf numFmtId="1" fontId="0" fillId="0" borderId="17" xfId="0" applyNumberFormat="1" applyFill="1" applyBorder="1" applyAlignment="1">
      <alignment horizontal="center"/>
    </xf>
    <xf numFmtId="1" fontId="0" fillId="5" borderId="17" xfId="0" applyNumberForma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3" fillId="5" borderId="17" xfId="0" applyNumberFormat="1" applyFont="1" applyFill="1" applyBorder="1"/>
    <xf numFmtId="1" fontId="1" fillId="7" borderId="17" xfId="0" applyNumberFormat="1" applyFont="1" applyFill="1" applyBorder="1" applyAlignment="1">
      <alignment horizontal="center"/>
    </xf>
    <xf numFmtId="0" fontId="0" fillId="6" borderId="26" xfId="0" applyFill="1" applyBorder="1"/>
    <xf numFmtId="0" fontId="0" fillId="6" borderId="19" xfId="0" applyFill="1" applyBorder="1"/>
    <xf numFmtId="8" fontId="1" fillId="0" borderId="11" xfId="0" applyNumberFormat="1" applyFont="1" applyBorder="1" applyAlignment="1">
      <alignment horizontal="center"/>
    </xf>
    <xf numFmtId="8" fontId="1" fillId="0" borderId="15" xfId="0" applyNumberFormat="1" applyFont="1" applyBorder="1" applyAlignment="1">
      <alignment horizontal="center" vertical="center"/>
    </xf>
    <xf numFmtId="8" fontId="1" fillId="0" borderId="16" xfId="0" applyNumberFormat="1" applyFont="1" applyBorder="1" applyAlignment="1">
      <alignment horizontal="center" vertical="center"/>
    </xf>
    <xf numFmtId="0" fontId="0" fillId="6" borderId="2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26" xfId="0" applyFill="1" applyBorder="1"/>
    <xf numFmtId="0" fontId="0" fillId="6" borderId="19" xfId="0" applyFill="1" applyBorder="1"/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8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8" fontId="1" fillId="0" borderId="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8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63F4-8C36-4876-9B02-19355692E150}">
  <dimension ref="B1:O43"/>
  <sheetViews>
    <sheetView tabSelected="1" workbookViewId="0">
      <selection activeCell="O49" sqref="O49"/>
    </sheetView>
  </sheetViews>
  <sheetFormatPr defaultRowHeight="14.4" x14ac:dyDescent="0.3"/>
  <cols>
    <col min="2" max="2" width="10" customWidth="1"/>
    <col min="4" max="4" width="11.6640625" customWidth="1"/>
    <col min="5" max="5" width="28" customWidth="1"/>
    <col min="6" max="6" width="8.6640625" customWidth="1"/>
    <col min="7" max="7" width="18.109375" customWidth="1"/>
    <col min="8" max="8" width="20.88671875" customWidth="1"/>
    <col min="9" max="9" width="11.109375" customWidth="1"/>
    <col min="10" max="10" width="14" customWidth="1"/>
    <col min="11" max="11" width="12.88671875" customWidth="1"/>
    <col min="12" max="12" width="14.33203125" customWidth="1"/>
    <col min="13" max="13" width="13.33203125" customWidth="1"/>
    <col min="14" max="14" width="15.5546875" customWidth="1"/>
    <col min="15" max="15" width="13.5546875" customWidth="1"/>
    <col min="16" max="16" width="11.6640625" customWidth="1"/>
    <col min="17" max="17" width="13.33203125" customWidth="1"/>
    <col min="18" max="18" width="12.6640625" customWidth="1"/>
    <col min="19" max="19" width="10.33203125" customWidth="1"/>
  </cols>
  <sheetData>
    <row r="1" spans="2:15" ht="15" thickBot="1" x14ac:dyDescent="0.35"/>
    <row r="2" spans="2:15" ht="15" thickBot="1" x14ac:dyDescent="0.35">
      <c r="B2" s="39" t="s">
        <v>6</v>
      </c>
      <c r="C2" s="40"/>
      <c r="D2" s="40"/>
      <c r="E2" s="41"/>
      <c r="G2" s="39" t="s">
        <v>12</v>
      </c>
      <c r="H2" s="40"/>
      <c r="I2" s="40"/>
      <c r="J2" s="41"/>
      <c r="L2" s="67" t="s">
        <v>34</v>
      </c>
      <c r="M2" s="68"/>
      <c r="N2" s="68"/>
      <c r="O2" s="69"/>
    </row>
    <row r="3" spans="2:15" x14ac:dyDescent="0.3">
      <c r="B3" s="48" t="s">
        <v>2</v>
      </c>
      <c r="C3" s="49"/>
      <c r="D3" s="50"/>
      <c r="E3" s="1" t="s">
        <v>3</v>
      </c>
      <c r="G3" s="48" t="s">
        <v>25</v>
      </c>
      <c r="H3" s="49"/>
      <c r="I3" s="50"/>
      <c r="J3" s="20">
        <v>610</v>
      </c>
      <c r="L3" s="45" t="s">
        <v>35</v>
      </c>
      <c r="M3" s="46"/>
      <c r="N3" s="70">
        <f>J12</f>
        <v>924.15000000000009</v>
      </c>
      <c r="O3" s="93"/>
    </row>
    <row r="4" spans="2:15" ht="15" thickBot="1" x14ac:dyDescent="0.35">
      <c r="B4" s="45" t="s">
        <v>7</v>
      </c>
      <c r="C4" s="46"/>
      <c r="D4" s="47"/>
      <c r="E4" s="2" t="s">
        <v>8</v>
      </c>
      <c r="G4" s="45" t="s">
        <v>9</v>
      </c>
      <c r="H4" s="46"/>
      <c r="I4" s="47"/>
      <c r="J4" s="4">
        <f>J3/E5</f>
        <v>152.5</v>
      </c>
      <c r="L4" s="42" t="s">
        <v>36</v>
      </c>
      <c r="M4" s="43"/>
      <c r="N4" s="72">
        <f>N3*12</f>
        <v>11089.800000000001</v>
      </c>
      <c r="O4" s="73"/>
    </row>
    <row r="5" spans="2:15" ht="15" thickBot="1" x14ac:dyDescent="0.35">
      <c r="B5" s="45" t="s">
        <v>13</v>
      </c>
      <c r="C5" s="46"/>
      <c r="D5" s="47"/>
      <c r="E5" s="2">
        <v>4</v>
      </c>
      <c r="G5" s="45" t="s">
        <v>10</v>
      </c>
      <c r="H5" s="46"/>
      <c r="I5" s="47"/>
      <c r="J5" s="4">
        <f>J3/E6</f>
        <v>38.125</v>
      </c>
    </row>
    <row r="6" spans="2:15" ht="15" thickBot="1" x14ac:dyDescent="0.35">
      <c r="B6" s="45" t="s">
        <v>0</v>
      </c>
      <c r="C6" s="46"/>
      <c r="D6" s="47"/>
      <c r="E6" s="2">
        <v>16</v>
      </c>
      <c r="G6" s="42" t="s">
        <v>11</v>
      </c>
      <c r="H6" s="43"/>
      <c r="I6" s="44"/>
      <c r="J6" s="5">
        <f>J5/E7</f>
        <v>4.765625</v>
      </c>
      <c r="L6" s="58" t="s">
        <v>37</v>
      </c>
      <c r="M6" s="59"/>
      <c r="N6" s="59"/>
      <c r="O6" s="60"/>
    </row>
    <row r="7" spans="2:15" ht="15" thickBot="1" x14ac:dyDescent="0.35">
      <c r="B7" s="45" t="s">
        <v>1</v>
      </c>
      <c r="C7" s="46"/>
      <c r="D7" s="47"/>
      <c r="E7" s="2">
        <v>8</v>
      </c>
      <c r="L7" s="61"/>
      <c r="M7" s="62"/>
      <c r="N7" s="62"/>
      <c r="O7" s="63"/>
    </row>
    <row r="8" spans="2:15" ht="15" thickBot="1" x14ac:dyDescent="0.35">
      <c r="B8" s="45" t="s">
        <v>5</v>
      </c>
      <c r="C8" s="46"/>
      <c r="D8" s="47"/>
      <c r="E8" s="2">
        <f>E5*E7</f>
        <v>32</v>
      </c>
      <c r="G8" s="58" t="s">
        <v>33</v>
      </c>
      <c r="H8" s="82"/>
      <c r="I8" s="82"/>
      <c r="J8" s="83"/>
      <c r="L8" s="64"/>
      <c r="M8" s="65"/>
      <c r="N8" s="65"/>
      <c r="O8" s="66"/>
    </row>
    <row r="9" spans="2:15" ht="15" thickBot="1" x14ac:dyDescent="0.35">
      <c r="B9" s="42" t="s">
        <v>4</v>
      </c>
      <c r="C9" s="43"/>
      <c r="D9" s="44"/>
      <c r="E9" s="3">
        <f>E6*E7</f>
        <v>128</v>
      </c>
      <c r="G9" s="84"/>
      <c r="H9" s="85"/>
      <c r="I9" s="85"/>
      <c r="J9" s="86"/>
    </row>
    <row r="10" spans="2:15" ht="15" thickBot="1" x14ac:dyDescent="0.35">
      <c r="G10" s="87"/>
      <c r="H10" s="88"/>
      <c r="I10" s="88"/>
      <c r="J10" s="89"/>
      <c r="L10" s="67" t="s">
        <v>38</v>
      </c>
      <c r="M10" s="68"/>
      <c r="N10" s="68"/>
      <c r="O10" s="69"/>
    </row>
    <row r="11" spans="2:15" ht="15" thickBot="1" x14ac:dyDescent="0.35">
      <c r="L11" s="45" t="s">
        <v>35</v>
      </c>
      <c r="M11" s="46"/>
      <c r="N11" s="70">
        <f>N3*10</f>
        <v>9241.5</v>
      </c>
      <c r="O11" s="71"/>
    </row>
    <row r="12" spans="2:15" ht="15" thickBot="1" x14ac:dyDescent="0.35">
      <c r="G12" s="90" t="s">
        <v>30</v>
      </c>
      <c r="H12" s="91"/>
      <c r="I12" s="92"/>
      <c r="J12" s="29">
        <f>J3+G15+G17+G16+G18</f>
        <v>924.15000000000009</v>
      </c>
      <c r="L12" s="42" t="s">
        <v>36</v>
      </c>
      <c r="M12" s="43"/>
      <c r="N12" s="72">
        <f>N11*12</f>
        <v>110898</v>
      </c>
      <c r="O12" s="73"/>
    </row>
    <row r="13" spans="2:15" ht="15" thickBot="1" x14ac:dyDescent="0.35"/>
    <row r="14" spans="2:15" ht="15" thickBot="1" x14ac:dyDescent="0.35">
      <c r="B14" s="39" t="s">
        <v>31</v>
      </c>
      <c r="C14" s="40"/>
      <c r="D14" s="40"/>
      <c r="E14" s="40"/>
      <c r="F14" s="40"/>
      <c r="G14" s="41"/>
    </row>
    <row r="15" spans="2:15" x14ac:dyDescent="0.3">
      <c r="B15" s="55" t="s">
        <v>26</v>
      </c>
      <c r="C15" s="56"/>
      <c r="D15" s="56"/>
      <c r="E15" s="57"/>
      <c r="F15" s="17">
        <v>0.1</v>
      </c>
      <c r="G15" s="18">
        <f>J3*F15</f>
        <v>61</v>
      </c>
    </row>
    <row r="16" spans="2:15" x14ac:dyDescent="0.3">
      <c r="B16" s="11" t="s">
        <v>27</v>
      </c>
      <c r="C16" s="12"/>
      <c r="D16" s="12"/>
      <c r="E16" s="13"/>
      <c r="F16" s="16">
        <v>0.23</v>
      </c>
      <c r="G16" s="14">
        <f>J3*F16</f>
        <v>140.30000000000001</v>
      </c>
    </row>
    <row r="17" spans="2:15" x14ac:dyDescent="0.3">
      <c r="B17" s="11" t="s">
        <v>28</v>
      </c>
      <c r="C17" s="12"/>
      <c r="D17" s="12"/>
      <c r="E17" s="13"/>
      <c r="F17" s="16">
        <v>0.16500000000000001</v>
      </c>
      <c r="G17" s="14">
        <f>J3*F17</f>
        <v>100.65</v>
      </c>
    </row>
    <row r="18" spans="2:15" ht="15" thickBot="1" x14ac:dyDescent="0.35">
      <c r="B18" s="11" t="s">
        <v>29</v>
      </c>
      <c r="C18" s="12"/>
      <c r="D18" s="12"/>
      <c r="E18" s="13"/>
      <c r="F18" s="19">
        <v>0.02</v>
      </c>
      <c r="G18" s="15">
        <f>J3*F18</f>
        <v>12.200000000000001</v>
      </c>
    </row>
    <row r="19" spans="2:15" ht="14.4" customHeight="1" x14ac:dyDescent="0.3">
      <c r="B19" s="53" t="s">
        <v>32</v>
      </c>
      <c r="C19" s="53"/>
      <c r="D19" s="53"/>
      <c r="E19" s="53"/>
    </row>
    <row r="20" spans="2:15" ht="15" thickBot="1" x14ac:dyDescent="0.35">
      <c r="B20" s="54"/>
      <c r="C20" s="54"/>
      <c r="D20" s="54"/>
      <c r="E20" s="54"/>
    </row>
    <row r="21" spans="2:15" ht="15" thickTop="1" x14ac:dyDescent="0.3">
      <c r="I21" s="74" t="s">
        <v>14</v>
      </c>
      <c r="J21" s="75"/>
      <c r="K21" s="76"/>
      <c r="L21" s="30">
        <v>38424</v>
      </c>
    </row>
    <row r="22" spans="2:15" ht="15" thickBot="1" x14ac:dyDescent="0.35">
      <c r="I22" s="77"/>
      <c r="J22" s="78"/>
      <c r="K22" s="79"/>
      <c r="L22" s="31"/>
    </row>
    <row r="23" spans="2:15" x14ac:dyDescent="0.3">
      <c r="I23" s="74" t="s">
        <v>39</v>
      </c>
      <c r="J23" s="75"/>
      <c r="K23" s="76"/>
      <c r="L23" s="80">
        <v>1600</v>
      </c>
    </row>
    <row r="24" spans="2:15" ht="15" thickBot="1" x14ac:dyDescent="0.35">
      <c r="I24" s="77"/>
      <c r="J24" s="78"/>
      <c r="K24" s="79"/>
      <c r="L24" s="81"/>
    </row>
    <row r="25" spans="2:15" x14ac:dyDescent="0.3">
      <c r="I25" s="74" t="s">
        <v>20</v>
      </c>
      <c r="J25" s="75"/>
      <c r="K25" s="76"/>
      <c r="L25" s="30">
        <f>L23*12</f>
        <v>19200</v>
      </c>
    </row>
    <row r="26" spans="2:15" ht="15" thickBot="1" x14ac:dyDescent="0.35">
      <c r="I26" s="77"/>
      <c r="J26" s="78"/>
      <c r="K26" s="79"/>
      <c r="L26" s="31"/>
    </row>
    <row r="28" spans="2:15" x14ac:dyDescent="0.3">
      <c r="H28" s="35"/>
      <c r="I28" s="36"/>
      <c r="J28" s="32" t="s">
        <v>15</v>
      </c>
      <c r="K28" s="33"/>
      <c r="L28" s="32" t="s">
        <v>16</v>
      </c>
      <c r="M28" s="34"/>
      <c r="N28" s="34"/>
      <c r="O28" s="33"/>
    </row>
    <row r="29" spans="2:15" x14ac:dyDescent="0.3">
      <c r="H29" s="37"/>
      <c r="I29" s="38"/>
      <c r="J29" s="6">
        <v>-2</v>
      </c>
      <c r="K29" s="6">
        <v>-1</v>
      </c>
      <c r="L29" s="6">
        <v>0</v>
      </c>
      <c r="M29" s="6">
        <v>1</v>
      </c>
      <c r="N29" s="6">
        <v>2</v>
      </c>
      <c r="O29" s="6">
        <v>3</v>
      </c>
    </row>
    <row r="30" spans="2:15" x14ac:dyDescent="0.3">
      <c r="H30" s="51" t="s">
        <v>18</v>
      </c>
      <c r="I30" s="52"/>
      <c r="J30" s="8">
        <f>20000</f>
        <v>20000</v>
      </c>
      <c r="K30" s="8">
        <f>18424</f>
        <v>18424</v>
      </c>
      <c r="L30" s="8">
        <f>$L25</f>
        <v>19200</v>
      </c>
      <c r="M30" s="8">
        <f>$L25</f>
        <v>19200</v>
      </c>
      <c r="N30" s="8">
        <f>$L25</f>
        <v>19200</v>
      </c>
      <c r="O30" s="8">
        <f>$L25</f>
        <v>19200</v>
      </c>
    </row>
    <row r="31" spans="2:15" x14ac:dyDescent="0.3">
      <c r="H31" s="27" t="s">
        <v>19</v>
      </c>
      <c r="I31" s="28"/>
      <c r="J31" s="6">
        <v>0</v>
      </c>
      <c r="K31" s="6">
        <v>0</v>
      </c>
      <c r="L31" s="8">
        <f>$N12</f>
        <v>110898</v>
      </c>
      <c r="M31" s="8">
        <f>$N12</f>
        <v>110898</v>
      </c>
      <c r="N31" s="8">
        <f>$N12</f>
        <v>110898</v>
      </c>
      <c r="O31" s="8">
        <f>$N12</f>
        <v>110898</v>
      </c>
    </row>
    <row r="33" spans="8:15" x14ac:dyDescent="0.3">
      <c r="H33" s="9" t="s">
        <v>21</v>
      </c>
      <c r="I33" s="21">
        <v>40000</v>
      </c>
    </row>
    <row r="34" spans="8:15" x14ac:dyDescent="0.3">
      <c r="H34" s="9" t="s">
        <v>22</v>
      </c>
      <c r="I34" s="7">
        <v>0.09</v>
      </c>
    </row>
    <row r="35" spans="8:15" x14ac:dyDescent="0.3">
      <c r="H35" s="9" t="s">
        <v>23</v>
      </c>
      <c r="I35" s="7">
        <v>3</v>
      </c>
    </row>
    <row r="36" spans="8:15" x14ac:dyDescent="0.3">
      <c r="H36" s="10" t="s">
        <v>24</v>
      </c>
      <c r="I36" s="25">
        <f>I33*                    (I34*(1+I34)^I35)/((1+I34)^I35-1)</f>
        <v>15802.190293157611</v>
      </c>
    </row>
    <row r="38" spans="8:15" x14ac:dyDescent="0.3">
      <c r="H38" s="35"/>
      <c r="I38" s="36"/>
      <c r="J38" s="32" t="s">
        <v>15</v>
      </c>
      <c r="K38" s="33"/>
      <c r="L38" s="32" t="s">
        <v>16</v>
      </c>
      <c r="M38" s="34"/>
      <c r="N38" s="34"/>
      <c r="O38" s="33"/>
    </row>
    <row r="39" spans="8:15" x14ac:dyDescent="0.3">
      <c r="H39" s="37"/>
      <c r="I39" s="38"/>
      <c r="J39" s="6">
        <v>-2</v>
      </c>
      <c r="K39" s="6">
        <v>-1</v>
      </c>
      <c r="L39" s="6">
        <v>0</v>
      </c>
      <c r="M39" s="6">
        <v>1</v>
      </c>
      <c r="N39" s="6">
        <v>2</v>
      </c>
      <c r="O39" s="6">
        <v>3</v>
      </c>
    </row>
    <row r="40" spans="8:15" x14ac:dyDescent="0.3">
      <c r="H40" s="27" t="s">
        <v>18</v>
      </c>
      <c r="I40" s="28"/>
      <c r="J40" s="23">
        <f>$I36</f>
        <v>15802.190293157611</v>
      </c>
      <c r="K40" s="23">
        <f>$I36</f>
        <v>15802.190293157611</v>
      </c>
      <c r="L40" s="23">
        <f>$I36+L30</f>
        <v>35002.190293157611</v>
      </c>
      <c r="M40" s="22">
        <f>$M30</f>
        <v>19200</v>
      </c>
      <c r="N40" s="22">
        <f t="shared" ref="N40:O40" si="0">$M30</f>
        <v>19200</v>
      </c>
      <c r="O40" s="22">
        <f t="shared" si="0"/>
        <v>19200</v>
      </c>
    </row>
    <row r="41" spans="8:15" x14ac:dyDescent="0.3">
      <c r="H41" s="27" t="s">
        <v>19</v>
      </c>
      <c r="I41" s="28"/>
      <c r="J41" s="6">
        <v>0</v>
      </c>
      <c r="K41" s="6">
        <v>0</v>
      </c>
      <c r="L41" s="8">
        <f>$L31</f>
        <v>110898</v>
      </c>
      <c r="M41" s="8">
        <f t="shared" ref="M41:O41" si="1">$L31</f>
        <v>110898</v>
      </c>
      <c r="N41" s="8">
        <f t="shared" si="1"/>
        <v>110898</v>
      </c>
      <c r="O41" s="8">
        <f t="shared" si="1"/>
        <v>110898</v>
      </c>
    </row>
    <row r="42" spans="8:15" x14ac:dyDescent="0.3">
      <c r="H42" s="27" t="s">
        <v>17</v>
      </c>
      <c r="I42" s="28"/>
      <c r="J42" s="24">
        <f>J41-J40</f>
        <v>-15802.190293157611</v>
      </c>
      <c r="K42" s="24">
        <f t="shared" ref="K42:N42" si="2">K41-K40</f>
        <v>-15802.190293157611</v>
      </c>
      <c r="L42" s="24">
        <f>L41-L40</f>
        <v>75895.809706842381</v>
      </c>
      <c r="M42" s="24">
        <f t="shared" si="2"/>
        <v>91698</v>
      </c>
      <c r="N42" s="24">
        <f t="shared" si="2"/>
        <v>91698</v>
      </c>
      <c r="O42" s="24">
        <f>O41-O40</f>
        <v>91698</v>
      </c>
    </row>
    <row r="43" spans="8:15" x14ac:dyDescent="0.3">
      <c r="H43" s="27" t="s">
        <v>40</v>
      </c>
      <c r="I43" s="28"/>
      <c r="J43" s="24">
        <f>J42-J41</f>
        <v>-15802.190293157611</v>
      </c>
      <c r="K43" s="24">
        <f>K42+J43</f>
        <v>-31604.380586315223</v>
      </c>
      <c r="L43" s="24">
        <f t="shared" ref="L43:N43" si="3">L42+K43</f>
        <v>44291.429120527158</v>
      </c>
      <c r="M43" s="24">
        <f t="shared" si="3"/>
        <v>135989.42912052717</v>
      </c>
      <c r="N43" s="24">
        <f t="shared" si="3"/>
        <v>227687.42912052717</v>
      </c>
      <c r="O43" s="26">
        <f>O42+N43</f>
        <v>319385.42912052717</v>
      </c>
    </row>
  </sheetData>
  <mergeCells count="42">
    <mergeCell ref="H28:I29"/>
    <mergeCell ref="J28:K28"/>
    <mergeCell ref="I25:K26"/>
    <mergeCell ref="I23:K24"/>
    <mergeCell ref="G3:I3"/>
    <mergeCell ref="G2:J2"/>
    <mergeCell ref="I21:K22"/>
    <mergeCell ref="L21:L22"/>
    <mergeCell ref="L23:L24"/>
    <mergeCell ref="G5:I5"/>
    <mergeCell ref="G8:J10"/>
    <mergeCell ref="G12:I12"/>
    <mergeCell ref="L2:O2"/>
    <mergeCell ref="L3:M3"/>
    <mergeCell ref="N3:O3"/>
    <mergeCell ref="B15:E15"/>
    <mergeCell ref="G6:I6"/>
    <mergeCell ref="G4:I4"/>
    <mergeCell ref="L6:O8"/>
    <mergeCell ref="L10:O10"/>
    <mergeCell ref="L11:M11"/>
    <mergeCell ref="L12:M12"/>
    <mergeCell ref="N11:O11"/>
    <mergeCell ref="N12:O12"/>
    <mergeCell ref="L4:M4"/>
    <mergeCell ref="N4:O4"/>
    <mergeCell ref="L25:L26"/>
    <mergeCell ref="J38:K38"/>
    <mergeCell ref="L38:O38"/>
    <mergeCell ref="H38:I39"/>
    <mergeCell ref="B2:E2"/>
    <mergeCell ref="B9:D9"/>
    <mergeCell ref="B7:D7"/>
    <mergeCell ref="B8:D8"/>
    <mergeCell ref="B6:D6"/>
    <mergeCell ref="B3:D3"/>
    <mergeCell ref="B5:D5"/>
    <mergeCell ref="B4:D4"/>
    <mergeCell ref="L28:O28"/>
    <mergeCell ref="H30:I30"/>
    <mergeCell ref="B14:G14"/>
    <mergeCell ref="B19:E20"/>
  </mergeCells>
  <pageMargins left="0.7" right="0.7" top="0.75" bottom="0.75" header="0.3" footer="0.3"/>
  <pageSetup orientation="portrait" horizontalDpi="300" verticalDpi="300" r:id="rId1"/>
  <ignoredErrors>
    <ignoredError sqref="J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784C313F22F74D8DAF0E288242792B" ma:contentTypeVersion="10" ma:contentTypeDescription="Create a new document." ma:contentTypeScope="" ma:versionID="3f1920badda6f755102407b19a9cb05d">
  <xsd:schema xmlns:xsd="http://www.w3.org/2001/XMLSchema" xmlns:xs="http://www.w3.org/2001/XMLSchema" xmlns:p="http://schemas.microsoft.com/office/2006/metadata/properties" xmlns:ns3="dc2b9757-34d8-4c56-a5a3-5bd324034b94" xmlns:ns4="0cc404c2-74ea-4ffa-a79c-ddd2f9017e23" targetNamespace="http://schemas.microsoft.com/office/2006/metadata/properties" ma:root="true" ma:fieldsID="5ec6acc069f0316fcdea9b5163d0cb15" ns3:_="" ns4:_="">
    <xsd:import namespace="dc2b9757-34d8-4c56-a5a3-5bd324034b94"/>
    <xsd:import namespace="0cc404c2-74ea-4ffa-a79c-ddd2f9017e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b9757-34d8-4c56-a5a3-5bd324034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c404c2-74ea-4ffa-a79c-ddd2f9017e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8933EC-3751-4F30-A703-7782B893A968}">
  <ds:schemaRefs>
    <ds:schemaRef ds:uri="dc2b9757-34d8-4c56-a5a3-5bd324034b94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0cc404c2-74ea-4ffa-a79c-ddd2f9017e23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17DFA09-9648-47CB-B74B-316B5D590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2b9757-34d8-4c56-a5a3-5bd324034b94"/>
    <ds:schemaRef ds:uri="0cc404c2-74ea-4ffa-a79c-ddd2f9017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46109F-1F43-4079-8C20-A7B2D89674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Ajdin</dc:creator>
  <cp:lastModifiedBy>Ajdin Ćatić</cp:lastModifiedBy>
  <dcterms:created xsi:type="dcterms:W3CDTF">2019-12-23T17:37:25Z</dcterms:created>
  <dcterms:modified xsi:type="dcterms:W3CDTF">2019-12-24T13:22:26Z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0x01010054784C313F22F74D8DAF0E288242792B</vt:lpwstr>
  </property>
</Properties>
</file>