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a.Kuliah\SMT 6\SPK\"/>
    </mc:Choice>
  </mc:AlternateContent>
  <xr:revisionPtr revIDLastSave="0" documentId="13_ncr:1_{1BC9AAF3-9137-495D-B953-E24E53F7DC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3" i="1" s="1"/>
  <c r="C32" i="1"/>
  <c r="B32" i="1"/>
  <c r="A32" i="1"/>
  <c r="C31" i="1"/>
  <c r="B31" i="1"/>
  <c r="A31" i="1"/>
  <c r="C30" i="1"/>
  <c r="B30" i="1"/>
  <c r="A30" i="1"/>
  <c r="C29" i="1"/>
  <c r="B29" i="1"/>
  <c r="A29" i="1"/>
  <c r="B33" i="1" l="1"/>
  <c r="G32" i="1" s="1"/>
  <c r="C33" i="1"/>
  <c r="F32" i="1" s="1"/>
  <c r="A33" i="1"/>
  <c r="H31" i="1" s="1"/>
  <c r="G31" i="1"/>
  <c r="G29" i="1"/>
  <c r="F30" i="1" l="1"/>
  <c r="H30" i="1"/>
  <c r="F29" i="1"/>
  <c r="H29" i="1"/>
  <c r="F31" i="1"/>
  <c r="G30" i="1"/>
  <c r="H32" i="1"/>
  <c r="F36" i="1"/>
  <c r="D36" i="1" l="1"/>
  <c r="D39" i="1" s="1"/>
  <c r="C43" i="1" s="1"/>
  <c r="H38" i="1"/>
  <c r="H39" i="1" s="1"/>
  <c r="E43" i="1" s="1"/>
  <c r="F37" i="1"/>
  <c r="F39" i="1"/>
  <c r="D43" i="1" s="1"/>
  <c r="F43" i="1" s="1"/>
  <c r="B44" i="1" s="1"/>
  <c r="B58" i="1" l="1"/>
  <c r="B57" i="1"/>
  <c r="B56" i="1"/>
  <c r="B55" i="1"/>
  <c r="C44" i="1"/>
  <c r="E44" i="1"/>
  <c r="D44" i="1"/>
  <c r="D56" i="1" l="1"/>
  <c r="D55" i="1"/>
  <c r="D58" i="1"/>
  <c r="D57" i="1"/>
  <c r="E55" i="1"/>
  <c r="E58" i="1"/>
  <c r="E57" i="1"/>
  <c r="E56" i="1"/>
  <c r="C57" i="1"/>
  <c r="C56" i="1"/>
  <c r="C55" i="1"/>
  <c r="C58" i="1"/>
  <c r="F55" i="1" l="1"/>
  <c r="F56" i="1"/>
  <c r="H63" i="1" s="1"/>
  <c r="F58" i="1"/>
  <c r="H65" i="1" s="1"/>
  <c r="F57" i="1"/>
  <c r="H64" i="1" s="1"/>
  <c r="H62" i="1"/>
  <c r="I65" i="1" l="1"/>
  <c r="I64" i="1"/>
  <c r="I63" i="1"/>
  <c r="I62" i="1"/>
</calcChain>
</file>

<file path=xl/sharedStrings.xml><?xml version="1.0" encoding="utf-8"?>
<sst xmlns="http://schemas.openxmlformats.org/spreadsheetml/2006/main" count="150" uniqueCount="84">
  <si>
    <t>Nama</t>
  </si>
  <si>
    <t>Nim</t>
  </si>
  <si>
    <t>Kelas</t>
  </si>
  <si>
    <t>Tabel Skala Fuzzy Tringular Number Chang</t>
  </si>
  <si>
    <t>Matriks Perbandingan antar Kriteria</t>
  </si>
  <si>
    <t>Intensitas Kepentigan AHP</t>
  </si>
  <si>
    <t>Himpunan Linguistik</t>
  </si>
  <si>
    <t>Tringular Fuzzy Number (TFN)</t>
  </si>
  <si>
    <t>Reciprocal</t>
  </si>
  <si>
    <t>C1</t>
  </si>
  <si>
    <t>C2</t>
  </si>
  <si>
    <t>C3</t>
  </si>
  <si>
    <t>C4</t>
  </si>
  <si>
    <t>Just Equal</t>
  </si>
  <si>
    <t xml:space="preserve"> (1,1,1)</t>
  </si>
  <si>
    <t>Intermediate</t>
  </si>
  <si>
    <t>(1/2, 1, 3/2)</t>
  </si>
  <si>
    <t>(2/3, 1, 2)</t>
  </si>
  <si>
    <t>Moderately Important</t>
  </si>
  <si>
    <t>(1, 3/2, 2)</t>
  </si>
  <si>
    <t>(1/2, 2/3, 1)</t>
  </si>
  <si>
    <t>(3/2, 2, 5/2)</t>
  </si>
  <si>
    <t>(2/5, 1/2, 2/3)</t>
  </si>
  <si>
    <t>Strongly Important</t>
  </si>
  <si>
    <t>(2, 5/2, 3)</t>
  </si>
  <si>
    <t>(1/3, 2/5, 1/2)</t>
  </si>
  <si>
    <t>(5/2, 3, 7/2)</t>
  </si>
  <si>
    <t>(2/7, 1/3, 2/5)</t>
  </si>
  <si>
    <t>Alternatif</t>
  </si>
  <si>
    <t>Tanaman</t>
  </si>
  <si>
    <t>Very Strong</t>
  </si>
  <si>
    <t>(3, 7/2, 4)</t>
  </si>
  <si>
    <t>(1/4, 2/7, 1/3)</t>
  </si>
  <si>
    <t>A1</t>
  </si>
  <si>
    <t>Bambu Cina</t>
  </si>
  <si>
    <t>(7/2, 4, 9/2)</t>
  </si>
  <si>
    <t>(2/9, 1/4, 2/7)</t>
  </si>
  <si>
    <t>A2</t>
  </si>
  <si>
    <t>Bambu Kuning</t>
  </si>
  <si>
    <t>Extremly Strong</t>
  </si>
  <si>
    <t>(4, 9/2, 9/2)</t>
  </si>
  <si>
    <t>(2/9, 2/9, 1/4)</t>
  </si>
  <si>
    <t>A3</t>
  </si>
  <si>
    <t>Kaktus Minima Blue</t>
  </si>
  <si>
    <t>A4</t>
  </si>
  <si>
    <t>Oxalis (Kupu-Kupu)</t>
  </si>
  <si>
    <t>Matriks Pairwise Comparison Antar Kriteria</t>
  </si>
  <si>
    <t>l</t>
  </si>
  <si>
    <t>m</t>
  </si>
  <si>
    <t>u</t>
  </si>
  <si>
    <t>Fuzzy Tringular Number</t>
  </si>
  <si>
    <t>Nilai Sintesis Fuzzy untuk Kriteria</t>
  </si>
  <si>
    <t>Menentukan Derajat Keanggotaan</t>
  </si>
  <si>
    <t>C1 &gt; C2</t>
  </si>
  <si>
    <t>C2 &gt; C1</t>
  </si>
  <si>
    <t>C3 &gt; C1</t>
  </si>
  <si>
    <t>C4 &gt; C1</t>
  </si>
  <si>
    <t>C1 &gt; C3</t>
  </si>
  <si>
    <t>C2 &gt; C3</t>
  </si>
  <si>
    <t>C3 &gt; C2</t>
  </si>
  <si>
    <t>C4 &gt; C2</t>
  </si>
  <si>
    <t>C1 &gt; C4</t>
  </si>
  <si>
    <t>C2 &gt; C4</t>
  </si>
  <si>
    <t>C3 &gt; C4</t>
  </si>
  <si>
    <t>C4 &gt; C3</t>
  </si>
  <si>
    <t>Min</t>
  </si>
  <si>
    <t>Normalisasi Bobot Vektor</t>
  </si>
  <si>
    <t>Kriteria</t>
  </si>
  <si>
    <t>Total</t>
  </si>
  <si>
    <t>W \ '</t>
  </si>
  <si>
    <t>W</t>
  </si>
  <si>
    <t>Matriks Pembobotan Masing Masing Alternatif</t>
  </si>
  <si>
    <t>Ukuran Tanaman</t>
  </si>
  <si>
    <t>Daya Tahan</t>
  </si>
  <si>
    <t>Pencahayaan</t>
  </si>
  <si>
    <t>Harga</t>
  </si>
  <si>
    <t>Bobot Kriteria Dengan Alternatif</t>
  </si>
  <si>
    <t>Nilai</t>
  </si>
  <si>
    <t>Kode</t>
  </si>
  <si>
    <t>Ranking</t>
  </si>
  <si>
    <t>Aji Lukmantoro</t>
  </si>
  <si>
    <t>G.211.20.0067</t>
  </si>
  <si>
    <t xml:space="preserve">TI B2(Pagi) </t>
  </si>
  <si>
    <t>PeRangkingan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</si>
</sst>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1"/>
      <color theme="1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rgb="FF999999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CCCCCC"/>
      </patternFill>
    </fill>
    <fill>
      <patternFill patternType="solid">
        <fgColor theme="7" tint="0.39997558519241921"/>
        <bgColor rgb="FFEA999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 wrapText="1"/>
    </xf>
    <xf numFmtId="16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1" fillId="0" borderId="6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3" borderId="3" xfId="0" applyFont="1" applyFill="1" applyBorder="1"/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4" fillId="4" borderId="3" xfId="0" applyFont="1" applyFill="1" applyBorder="1"/>
    <xf numFmtId="0" fontId="1" fillId="4" borderId="3" xfId="0" applyFont="1" applyFill="1" applyBorder="1"/>
    <xf numFmtId="0" fontId="1" fillId="2" borderId="5" xfId="0" applyFont="1" applyFill="1" applyBorder="1"/>
    <xf numFmtId="0" fontId="2" fillId="3" borderId="2" xfId="0" applyFont="1" applyFill="1" applyBorder="1"/>
    <xf numFmtId="0" fontId="1" fillId="4" borderId="2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165" fontId="1" fillId="2" borderId="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3" xfId="0" applyFont="1" applyBorder="1"/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55" workbookViewId="0">
      <selection activeCell="F60" sqref="F60:I60"/>
    </sheetView>
  </sheetViews>
  <sheetFormatPr defaultColWidth="12.54296875" defaultRowHeight="15.75" customHeight="1" x14ac:dyDescent="0.25"/>
  <sheetData>
    <row r="1" spans="1:26" ht="15.75" customHeight="1" x14ac:dyDescent="0.35">
      <c r="D1" s="2"/>
      <c r="E1" s="2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D2" s="2"/>
      <c r="E2" s="2"/>
      <c r="F2" s="27" t="s">
        <v>0</v>
      </c>
      <c r="G2" s="23" t="s">
        <v>80</v>
      </c>
      <c r="H2" s="2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D3" s="2"/>
      <c r="E3" s="2"/>
      <c r="F3" s="27" t="s">
        <v>1</v>
      </c>
      <c r="G3" s="23" t="s">
        <v>81</v>
      </c>
      <c r="H3" s="2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D4" s="2"/>
      <c r="E4" s="2"/>
      <c r="F4" s="27" t="s">
        <v>2</v>
      </c>
      <c r="G4" s="48" t="s">
        <v>82</v>
      </c>
      <c r="H4" s="2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3" t="s">
        <v>3</v>
      </c>
      <c r="B6" s="25"/>
      <c r="C6" s="25"/>
      <c r="D6" s="25"/>
      <c r="E6" s="25"/>
      <c r="F6" s="2"/>
      <c r="G6" s="23" t="s">
        <v>4</v>
      </c>
      <c r="H6" s="25"/>
      <c r="I6" s="25"/>
      <c r="J6" s="25"/>
      <c r="K6" s="25"/>
      <c r="L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8" t="s">
        <v>5</v>
      </c>
      <c r="B7" s="29" t="s">
        <v>6</v>
      </c>
      <c r="C7" s="30"/>
      <c r="D7" s="31" t="s">
        <v>7</v>
      </c>
      <c r="E7" s="32" t="s">
        <v>8</v>
      </c>
      <c r="F7" s="3"/>
      <c r="G7" s="33"/>
      <c r="H7" s="33" t="s">
        <v>9</v>
      </c>
      <c r="I7" s="33" t="s">
        <v>10</v>
      </c>
      <c r="J7" s="33" t="s">
        <v>11</v>
      </c>
      <c r="K7" s="33" t="s">
        <v>12</v>
      </c>
      <c r="L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5">
      <c r="A8" s="4">
        <v>1</v>
      </c>
      <c r="B8" s="23" t="s">
        <v>13</v>
      </c>
      <c r="C8" s="24"/>
      <c r="D8" s="5" t="s">
        <v>14</v>
      </c>
      <c r="E8" s="5" t="s">
        <v>14</v>
      </c>
      <c r="F8" s="3"/>
      <c r="G8" s="34" t="s">
        <v>9</v>
      </c>
      <c r="H8" s="5">
        <v>1</v>
      </c>
      <c r="I8" s="5">
        <v>5</v>
      </c>
      <c r="J8" s="5">
        <v>2</v>
      </c>
      <c r="K8" s="5">
        <v>3</v>
      </c>
      <c r="L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4">
        <v>2</v>
      </c>
      <c r="B9" s="23" t="s">
        <v>15</v>
      </c>
      <c r="C9" s="24"/>
      <c r="D9" s="5" t="s">
        <v>16</v>
      </c>
      <c r="E9" s="5" t="s">
        <v>17</v>
      </c>
      <c r="F9" s="3"/>
      <c r="G9" s="35" t="s">
        <v>10</v>
      </c>
      <c r="H9" s="5">
        <v>0</v>
      </c>
      <c r="I9" s="5">
        <v>1</v>
      </c>
      <c r="J9" s="5">
        <v>3</v>
      </c>
      <c r="K9" s="5">
        <v>7</v>
      </c>
      <c r="L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4">
        <v>3</v>
      </c>
      <c r="B10" s="23" t="s">
        <v>18</v>
      </c>
      <c r="C10" s="24"/>
      <c r="D10" s="5" t="s">
        <v>19</v>
      </c>
      <c r="E10" s="5" t="s">
        <v>20</v>
      </c>
      <c r="F10" s="3"/>
      <c r="G10" s="35" t="s">
        <v>11</v>
      </c>
      <c r="H10" s="5">
        <v>0</v>
      </c>
      <c r="I10" s="5">
        <v>0</v>
      </c>
      <c r="J10" s="5">
        <v>1</v>
      </c>
      <c r="K10" s="5">
        <v>3</v>
      </c>
      <c r="L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4">
        <v>4</v>
      </c>
      <c r="B11" s="23" t="s">
        <v>15</v>
      </c>
      <c r="C11" s="24"/>
      <c r="D11" s="5" t="s">
        <v>21</v>
      </c>
      <c r="E11" s="5" t="s">
        <v>22</v>
      </c>
      <c r="F11" s="3"/>
      <c r="G11" s="35" t="s">
        <v>12</v>
      </c>
      <c r="H11" s="5">
        <v>0</v>
      </c>
      <c r="I11" s="5">
        <v>0</v>
      </c>
      <c r="J11" s="5">
        <v>0</v>
      </c>
      <c r="K11" s="5">
        <v>1</v>
      </c>
      <c r="L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4">
        <v>5</v>
      </c>
      <c r="B12" s="23" t="s">
        <v>23</v>
      </c>
      <c r="C12" s="24"/>
      <c r="D12" s="5" t="s">
        <v>24</v>
      </c>
      <c r="E12" s="5" t="s">
        <v>25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4">
        <v>6</v>
      </c>
      <c r="B13" s="23" t="s">
        <v>15</v>
      </c>
      <c r="C13" s="24"/>
      <c r="D13" s="5" t="s">
        <v>26</v>
      </c>
      <c r="E13" s="5" t="s">
        <v>27</v>
      </c>
      <c r="H13" s="2"/>
      <c r="I13" s="1"/>
      <c r="J13" s="1"/>
      <c r="K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4">
        <v>7</v>
      </c>
      <c r="B14" s="23" t="s">
        <v>30</v>
      </c>
      <c r="C14" s="24"/>
      <c r="D14" s="5" t="s">
        <v>31</v>
      </c>
      <c r="E14" s="5" t="s">
        <v>32</v>
      </c>
      <c r="H14" s="3"/>
      <c r="I14" s="32" t="s">
        <v>28</v>
      </c>
      <c r="J14" s="50" t="s">
        <v>29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4">
        <v>8</v>
      </c>
      <c r="B15" s="23" t="s">
        <v>15</v>
      </c>
      <c r="C15" s="24"/>
      <c r="D15" s="5" t="s">
        <v>35</v>
      </c>
      <c r="E15" s="5" t="s">
        <v>36</v>
      </c>
      <c r="H15" s="3"/>
      <c r="I15" s="5" t="s">
        <v>33</v>
      </c>
      <c r="J15" s="49" t="s">
        <v>34</v>
      </c>
      <c r="K15" s="2"/>
      <c r="M15" s="2"/>
      <c r="N15" s="7"/>
      <c r="O15" s="7"/>
      <c r="P15" s="7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4">
        <v>9</v>
      </c>
      <c r="B16" s="23" t="s">
        <v>39</v>
      </c>
      <c r="C16" s="24"/>
      <c r="D16" s="5" t="s">
        <v>40</v>
      </c>
      <c r="E16" s="5" t="s">
        <v>41</v>
      </c>
      <c r="H16" s="3"/>
      <c r="I16" s="5" t="s">
        <v>37</v>
      </c>
      <c r="J16" s="6" t="s">
        <v>38</v>
      </c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2"/>
      <c r="D17" s="2"/>
      <c r="E17" s="2"/>
      <c r="H17" s="3"/>
      <c r="I17" s="5" t="s">
        <v>42</v>
      </c>
      <c r="J17" s="49" t="s">
        <v>43</v>
      </c>
      <c r="K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2"/>
      <c r="D18" s="2"/>
      <c r="E18" s="2"/>
      <c r="F18" s="2"/>
      <c r="G18" s="2"/>
      <c r="H18" s="3"/>
      <c r="I18" s="5" t="s">
        <v>44</v>
      </c>
      <c r="J18" s="6" t="s">
        <v>45</v>
      </c>
      <c r="K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3" t="s">
        <v>46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36"/>
      <c r="B20" s="29" t="s">
        <v>9</v>
      </c>
      <c r="C20" s="39"/>
      <c r="D20" s="30"/>
      <c r="E20" s="29" t="s">
        <v>10</v>
      </c>
      <c r="F20" s="39"/>
      <c r="G20" s="30"/>
      <c r="H20" s="29" t="s">
        <v>11</v>
      </c>
      <c r="I20" s="39"/>
      <c r="J20" s="30"/>
      <c r="K20" s="41" t="s">
        <v>12</v>
      </c>
      <c r="L20" s="39"/>
      <c r="M20" s="3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37"/>
      <c r="B21" s="40" t="s">
        <v>47</v>
      </c>
      <c r="C21" s="40" t="s">
        <v>48</v>
      </c>
      <c r="D21" s="40" t="s">
        <v>49</v>
      </c>
      <c r="E21" s="40" t="s">
        <v>47</v>
      </c>
      <c r="F21" s="40" t="s">
        <v>48</v>
      </c>
      <c r="G21" s="40" t="s">
        <v>49</v>
      </c>
      <c r="H21" s="40" t="s">
        <v>47</v>
      </c>
      <c r="I21" s="40" t="s">
        <v>48</v>
      </c>
      <c r="J21" s="40" t="s">
        <v>49</v>
      </c>
      <c r="K21" s="40" t="s">
        <v>47</v>
      </c>
      <c r="L21" s="40" t="s">
        <v>48</v>
      </c>
      <c r="M21" s="40" t="s">
        <v>49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38" t="s">
        <v>9</v>
      </c>
      <c r="B22" s="5">
        <v>1</v>
      </c>
      <c r="C22" s="5">
        <v>1</v>
      </c>
      <c r="D22" s="5">
        <v>1</v>
      </c>
      <c r="E22" s="5">
        <v>2</v>
      </c>
      <c r="F22" s="8">
        <v>2.5</v>
      </c>
      <c r="G22" s="5">
        <v>3</v>
      </c>
      <c r="H22" s="8">
        <v>0.5</v>
      </c>
      <c r="I22" s="9">
        <v>1</v>
      </c>
      <c r="J22" s="8">
        <v>1.5</v>
      </c>
      <c r="K22" s="9">
        <v>1</v>
      </c>
      <c r="L22" s="8">
        <v>1.5</v>
      </c>
      <c r="M22" s="9"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5">
      <c r="A23" s="38" t="s">
        <v>10</v>
      </c>
      <c r="B23" s="10">
        <v>0.33333333333333331</v>
      </c>
      <c r="C23" s="8">
        <v>0.4</v>
      </c>
      <c r="D23" s="8">
        <v>0.5</v>
      </c>
      <c r="E23" s="5">
        <v>1</v>
      </c>
      <c r="F23" s="5">
        <v>1</v>
      </c>
      <c r="G23" s="5">
        <v>1</v>
      </c>
      <c r="H23" s="9">
        <v>1</v>
      </c>
      <c r="I23" s="8">
        <v>1.5</v>
      </c>
      <c r="J23" s="9">
        <v>2</v>
      </c>
      <c r="K23" s="9">
        <v>3</v>
      </c>
      <c r="L23" s="8">
        <v>3.5</v>
      </c>
      <c r="M23" s="9">
        <v>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5">
      <c r="A24" s="38" t="s">
        <v>11</v>
      </c>
      <c r="B24" s="10">
        <v>0.66666666666666663</v>
      </c>
      <c r="C24" s="9">
        <v>1</v>
      </c>
      <c r="D24" s="9">
        <v>2</v>
      </c>
      <c r="E24" s="8">
        <v>0.5</v>
      </c>
      <c r="F24" s="10">
        <v>0.66666666666666663</v>
      </c>
      <c r="G24" s="9">
        <v>1</v>
      </c>
      <c r="H24" s="5">
        <v>1</v>
      </c>
      <c r="I24" s="5">
        <v>1</v>
      </c>
      <c r="J24" s="5">
        <v>1</v>
      </c>
      <c r="K24" s="5">
        <v>1</v>
      </c>
      <c r="L24" s="8">
        <v>1.5</v>
      </c>
      <c r="M24" s="9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38" t="s">
        <v>12</v>
      </c>
      <c r="B25" s="8">
        <v>0.5</v>
      </c>
      <c r="C25" s="10">
        <v>0.66666666666666663</v>
      </c>
      <c r="D25" s="9">
        <v>1</v>
      </c>
      <c r="E25" s="11">
        <v>0.25</v>
      </c>
      <c r="F25" s="10">
        <v>0.2857142857142857</v>
      </c>
      <c r="G25" s="10">
        <v>0.33333333333333331</v>
      </c>
      <c r="H25" s="8">
        <v>0.5</v>
      </c>
      <c r="I25" s="10">
        <v>0.66666666666666663</v>
      </c>
      <c r="J25" s="9">
        <v>1</v>
      </c>
      <c r="K25" s="5">
        <v>1</v>
      </c>
      <c r="L25" s="5">
        <v>1</v>
      </c>
      <c r="M25" s="5">
        <v>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5">
      <c r="A27" s="23" t="s">
        <v>50</v>
      </c>
      <c r="B27" s="25"/>
      <c r="C27" s="25"/>
      <c r="D27" s="2"/>
      <c r="E27" s="23" t="s">
        <v>51</v>
      </c>
      <c r="F27" s="25"/>
      <c r="G27" s="25"/>
      <c r="H27" s="2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42" t="s">
        <v>47</v>
      </c>
      <c r="B28" s="33" t="s">
        <v>48</v>
      </c>
      <c r="C28" s="33" t="s">
        <v>49</v>
      </c>
      <c r="D28" s="3"/>
      <c r="E28" s="33"/>
      <c r="F28" s="33" t="s">
        <v>47</v>
      </c>
      <c r="G28" s="33" t="s">
        <v>48</v>
      </c>
      <c r="H28" s="33" t="s">
        <v>49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5" x14ac:dyDescent="0.35">
      <c r="A29" s="12">
        <f t="shared" ref="A29:C29" si="0">SUM(B22,E22,H22,K22)</f>
        <v>4.5</v>
      </c>
      <c r="B29" s="8">
        <f t="shared" si="0"/>
        <v>6</v>
      </c>
      <c r="C29" s="8">
        <f t="shared" si="0"/>
        <v>7.5</v>
      </c>
      <c r="D29" s="3"/>
      <c r="E29" s="35" t="s">
        <v>9</v>
      </c>
      <c r="F29" s="13">
        <f t="shared" ref="F29:F32" si="1">A29*1/C$33</f>
        <v>0.18493150684931509</v>
      </c>
      <c r="G29" s="13">
        <f t="shared" ref="G29:G32" si="2">B29*1/B$33</f>
        <v>0.31273268801191362</v>
      </c>
      <c r="H29" s="10">
        <f t="shared" ref="H29:H32" si="3">C29*1/A$33</f>
        <v>0.49180327868852464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5">
      <c r="A30" s="12">
        <f t="shared" ref="A30:C30" si="4">SUM(B23,E23,H23,K23)</f>
        <v>5.333333333333333</v>
      </c>
      <c r="B30" s="8">
        <f t="shared" si="4"/>
        <v>6.4</v>
      </c>
      <c r="C30" s="8">
        <f t="shared" si="4"/>
        <v>7.5</v>
      </c>
      <c r="D30" s="3"/>
      <c r="E30" s="35" t="s">
        <v>10</v>
      </c>
      <c r="F30" s="13">
        <f t="shared" si="1"/>
        <v>0.21917808219178081</v>
      </c>
      <c r="G30" s="13">
        <f t="shared" si="2"/>
        <v>0.33358153387937456</v>
      </c>
      <c r="H30" s="10">
        <f t="shared" si="3"/>
        <v>0.49180327868852464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5" x14ac:dyDescent="0.35">
      <c r="A31" s="12">
        <f t="shared" ref="A31:C31" si="5">SUM(B24,E24,H24,K24)</f>
        <v>3.1666666666666665</v>
      </c>
      <c r="B31" s="8">
        <f t="shared" si="5"/>
        <v>4.1666666666666661</v>
      </c>
      <c r="C31" s="8">
        <f t="shared" si="5"/>
        <v>6</v>
      </c>
      <c r="D31" s="3"/>
      <c r="E31" s="35" t="s">
        <v>11</v>
      </c>
      <c r="F31" s="13">
        <f t="shared" si="1"/>
        <v>0.13013698630136986</v>
      </c>
      <c r="G31" s="13">
        <f t="shared" si="2"/>
        <v>0.21717547778605109</v>
      </c>
      <c r="H31" s="10">
        <f t="shared" si="3"/>
        <v>0.39344262295081972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5">
      <c r="A32" s="12">
        <f t="shared" ref="A32:C32" si="6">SUM(B25,E25,H25,K25)</f>
        <v>2.25</v>
      </c>
      <c r="B32" s="8">
        <f t="shared" si="6"/>
        <v>2.6190476190476191</v>
      </c>
      <c r="C32" s="8">
        <f t="shared" si="6"/>
        <v>3.333333333333333</v>
      </c>
      <c r="D32" s="3"/>
      <c r="E32" s="35" t="s">
        <v>12</v>
      </c>
      <c r="F32" s="13">
        <f t="shared" si="1"/>
        <v>9.2465753424657543E-2</v>
      </c>
      <c r="G32" s="13">
        <f t="shared" si="2"/>
        <v>0.1365103003226607</v>
      </c>
      <c r="H32" s="10">
        <f t="shared" si="3"/>
        <v>0.21857923497267759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5">
      <c r="A33" s="14">
        <f t="shared" ref="A33:C33" si="7">SUM(A29:A32)</f>
        <v>15.249999999999998</v>
      </c>
      <c r="B33" s="15">
        <f t="shared" si="7"/>
        <v>19.185714285714287</v>
      </c>
      <c r="C33" s="15">
        <f t="shared" si="7"/>
        <v>24.333333333333332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5">
      <c r="A34" s="1"/>
      <c r="B34" s="1"/>
      <c r="C34" s="1"/>
      <c r="D34" s="1"/>
      <c r="E34" s="1"/>
      <c r="F34" s="16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5">
      <c r="A35" s="26" t="s">
        <v>52</v>
      </c>
      <c r="B35" s="25"/>
      <c r="C35" s="25"/>
      <c r="D35" s="25"/>
      <c r="E35" s="25"/>
      <c r="F35" s="25"/>
      <c r="G35" s="25"/>
      <c r="H35" s="2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5">
      <c r="A36" s="27" t="s">
        <v>53</v>
      </c>
      <c r="B36" s="5">
        <v>1</v>
      </c>
      <c r="C36" s="32" t="s">
        <v>54</v>
      </c>
      <c r="D36" s="10">
        <f>(F29-H30)/(G30-H30)-(G29-F29)</f>
        <v>1.8117032289888875</v>
      </c>
      <c r="E36" s="32" t="s">
        <v>55</v>
      </c>
      <c r="F36" s="10">
        <f>(F29-H31)/(G31-H31)-(G29-F29)</f>
        <v>1.0551255401307851</v>
      </c>
      <c r="G36" s="32" t="s">
        <v>56</v>
      </c>
      <c r="H36" s="5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5">
      <c r="A37" s="27" t="s">
        <v>57</v>
      </c>
      <c r="B37" s="5">
        <v>1</v>
      </c>
      <c r="C37" s="32" t="s">
        <v>58</v>
      </c>
      <c r="D37" s="5">
        <v>1</v>
      </c>
      <c r="E37" s="32" t="s">
        <v>59</v>
      </c>
      <c r="F37" s="10">
        <f>(F30-H31)/(G31-H31)-(G30-F30)</f>
        <v>0.87423535900025318</v>
      </c>
      <c r="G37" s="32" t="s">
        <v>60</v>
      </c>
      <c r="H37" s="5">
        <v>0</v>
      </c>
      <c r="I37" s="2"/>
      <c r="J37" s="2"/>
      <c r="K37" s="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5">
      <c r="A38" s="27" t="s">
        <v>61</v>
      </c>
      <c r="B38" s="5">
        <v>1</v>
      </c>
      <c r="C38" s="32" t="s">
        <v>62</v>
      </c>
      <c r="D38" s="5">
        <v>1</v>
      </c>
      <c r="E38" s="32" t="s">
        <v>63</v>
      </c>
      <c r="F38" s="5">
        <v>1</v>
      </c>
      <c r="G38" s="32" t="s">
        <v>64</v>
      </c>
      <c r="H38" s="10">
        <f>(F31-H32)/(G32-H32)-(G31-F31)</f>
        <v>0.99061956571406096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5">
      <c r="A39" s="38" t="s">
        <v>65</v>
      </c>
      <c r="B39" s="5">
        <f>MIN(B36:B38)</f>
        <v>1</v>
      </c>
      <c r="C39" s="40" t="s">
        <v>65</v>
      </c>
      <c r="D39" s="9">
        <f>MIN(D36:D38)</f>
        <v>1</v>
      </c>
      <c r="E39" s="40" t="s">
        <v>65</v>
      </c>
      <c r="F39" s="10">
        <f>MIN(F36:F38)</f>
        <v>0.87423535900025318</v>
      </c>
      <c r="G39" s="40" t="s">
        <v>65</v>
      </c>
      <c r="H39" s="5">
        <f>MIN(H36:H38)</f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5">
      <c r="A41" s="23" t="s">
        <v>66</v>
      </c>
      <c r="B41" s="25"/>
      <c r="C41" s="25"/>
      <c r="D41" s="25"/>
      <c r="E41" s="25"/>
      <c r="F41" s="2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5">
      <c r="A42" s="42" t="s">
        <v>67</v>
      </c>
      <c r="B42" s="43" t="s">
        <v>9</v>
      </c>
      <c r="C42" s="43" t="s">
        <v>10</v>
      </c>
      <c r="D42" s="43" t="s">
        <v>11</v>
      </c>
      <c r="E42" s="43" t="s">
        <v>12</v>
      </c>
      <c r="F42" s="43" t="s">
        <v>68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5">
      <c r="A43" s="45" t="s">
        <v>69</v>
      </c>
      <c r="B43" s="47">
        <f>B39</f>
        <v>1</v>
      </c>
      <c r="C43" s="13">
        <f>D39</f>
        <v>1</v>
      </c>
      <c r="D43" s="13">
        <f>F39</f>
        <v>0.87423535900025318</v>
      </c>
      <c r="E43" s="17">
        <f>H39</f>
        <v>0</v>
      </c>
      <c r="F43" s="13">
        <f>SUM(B43:E43)</f>
        <v>2.8742353590002532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5">
      <c r="A44" s="38" t="s">
        <v>70</v>
      </c>
      <c r="B44" s="13">
        <f t="shared" ref="B44:E44" si="8">B43/$F43</f>
        <v>0.34791862011878893</v>
      </c>
      <c r="C44" s="13">
        <f t="shared" si="8"/>
        <v>0.34791862011878893</v>
      </c>
      <c r="D44" s="13">
        <f t="shared" si="8"/>
        <v>0.30416275976242213</v>
      </c>
      <c r="E44" s="17">
        <f t="shared" si="8"/>
        <v>0</v>
      </c>
      <c r="F44" s="17">
        <v>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5" x14ac:dyDescent="0.35">
      <c r="A46" s="23" t="s">
        <v>71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5" x14ac:dyDescent="0.35">
      <c r="A47" s="27" t="s">
        <v>28</v>
      </c>
      <c r="B47" s="32" t="s">
        <v>72</v>
      </c>
      <c r="C47" s="32" t="s">
        <v>73</v>
      </c>
      <c r="D47" s="32" t="s">
        <v>74</v>
      </c>
      <c r="E47" s="32" t="s">
        <v>75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5" x14ac:dyDescent="0.35">
      <c r="A48" s="44" t="s">
        <v>33</v>
      </c>
      <c r="B48" s="5">
        <v>3</v>
      </c>
      <c r="C48" s="5">
        <v>3</v>
      </c>
      <c r="D48" s="18">
        <v>2</v>
      </c>
      <c r="E48" s="18">
        <v>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5" x14ac:dyDescent="0.35">
      <c r="A49" s="44" t="s">
        <v>37</v>
      </c>
      <c r="B49" s="5">
        <v>5</v>
      </c>
      <c r="C49" s="5">
        <v>3</v>
      </c>
      <c r="D49" s="9">
        <v>2</v>
      </c>
      <c r="E49" s="9">
        <v>2</v>
      </c>
      <c r="F49" s="19"/>
      <c r="G49" s="19"/>
      <c r="H49" s="19"/>
      <c r="I49" s="1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5" x14ac:dyDescent="0.35">
      <c r="A50" s="44" t="s">
        <v>42</v>
      </c>
      <c r="B50" s="5">
        <v>1</v>
      </c>
      <c r="C50" s="5">
        <v>1</v>
      </c>
      <c r="D50" s="9">
        <v>3</v>
      </c>
      <c r="E50" s="9">
        <v>1</v>
      </c>
      <c r="F50" s="19"/>
      <c r="G50" s="19"/>
      <c r="H50" s="19"/>
      <c r="I50" s="1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5" x14ac:dyDescent="0.35">
      <c r="A51" s="44" t="s">
        <v>44</v>
      </c>
      <c r="B51" s="5">
        <v>2</v>
      </c>
      <c r="C51" s="5">
        <v>1</v>
      </c>
      <c r="D51" s="9">
        <v>3</v>
      </c>
      <c r="E51" s="9">
        <v>1</v>
      </c>
      <c r="F51" s="19"/>
      <c r="G51" s="19"/>
      <c r="H51" s="19"/>
      <c r="I51" s="1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5" x14ac:dyDescent="0.35">
      <c r="A52" s="7"/>
      <c r="B52" s="2"/>
      <c r="C52" s="2"/>
      <c r="D52" s="19"/>
      <c r="E52" s="19"/>
      <c r="F52" s="19"/>
      <c r="G52" s="19"/>
      <c r="H52" s="19"/>
      <c r="I52" s="1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5" x14ac:dyDescent="0.35">
      <c r="A53" s="23" t="s">
        <v>76</v>
      </c>
      <c r="B53" s="25"/>
      <c r="C53" s="25"/>
      <c r="D53" s="25"/>
      <c r="E53" s="25"/>
      <c r="F53" s="16"/>
      <c r="G53" s="19"/>
      <c r="H53" s="19"/>
      <c r="I53" s="1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5" x14ac:dyDescent="0.35">
      <c r="A54" s="28" t="s">
        <v>28</v>
      </c>
      <c r="B54" s="32" t="s">
        <v>9</v>
      </c>
      <c r="C54" s="32" t="s">
        <v>10</v>
      </c>
      <c r="D54" s="32" t="s">
        <v>11</v>
      </c>
      <c r="E54" s="32" t="s">
        <v>12</v>
      </c>
      <c r="F54" s="43" t="s">
        <v>77</v>
      </c>
      <c r="G54" s="19"/>
      <c r="H54" s="19"/>
      <c r="I54" s="1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5" x14ac:dyDescent="0.35">
      <c r="A55" s="38" t="s">
        <v>33</v>
      </c>
      <c r="B55" s="10">
        <f t="shared" ref="B55:E55" si="9">B48*B$44</f>
        <v>1.0437558603563668</v>
      </c>
      <c r="C55" s="10">
        <f t="shared" si="9"/>
        <v>1.0437558603563668</v>
      </c>
      <c r="D55" s="10">
        <f t="shared" si="9"/>
        <v>0.60832551952484426</v>
      </c>
      <c r="E55" s="10">
        <f t="shared" si="9"/>
        <v>0</v>
      </c>
      <c r="F55" s="10">
        <f t="shared" ref="F55:F58" si="10">SUM(B55:E55)</f>
        <v>2.6958372402375779</v>
      </c>
      <c r="G55" s="19"/>
      <c r="H55" s="19"/>
      <c r="I55" s="19"/>
      <c r="J55" s="2"/>
      <c r="K55" s="2"/>
      <c r="L55" s="2"/>
      <c r="M55" s="2"/>
      <c r="N55" s="7"/>
      <c r="O55" s="7"/>
      <c r="P55" s="7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5" x14ac:dyDescent="0.35">
      <c r="A56" s="38" t="s">
        <v>37</v>
      </c>
      <c r="B56" s="10">
        <f t="shared" ref="B56:E56" si="11">B49*B$44</f>
        <v>1.7395931005939447</v>
      </c>
      <c r="C56" s="10">
        <f t="shared" si="11"/>
        <v>1.0437558603563668</v>
      </c>
      <c r="D56" s="10">
        <f t="shared" si="11"/>
        <v>0.60832551952484426</v>
      </c>
      <c r="E56" s="10">
        <f t="shared" si="11"/>
        <v>0</v>
      </c>
      <c r="F56" s="10">
        <f t="shared" si="10"/>
        <v>3.3916744804751557</v>
      </c>
      <c r="G56" s="19"/>
      <c r="H56" s="19"/>
      <c r="I56" s="19"/>
      <c r="J56" s="2"/>
      <c r="K56" s="2"/>
      <c r="L56" s="2"/>
      <c r="M56" s="2"/>
      <c r="N56" s="7"/>
      <c r="O56" s="7"/>
      <c r="P56" s="7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5" x14ac:dyDescent="0.35">
      <c r="A57" s="38" t="s">
        <v>42</v>
      </c>
      <c r="B57" s="10">
        <f t="shared" ref="B57:E57" si="12">B50*B$44</f>
        <v>0.34791862011878893</v>
      </c>
      <c r="C57" s="10">
        <f t="shared" si="12"/>
        <v>0.34791862011878893</v>
      </c>
      <c r="D57" s="10">
        <f t="shared" si="12"/>
        <v>0.91248827928726639</v>
      </c>
      <c r="E57" s="10">
        <f t="shared" si="12"/>
        <v>0</v>
      </c>
      <c r="F57" s="10">
        <f t="shared" si="10"/>
        <v>1.6083255195248443</v>
      </c>
      <c r="G57" s="19"/>
      <c r="H57" s="19"/>
      <c r="I57" s="19"/>
      <c r="J57" s="2"/>
      <c r="K57" s="2"/>
      <c r="L57" s="2"/>
      <c r="M57" s="2"/>
      <c r="N57" s="7"/>
      <c r="O57" s="7"/>
      <c r="P57" s="7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5" x14ac:dyDescent="0.35">
      <c r="A58" s="38" t="s">
        <v>44</v>
      </c>
      <c r="B58" s="10">
        <f t="shared" ref="B58:E58" si="13">B51*B$44</f>
        <v>0.69583724023757787</v>
      </c>
      <c r="C58" s="10">
        <f t="shared" si="13"/>
        <v>0.34791862011878893</v>
      </c>
      <c r="D58" s="10">
        <f t="shared" si="13"/>
        <v>0.91248827928726639</v>
      </c>
      <c r="E58" s="10">
        <f t="shared" si="13"/>
        <v>0</v>
      </c>
      <c r="F58" s="10">
        <f t="shared" si="10"/>
        <v>1.9562441396436332</v>
      </c>
      <c r="G58" s="2"/>
      <c r="H58" s="2"/>
      <c r="I58" s="2"/>
      <c r="J58" s="2"/>
      <c r="K58" s="2"/>
      <c r="L58" s="2"/>
      <c r="M58" s="2"/>
      <c r="N58" s="7"/>
      <c r="O58" s="7"/>
      <c r="P58" s="7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7"/>
      <c r="O59" s="7"/>
      <c r="P59" s="7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5" x14ac:dyDescent="0.35">
      <c r="F60" s="48" t="s">
        <v>83</v>
      </c>
      <c r="G60" s="25"/>
      <c r="H60" s="25"/>
      <c r="I60" s="25"/>
      <c r="J60" s="2"/>
      <c r="K60" s="2"/>
      <c r="L60" s="2"/>
      <c r="M60" s="2"/>
      <c r="N60" s="7"/>
      <c r="O60" s="7"/>
      <c r="P60" s="7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5" x14ac:dyDescent="0.35">
      <c r="F61" s="27" t="s">
        <v>78</v>
      </c>
      <c r="G61" s="32" t="s">
        <v>28</v>
      </c>
      <c r="H61" s="33" t="s">
        <v>77</v>
      </c>
      <c r="I61" s="32" t="s">
        <v>79</v>
      </c>
      <c r="J61" s="20"/>
      <c r="K61" s="21"/>
      <c r="L61" s="20"/>
      <c r="M61" s="2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5" x14ac:dyDescent="0.35">
      <c r="F62" s="38" t="s">
        <v>33</v>
      </c>
      <c r="G62" s="6" t="s">
        <v>34</v>
      </c>
      <c r="H62" s="10">
        <f>F55</f>
        <v>2.6958372402375779</v>
      </c>
      <c r="I62" s="46">
        <f>RANK(F55, $F$55:$F$58, 0)</f>
        <v>2</v>
      </c>
      <c r="J62" s="7"/>
      <c r="K62" s="20"/>
      <c r="L62" s="21"/>
      <c r="M62" s="2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5" x14ac:dyDescent="0.35">
      <c r="F63" s="38" t="s">
        <v>37</v>
      </c>
      <c r="G63" s="6" t="s">
        <v>38</v>
      </c>
      <c r="H63" s="10">
        <f>F56</f>
        <v>3.3916744804751557</v>
      </c>
      <c r="I63" s="46">
        <f>RANK(F56, $F$55:$F$58, 0)</f>
        <v>1</v>
      </c>
      <c r="J63" s="21"/>
      <c r="K63" s="7"/>
      <c r="L63" s="21"/>
      <c r="M63" s="20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5" x14ac:dyDescent="0.35">
      <c r="F64" s="38" t="s">
        <v>42</v>
      </c>
      <c r="G64" s="6" t="s">
        <v>43</v>
      </c>
      <c r="H64" s="10">
        <f>F57</f>
        <v>1.6083255195248443</v>
      </c>
      <c r="I64" s="46">
        <f>RANK(F57, $F$55:$F$58, 0)</f>
        <v>4</v>
      </c>
      <c r="J64" s="22"/>
      <c r="K64" s="7"/>
      <c r="L64" s="7"/>
      <c r="M64" s="7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5" x14ac:dyDescent="0.35">
      <c r="F65" s="38" t="s">
        <v>44</v>
      </c>
      <c r="G65" s="6" t="s">
        <v>45</v>
      </c>
      <c r="H65" s="10">
        <f>F58</f>
        <v>1.9562441396436332</v>
      </c>
      <c r="I65" s="46">
        <f>RANK(F58, $F$55:$F$58, 0)</f>
        <v>3</v>
      </c>
      <c r="J65" s="7"/>
      <c r="K65" s="7"/>
      <c r="L65" s="7"/>
      <c r="M65" s="7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5" x14ac:dyDescent="0.35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5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5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5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5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5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5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5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5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5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5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5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5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5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5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5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5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5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5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5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5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5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5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5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5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5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5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5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5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5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5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5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5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5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5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5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5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5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5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5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5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5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5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5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5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5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5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5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5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5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5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5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5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5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5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5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5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5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5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5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5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5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5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5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5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5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5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5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5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5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5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5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5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5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5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5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5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5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5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5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5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5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5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5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5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5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5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5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5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5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5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5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5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5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5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5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5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5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5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5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5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5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5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5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5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5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5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5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5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5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5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5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5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5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5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5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5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5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5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5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5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5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5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5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5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5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5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5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5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5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5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5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5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5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5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5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5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5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5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5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5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5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5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5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5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5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5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5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5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5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5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5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5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5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5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5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5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5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5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5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5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5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5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5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5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5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5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5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5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5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5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5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5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5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5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5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5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5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5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5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5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5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5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5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5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5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5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5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5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5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5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5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5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5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5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5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5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5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5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5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5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5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5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5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5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5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5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5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5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5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5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5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5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5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5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5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5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5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5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5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5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5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5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5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5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5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5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5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5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5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5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5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5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5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5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5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5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5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5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5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5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5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5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5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5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5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5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5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5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5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5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5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5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5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5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5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5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5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5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5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5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5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5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5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5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5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5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5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5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5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5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5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5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5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5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5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5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5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5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5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5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5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5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5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5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5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5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5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5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5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5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5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5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5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5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5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5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5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5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5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5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5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5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5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5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5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5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5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5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5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5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5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5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5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5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5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5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5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5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5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5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5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5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5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5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5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5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5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5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5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5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5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5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5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5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5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5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5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5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5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5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5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5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5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5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5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5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5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5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5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5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5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5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5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5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5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5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5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5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5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5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5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5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5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5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5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A20:A21"/>
    <mergeCell ref="B20:D20"/>
    <mergeCell ref="E20:G20"/>
    <mergeCell ref="H20:J20"/>
    <mergeCell ref="K20:M20"/>
    <mergeCell ref="A27:C27"/>
    <mergeCell ref="A41:F41"/>
    <mergeCell ref="A46:E46"/>
    <mergeCell ref="A53:E53"/>
    <mergeCell ref="F60:I60"/>
    <mergeCell ref="E27:H27"/>
    <mergeCell ref="A35:H35"/>
    <mergeCell ref="B7:C7"/>
    <mergeCell ref="B8:C8"/>
    <mergeCell ref="B16:C16"/>
    <mergeCell ref="A19:M19"/>
    <mergeCell ref="B9:C9"/>
    <mergeCell ref="B10:C10"/>
    <mergeCell ref="B11:C11"/>
    <mergeCell ref="B12:C12"/>
    <mergeCell ref="B13:C13"/>
    <mergeCell ref="B14:C14"/>
    <mergeCell ref="B15:C15"/>
    <mergeCell ref="G2:H2"/>
    <mergeCell ref="G3:H3"/>
    <mergeCell ref="G4:H4"/>
    <mergeCell ref="A6:E6"/>
    <mergeCell ref="G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Aji Lukmantoro</cp:lastModifiedBy>
  <dcterms:created xsi:type="dcterms:W3CDTF">2023-06-25T12:09:31Z</dcterms:created>
  <dcterms:modified xsi:type="dcterms:W3CDTF">2023-06-25T12:37:48Z</dcterms:modified>
</cp:coreProperties>
</file>