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_FilterDatabase" localSheetId="0" hidden="1">'Sheet1'!$H$9:$U$13</definedName>
    <definedName name="_xlnm.Print_Area" localSheetId="0">'Sheet1'!$B$1:$AA$14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M4" authorId="0">
      <text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cell H3: input nama distributor</t>
        </r>
      </text>
    </comment>
    <comment ref="M5" authorId="0">
      <text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cell H4: input nama cabang</t>
        </r>
      </text>
    </comment>
  </commentList>
</comments>
</file>

<file path=xl/sharedStrings.xml><?xml version="1.0" encoding="utf-8"?>
<sst xmlns="http://schemas.openxmlformats.org/spreadsheetml/2006/main" uniqueCount="54">
  <si>
    <t>CMO Number</t>
  </si>
  <si>
    <t>PO/D00112/2018/001</t>
  </si>
  <si>
    <t>Prinsipal</t>
  </si>
  <si>
    <t>PT. Marketama Indah</t>
  </si>
  <si>
    <t>in ctn</t>
  </si>
  <si>
    <t>Distributor :</t>
  </si>
  <si>
    <t>SURYA DONASIN (BANDUNG) , PT</t>
  </si>
  <si>
    <t>Bulan</t>
  </si>
  <si>
    <t>Cabang</t>
  </si>
  <si>
    <t>BANDUNG</t>
  </si>
  <si>
    <t>NO.</t>
  </si>
  <si>
    <t>Kode</t>
  </si>
  <si>
    <t xml:space="preserve"> Product Group </t>
  </si>
  <si>
    <t>Stock</t>
  </si>
  <si>
    <t>SP</t>
  </si>
  <si>
    <t>Total</t>
  </si>
  <si>
    <t>Est. Sales</t>
  </si>
  <si>
    <t>Est. Stock</t>
  </si>
  <si>
    <t>Buffer</t>
  </si>
  <si>
    <t>Average</t>
  </si>
  <si>
    <t>DOI</t>
  </si>
  <si>
    <t>CMO</t>
  </si>
  <si>
    <t>ORDER</t>
  </si>
  <si>
    <t>Harga</t>
  </si>
  <si>
    <t>NILAI PO</t>
  </si>
  <si>
    <t>STOK AWAL</t>
  </si>
  <si>
    <t xml:space="preserve">AVERAGE </t>
  </si>
  <si>
    <t>ESTIMATE STOK AKHIR PERIODE</t>
  </si>
  <si>
    <t>Product</t>
  </si>
  <si>
    <t>Status</t>
  </si>
  <si>
    <t>Awal Cycle</t>
  </si>
  <si>
    <t>Akhir Cycle</t>
  </si>
  <si>
    <t>Sales 3 bulan</t>
  </si>
  <si>
    <t>distributor</t>
  </si>
  <si>
    <t>(menyesuaikan jadwal pengiriman yg diharapkan)</t>
  </si>
  <si>
    <t>per carton</t>
  </si>
  <si>
    <t>IN VALUE</t>
  </si>
  <si>
    <t>A</t>
  </si>
  <si>
    <t>B</t>
  </si>
  <si>
    <t>C=(A+B)</t>
  </si>
  <si>
    <t>D</t>
  </si>
  <si>
    <t>E=(C-D)</t>
  </si>
  <si>
    <t>F</t>
  </si>
  <si>
    <t>G</t>
  </si>
  <si>
    <t>H=(F+G)-E</t>
  </si>
  <si>
    <t>A11HA</t>
  </si>
  <si>
    <t>Adem Sari New Hanger 24X24</t>
  </si>
  <si>
    <t>Carton</t>
  </si>
  <si>
    <t>Active</t>
  </si>
  <si>
    <t>A06D</t>
  </si>
  <si>
    <t>ADEM SARI DUS 5`S</t>
  </si>
  <si>
    <t>V08H</t>
  </si>
  <si>
    <t>VEGETA HANGER 12`S HERBAL</t>
  </si>
  <si>
    <t>TOTAL</t>
  </si>
</sst>
</file>

<file path=xl/styles.xml><?xml version="1.0" encoding="utf-8"?>
<styleSheet xmlns="http://schemas.openxmlformats.org/spreadsheetml/2006/main" xml:space="preserve">
  <numFmts count="4">
    <numFmt numFmtId="164" formatCode="_(* #,##0_);_(* \(#,##0\);_(* &quot;-&quot;??_);_(@_)"/>
    <numFmt numFmtId="165" formatCode="[$-409]d\-mmm\-yy;@"/>
    <numFmt numFmtId="166" formatCode="[$-409]mmm\-yy;@"/>
    <numFmt numFmtId="167" formatCode="[$-409]mmmm\-yy;@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Segoe UI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Segoe UI"/>
    </font>
    <font>
      <b val="1"/>
      <i val="0"/>
      <strike val="0"/>
      <u val="none"/>
      <sz val="16"/>
      <color rgb="FF000000"/>
      <name val="Times New Roman"/>
    </font>
    <font>
      <b val="1"/>
      <i val="0"/>
      <strike val="0"/>
      <u val="none"/>
      <sz val="16"/>
      <color rgb="FFFFFFFF"/>
      <name val="Times New Roman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BD4B4"/>
        <bgColor rgb="FFFFFFFF"/>
      </patternFill>
    </fill>
  </fills>
  <borders count="16">
    <border/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right" vertical="bottom" textRotation="0" wrapText="false" shrinkToFit="false"/>
    </xf>
    <xf xfId="0" fontId="3" numFmtId="0" fillId="3" borderId="0" applyFont="1" applyNumberFormat="0" applyFill="1" applyBorder="0" applyAlignment="1" applyProtection="true">
      <alignment horizontal="general" vertical="center" textRotation="0" wrapText="false" shrinkToFit="false"/>
      <protection locked="false"/>
    </xf>
    <xf xfId="0" fontId="4" numFmtId="38" fillId="4" borderId="3" applyFont="1" applyNumberFormat="1" applyFill="1" applyBorder="1" applyAlignment="1" applyProtection="true">
      <alignment horizontal="center" vertical="center" textRotation="0" wrapText="true" shrinkToFit="false"/>
      <protection hidden="tru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6" numFmtId="0" fillId="5" borderId="5" applyFont="1" applyNumberFormat="0" applyFill="1" applyBorder="1" applyAlignment="1">
      <alignment horizontal="right" vertical="bottom" textRotation="0" wrapText="false" shrinkToFit="false"/>
    </xf>
    <xf xfId="0" fontId="6" numFmtId="0" fillId="5" borderId="6" applyFont="1" applyNumberFormat="0" applyFill="1" applyBorder="1" applyAlignment="1">
      <alignment horizontal="right" vertical="center" textRotation="0" wrapText="false" shrinkToFit="false"/>
    </xf>
    <xf xfId="0" fontId="6" numFmtId="0" fillId="5" borderId="4" applyFont="1" applyNumberFormat="0" applyFill="1" applyBorder="1" applyAlignment="1">
      <alignment horizontal="center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38" fillId="4" borderId="4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4" numFmtId="38" fillId="6" borderId="4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4" numFmtId="165" fillId="4" borderId="4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4" numFmtId="0" fillId="4" borderId="7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4" numFmtId="0" fillId="4" borderId="8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4" numFmtId="0" fillId="4" borderId="9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4" numFmtId="0" fillId="4" borderId="10" applyFont="1" applyNumberFormat="0" applyFill="1" applyBorder="1" applyAlignment="1" applyProtection="true">
      <alignment horizontal="center" vertical="center" textRotation="0" wrapText="false" shrinkToFit="true"/>
      <protection locked="false"/>
    </xf>
    <xf xfId="0" fontId="4" numFmtId="38" fillId="4" borderId="8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4" numFmtId="38" fillId="4" borderId="11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4" numFmtId="38" fillId="4" borderId="12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4" numFmtId="0" fillId="4" borderId="12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4" numFmtId="0" fillId="4" borderId="0" applyFont="1" applyNumberFormat="0" applyFill="1" applyBorder="0" applyAlignment="1" applyProtection="true">
      <alignment horizontal="center" vertical="center" textRotation="0" wrapText="true" shrinkToFit="false"/>
      <protection hidden="true"/>
    </xf>
    <xf xfId="0" fontId="4" numFmtId="0" fillId="4" borderId="13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4" numFmtId="0" fillId="4" borderId="11" applyFont="1" applyNumberFormat="0" applyFill="1" applyBorder="1" applyAlignment="1" applyProtection="true">
      <alignment horizontal="center" vertical="center" textRotation="0" wrapText="false" shrinkToFit="true"/>
      <protection locked="false"/>
    </xf>
    <xf xfId="0" fontId="4" numFmtId="38" fillId="4" borderId="1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4" numFmtId="38" fillId="4" borderId="2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4" numFmtId="38" fillId="4" borderId="3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4" numFmtId="38" fillId="4" borderId="14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4" numFmtId="0" fillId="4" borderId="14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4" numFmtId="0" fillId="4" borderId="1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4" numFmtId="0" fillId="4" borderId="2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center" textRotation="0" wrapText="false" shrinkToFit="true"/>
      <protection locked="false"/>
    </xf>
    <xf xfId="0" fontId="3" numFmtId="0" fillId="3" borderId="0" applyFont="1" applyNumberFormat="0" applyFill="1" applyBorder="0" applyAlignment="1" applyProtection="true">
      <alignment horizontal="center" vertical="center" textRotation="0" wrapText="false" shrinkToFit="true"/>
      <protection hidden="true"/>
    </xf>
    <xf xfId="0" fontId="3" numFmtId="0" fillId="3" borderId="0" applyFont="1" applyNumberFormat="0" applyFill="1" applyBorder="0" applyAlignment="1" applyProtection="true">
      <alignment horizontal="general" vertical="center" textRotation="0" wrapText="false" shrinkToFit="true"/>
      <protection hidden="true"/>
    </xf>
    <xf xfId="0" fontId="3" numFmtId="164" fillId="3" borderId="0" applyFont="1" applyNumberFormat="1" applyFill="1" applyBorder="0" applyAlignment="1" applyProtection="true">
      <alignment horizontal="center" vertical="center" textRotation="0" wrapText="false" shrinkToFit="true"/>
      <protection hidden="true"/>
    </xf>
    <xf xfId="0" fontId="3" numFmtId="0" fillId="3" borderId="0" applyFont="1" applyNumberFormat="0" applyFill="1" applyBorder="0" applyAlignment="1" applyProtection="true">
      <alignment horizontal="general" vertical="center" textRotation="0" wrapText="true" shrinkToFit="false"/>
      <protection hidden="true"/>
    </xf>
    <xf xfId="0" fontId="3" numFmtId="0" fillId="3" borderId="0" applyFont="1" applyNumberFormat="0" applyFill="1" applyBorder="0" applyAlignment="1" applyProtection="true">
      <alignment horizontal="left" vertical="center" textRotation="0" wrapText="false" shrinkToFit="true"/>
      <protection hidden="true"/>
    </xf>
    <xf xfId="0" fontId="3" numFmtId="0" fillId="3" borderId="0" applyFont="1" applyNumberFormat="0" applyFill="1" applyBorder="0" applyAlignment="1" applyProtection="true">
      <alignment horizontal="general" vertical="center" textRotation="0" wrapText="false" shrinkToFit="true"/>
      <protection locked="false"/>
    </xf>
    <xf xfId="0" fontId="3" numFmtId="0" fillId="3" borderId="15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3" numFmtId="0" fillId="3" borderId="6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4" numFmtId="0" fillId="3" borderId="5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general" vertical="center" textRotation="0" wrapText="false" shrinkToFit="false"/>
      <protection hidden="true"/>
    </xf>
    <xf xfId="0" fontId="3" numFmtId="49" fillId="3" borderId="15" applyFont="1" applyNumberFormat="1" applyFill="1" applyBorder="1" applyAlignment="1" applyProtection="true">
      <alignment horizontal="general" vertical="center" textRotation="0" wrapText="false" shrinkToFit="false"/>
      <protection locked="false"/>
    </xf>
    <xf xfId="0" fontId="4" numFmtId="0" fillId="3" borderId="6" applyFont="1" applyNumberFormat="0" applyFill="1" applyBorder="1" applyAlignment="1" applyProtection="true">
      <alignment horizontal="general" vertical="center" textRotation="0" wrapText="false" shrinkToFit="false"/>
      <protection hidden="true"/>
    </xf>
    <xf xfId="0" fontId="4" numFmtId="0" fillId="3" borderId="0" applyFont="1" applyNumberFormat="0" applyFill="1" applyBorder="0" applyAlignment="1" applyProtection="true">
      <alignment horizontal="center" vertical="center" textRotation="0" wrapText="false" shrinkToFit="false"/>
      <protection hidden="true"/>
    </xf>
    <xf xfId="0" fontId="4" numFmtId="0" fillId="3" borderId="15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4" numFmtId="0" fillId="3" borderId="6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4" numFmtId="0" fillId="3" borderId="6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7" numFmtId="0" fillId="3" borderId="0" applyFont="1" applyNumberFormat="0" applyFill="1" applyBorder="0" applyAlignment="1" applyProtection="true">
      <alignment horizontal="left" vertical="center" textRotation="0" wrapText="false" shrinkToFit="false"/>
      <protection locked="false"/>
    </xf>
    <xf xfId="0" fontId="7" numFmtId="0" fillId="3" borderId="0" applyFont="1" applyNumberFormat="0" applyFill="1" applyBorder="0" applyAlignment="1" applyProtection="true">
      <alignment horizontal="general" vertical="center" textRotation="0" wrapText="false" shrinkToFit="true"/>
      <protection locked="false"/>
    </xf>
    <xf xfId="0" fontId="8" numFmtId="0" fillId="3" borderId="0" applyFont="1" applyNumberFormat="0" applyFill="1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5" borderId="6" applyFont="1" applyNumberFormat="0" applyFill="1" applyBorder="1" applyAlignment="1">
      <alignment horizontal="right" vertical="bottom" textRotation="0" wrapText="false" shrinkToFit="false"/>
    </xf>
    <xf xfId="0" fontId="9" numFmtId="164" fillId="5" borderId="4" applyFont="1" applyNumberFormat="1" applyFill="1" applyBorder="1" applyAlignment="1">
      <alignment horizontal="right" vertical="bottom" textRotation="0" wrapText="false" shrinkToFit="false"/>
    </xf>
    <xf xfId="0" fontId="4" numFmtId="38" fillId="4" borderId="9" applyFont="1" applyNumberFormat="1" applyFill="1" applyBorder="1" applyAlignment="1" applyProtection="true">
      <alignment horizontal="left" vertical="center" textRotation="0" wrapText="false" shrinkToFit="false"/>
      <protection hidden="true"/>
    </xf>
    <xf xfId="0" fontId="4" numFmtId="166" fillId="4" borderId="11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10" numFmtId="0" fillId="3" borderId="0" applyFont="1" applyNumberFormat="0" applyFill="1" applyBorder="0" applyAlignment="1" applyProtection="true">
      <alignment horizontal="general" vertical="center" textRotation="0" wrapText="false" shrinkToFit="true"/>
      <protection hidden="true"/>
    </xf>
    <xf xfId="0" fontId="11" numFmtId="17" fillId="3" borderId="0" applyFont="1" applyNumberFormat="1" applyFill="1" applyBorder="0" applyAlignment="1" applyProtection="true">
      <alignment horizontal="general" vertical="center" textRotation="0" wrapText="false" shrinkToFit="true"/>
      <protection hidden="true"/>
    </xf>
    <xf xfId="0" fontId="4" numFmtId="0" fillId="4" borderId="3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4" numFmtId="0" fillId="4" borderId="11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4" numFmtId="0" fillId="4" borderId="10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7" numFmtId="0" fillId="3" borderId="0" applyFont="1" applyNumberFormat="0" applyFill="1" applyBorder="0" applyAlignment="1" applyProtection="true">
      <alignment horizontal="center" vertical="center" textRotation="0" wrapText="false" shrinkToFit="true"/>
      <protection locked="false"/>
    </xf>
    <xf xfId="0" fontId="10" numFmtId="0" fillId="3" borderId="0" applyFont="1" applyNumberFormat="0" applyFill="1" applyBorder="0" applyAlignment="1" applyProtection="true">
      <alignment horizontal="center" vertical="center" textRotation="0" wrapText="false" shrinkToFit="true"/>
      <protection hidden="true"/>
    </xf>
    <xf xfId="0" fontId="3" numFmtId="0" fillId="3" borderId="0" applyFont="1" applyNumberFormat="0" applyFill="1" applyBorder="0" applyAlignment="1" applyProtection="true">
      <alignment horizontal="center" vertical="center" textRotation="0" wrapText="false" shrinkToFit="true"/>
      <protection hidden="tru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167" fillId="3" borderId="6" applyFont="1" applyNumberFormat="1" applyFill="1" applyBorder="1" applyAlignment="1" applyProtection="true">
      <alignment horizontal="general" vertical="center" textRotation="0" wrapText="false" shrinkToFit="false"/>
      <protection locked="false"/>
    </xf>
    <xf xfId="0" fontId="2" numFmtId="0" fillId="2" borderId="3" applyFont="1" applyNumberFormat="0" applyFill="0" applyBorder="1" applyAlignment="1">
      <alignment horizontal="left" vertical="bottom" textRotation="0" wrapText="false" shrinkToFit="false"/>
    </xf>
    <xf xfId="0" fontId="7" numFmtId="0" fillId="3" borderId="0" applyFont="1" applyNumberFormat="0" applyFill="1" applyBorder="0" applyAlignment="1" applyProtection="true">
      <alignment horizontal="left" vertical="center" textRotation="0" wrapText="false" shrinkToFit="true"/>
      <protection locked="false"/>
    </xf>
    <xf xfId="0" fontId="3" numFmtId="0" fillId="3" borderId="0" applyFont="1" applyNumberFormat="0" applyFill="1" applyBorder="0" applyAlignment="1" applyProtection="true">
      <alignment horizontal="left" vertical="center" textRotation="0" wrapText="false" shrinkToFit="true"/>
      <protection locked="false"/>
    </xf>
    <xf xfId="0" fontId="4" numFmtId="0" fillId="4" borderId="2" applyFont="1" applyNumberFormat="0" applyFill="1" applyBorder="1" applyAlignment="1" applyProtection="true">
      <alignment horizontal="left" vertical="center" textRotation="0" wrapText="false" shrinkToFit="true"/>
      <protection locked="false"/>
    </xf>
    <xf xfId="0" fontId="4" numFmtId="0" fillId="4" borderId="13" applyFont="1" applyNumberFormat="0" applyFill="1" applyBorder="1" applyAlignment="1" applyProtection="true">
      <alignment horizontal="left" vertical="center" textRotation="0" wrapText="false" shrinkToFit="true"/>
      <protection locked="false"/>
    </xf>
    <xf xfId="0" fontId="4" numFmtId="0" fillId="4" borderId="9" applyFont="1" applyNumberFormat="0" applyFill="1" applyBorder="1" applyAlignment="1" applyProtection="true">
      <alignment horizontal="left" vertical="center" textRotation="0" wrapText="false" shrinkToFit="true"/>
      <protection locked="false"/>
    </xf>
    <xf xfId="0" fontId="6" numFmtId="0" fillId="5" borderId="4" applyFont="1" applyNumberFormat="0" applyFill="1" applyBorder="1" applyAlignment="1">
      <alignment horizontal="left" vertical="bottom" textRotation="0" wrapText="false" shrinkToFit="false"/>
    </xf>
    <xf xfId="0" fontId="8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164" fillId="2" borderId="4" applyFont="1" applyNumberFormat="1" applyFill="0" applyBorder="1" applyAlignment="0">
      <alignment horizontal="general" vertical="bottom" textRotation="0" wrapText="false" shrinkToFit="false"/>
    </xf>
    <xf xfId="0" fontId="12" numFmtId="164" fillId="7" borderId="4" applyFont="1" applyNumberFormat="1" applyFill="1" applyBorder="1" applyAlignment="0">
      <alignment horizontal="general" vertical="bottom" textRotation="0" wrapText="false" shrinkToFit="false"/>
    </xf>
    <xf xfId="0" fontId="12" numFmtId="164" fillId="6" borderId="4" applyFont="1" applyNumberFormat="1" applyFill="1" applyBorder="1" applyAlignment="0">
      <alignment horizontal="general" vertical="bottom" textRotation="0" wrapText="false" shrinkToFit="false"/>
    </xf>
    <xf xfId="0" fontId="12" numFmtId="164" fillId="3" borderId="4" applyFont="1" applyNumberFormat="1" applyFill="1" applyBorder="1" applyAlignment="0">
      <alignment horizontal="general" vertical="bottom" textRotation="0" wrapText="false" shrinkToFit="false"/>
    </xf>
    <xf xfId="0" fontId="12" numFmtId="164" fillId="6" borderId="4" applyFont="1" applyNumberFormat="1" applyFill="1" applyBorder="1" applyAlignment="0">
      <alignment horizontal="general" vertical="bottom" textRotation="0" wrapText="false" shrinkToFit="false"/>
    </xf>
    <xf xfId="0" fontId="13" numFmtId="164" fillId="6" borderId="4" applyFont="1" applyNumberFormat="1" applyFill="1" applyBorder="1" applyAlignment="0">
      <alignment horizontal="general" vertical="bottom" textRotation="0" wrapText="false" shrinkToFit="false"/>
    </xf>
    <xf xfId="0" fontId="1" numFmtId="2" fillId="2" borderId="4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B13"/>
  <sheetViews>
    <sheetView tabSelected="1" workbookViewId="0" zoomScale="65" zoomScaleNormal="65" view="pageBreakPreview" showGridLines="false" showRowColHeaders="1">
      <pane xSplit="16" ySplit="9" topLeftCell="Q10" activePane="bottomRight" state="frozen"/>
      <selection pane="topRight"/>
      <selection pane="bottomLeft"/>
      <selection pane="bottomRight" activeCell="Q10" sqref="Q10"/>
    </sheetView>
  </sheetViews>
  <sheetFormatPr defaultRowHeight="14.4" defaultColWidth="9.109375" outlineLevelRow="0" outlineLevelCol="0"/>
  <cols>
    <col min="1" max="1" width="1.109375" customWidth="true" style="55"/>
    <col min="2" max="2" width="8.6640625" customWidth="true" style="55"/>
    <col min="3" max="3" width="13.88671875" customWidth="true" style="78"/>
    <col min="4" max="4" width="70.33203125" customWidth="true" style="55"/>
    <col min="5" max="5" width="11" customWidth="true" style="55"/>
    <col min="6" max="6" width="24.33203125" customWidth="true" style="69"/>
    <col min="7" max="7" width="2.88671875" customWidth="true" style="55"/>
    <col min="8" max="8" width="16.44140625" customWidth="true" style="55"/>
    <col min="9" max="9" width="18.33203125" customWidth="true" style="55"/>
    <col min="10" max="10" width="19" customWidth="true" style="55"/>
    <col min="11" max="11" width="17.33203125" customWidth="true" style="55"/>
    <col min="12" max="12" width="19" customWidth="true" style="55"/>
    <col min="13" max="13" width="16" customWidth="true" style="55"/>
    <col min="14" max="14" width="15.44140625" customWidth="true" style="55"/>
    <col min="15" max="15" width="14.6640625" customWidth="true" style="55"/>
    <col min="16" max="16" width="15.44140625" customWidth="true" style="55"/>
    <col min="17" max="17" width="16.33203125" customWidth="true" style="55"/>
    <col min="18" max="18" width="14.6640625" customWidth="true" style="55"/>
    <col min="19" max="19" width="14.44140625" customWidth="true" style="55"/>
    <col min="20" max="20" width="15.44140625" customWidth="true" style="55"/>
    <col min="21" max="21" width="16.88671875" customWidth="true" style="55"/>
    <col min="22" max="22" width="15" customWidth="true" style="55"/>
    <col min="23" max="23" width="14.6640625" customWidth="true" style="55"/>
    <col min="24" max="24" width="22" customWidth="true" style="55"/>
    <col min="25" max="25" width="22" customWidth="true" style="55"/>
    <col min="26" max="26" width="23.109375" customWidth="true" style="55"/>
    <col min="27" max="27" width="36.33203125" customWidth="true" style="55"/>
    <col min="28" max="28" width="9.109375" style="55"/>
  </cols>
  <sheetData>
    <row r="1" spans="1:28" s="54" customFormat="1">
      <c r="A1" s="54"/>
      <c r="B1" s="53"/>
      <c r="C1" s="72">
        <v>1</v>
      </c>
      <c r="D1" s="52">
        <v>2</v>
      </c>
      <c r="E1" s="53">
        <v>3</v>
      </c>
      <c r="F1" s="66"/>
      <c r="G1" s="52">
        <v>4</v>
      </c>
      <c r="H1" s="53">
        <v>5</v>
      </c>
      <c r="I1" s="52">
        <v>6</v>
      </c>
      <c r="J1" s="53">
        <v>7</v>
      </c>
      <c r="K1" s="52">
        <v>8</v>
      </c>
      <c r="L1" s="53">
        <v>9</v>
      </c>
      <c r="M1" s="52">
        <v>10</v>
      </c>
      <c r="N1" s="53">
        <v>11</v>
      </c>
      <c r="O1" s="53">
        <v>12</v>
      </c>
      <c r="P1" s="53">
        <v>13</v>
      </c>
      <c r="Q1" s="53">
        <v>14</v>
      </c>
      <c r="R1" s="53">
        <v>15</v>
      </c>
      <c r="S1" s="53">
        <v>16</v>
      </c>
      <c r="T1" s="53">
        <v>17</v>
      </c>
      <c r="U1" s="53">
        <v>18</v>
      </c>
      <c r="V1" s="53">
        <v>19</v>
      </c>
      <c r="W1" s="53">
        <v>20</v>
      </c>
      <c r="X1" s="53">
        <v>21</v>
      </c>
      <c r="Y1" s="53"/>
      <c r="Z1" s="54"/>
      <c r="AA1" s="54"/>
      <c r="AB1" s="54"/>
    </row>
    <row r="2" spans="1:28" customHeight="1" ht="20.4" s="54" customFormat="1">
      <c r="A2" s="54"/>
      <c r="B2" s="41"/>
      <c r="C2" s="73"/>
      <c r="D2" s="61"/>
      <c r="E2" s="61"/>
      <c r="F2" s="67"/>
      <c r="G2" s="61"/>
      <c r="H2" s="62">
        <v>42736</v>
      </c>
      <c r="I2" s="62">
        <v>42767</v>
      </c>
      <c r="J2" s="62">
        <v>42795</v>
      </c>
      <c r="K2" s="62">
        <v>42826</v>
      </c>
      <c r="L2" s="62">
        <v>42856</v>
      </c>
      <c r="M2" s="62">
        <v>42887</v>
      </c>
      <c r="N2" s="62">
        <v>42917</v>
      </c>
      <c r="O2" s="62">
        <v>42948</v>
      </c>
      <c r="P2" s="62">
        <v>42979</v>
      </c>
      <c r="Q2" s="62">
        <v>43009</v>
      </c>
      <c r="R2" s="62">
        <v>43040</v>
      </c>
      <c r="S2" s="62">
        <v>43070</v>
      </c>
      <c r="T2" s="62">
        <v>43101</v>
      </c>
      <c r="U2" s="62">
        <v>43132</v>
      </c>
      <c r="V2" s="62">
        <v>43160</v>
      </c>
      <c r="W2" s="62">
        <v>43191</v>
      </c>
      <c r="X2" s="62">
        <v>43221</v>
      </c>
      <c r="Y2" s="62"/>
      <c r="Z2" s="54"/>
      <c r="AA2" s="54"/>
      <c r="AB2" s="54"/>
    </row>
    <row r="3" spans="1:28" customHeight="1" ht="15.6" s="54" customFormat="1">
      <c r="A3" s="54"/>
      <c r="B3" s="41"/>
      <c r="C3" s="73"/>
      <c r="D3" s="40"/>
      <c r="E3" s="40"/>
      <c r="F3" s="68"/>
      <c r="G3" s="37" t="s">
        <v>0</v>
      </c>
      <c r="H3" s="39"/>
      <c r="I3" s="37" t="s">
        <v>1</v>
      </c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54"/>
      <c r="AA3" s="54"/>
      <c r="AB3" s="54"/>
    </row>
    <row r="4" spans="1:28" customHeight="1" ht="15.75" s="54" customFormat="1">
      <c r="A4" s="54"/>
      <c r="B4" s="41"/>
      <c r="C4" s="73"/>
      <c r="D4" s="54"/>
      <c r="E4" s="40"/>
      <c r="F4" s="68"/>
      <c r="G4" s="44" t="s">
        <v>2</v>
      </c>
      <c r="H4" s="51"/>
      <c r="I4" s="50" t="s">
        <v>3</v>
      </c>
      <c r="J4" s="49"/>
      <c r="K4" s="48" t="s">
        <v>4</v>
      </c>
      <c r="L4" s="44" t="s">
        <v>5</v>
      </c>
      <c r="M4" s="50" t="s">
        <v>6</v>
      </c>
      <c r="N4" s="43"/>
      <c r="O4" s="43"/>
      <c r="P4" s="42"/>
      <c r="Q4" s="43"/>
      <c r="R4" s="43"/>
      <c r="S4" s="43"/>
      <c r="T4" s="43"/>
      <c r="U4" s="43"/>
      <c r="V4" s="43"/>
      <c r="W4" s="43"/>
      <c r="X4" s="42"/>
      <c r="Y4" s="3"/>
      <c r="Z4" s="54"/>
      <c r="AA4" s="54"/>
      <c r="AB4" s="54"/>
    </row>
    <row r="5" spans="1:28" customHeight="1" ht="24.75" s="54" customFormat="1">
      <c r="A5" s="54"/>
      <c r="B5" s="41"/>
      <c r="C5" s="73"/>
      <c r="D5" s="40"/>
      <c r="E5" s="40"/>
      <c r="F5" s="68"/>
      <c r="G5" s="44" t="s">
        <v>7</v>
      </c>
      <c r="H5" s="47"/>
      <c r="I5" s="70">
        <v>43191</v>
      </c>
      <c r="J5" s="46"/>
      <c r="K5" s="45"/>
      <c r="L5" s="44" t="s">
        <v>8</v>
      </c>
      <c r="M5" s="50" t="s">
        <v>9</v>
      </c>
      <c r="N5" s="43"/>
      <c r="O5" s="43"/>
      <c r="P5" s="42"/>
      <c r="Q5" s="43"/>
      <c r="R5" s="43"/>
      <c r="S5" s="43"/>
      <c r="T5" s="43"/>
      <c r="U5" s="43"/>
      <c r="V5" s="43"/>
      <c r="W5" s="43"/>
      <c r="X5" s="42"/>
      <c r="Y5" s="3"/>
      <c r="Z5" s="54"/>
      <c r="AA5" s="54"/>
      <c r="AB5" s="54"/>
    </row>
    <row r="6" spans="1:28" customHeight="1" ht="15.6" s="54" customFormat="1">
      <c r="A6" s="54"/>
      <c r="B6" s="41"/>
      <c r="C6" s="73"/>
      <c r="D6" s="40"/>
      <c r="E6" s="40"/>
      <c r="F6" s="68"/>
      <c r="G6" s="37"/>
      <c r="H6" s="39"/>
      <c r="I6" s="36"/>
      <c r="J6" s="36"/>
      <c r="K6" s="36"/>
      <c r="L6" s="36"/>
      <c r="M6" s="36"/>
      <c r="N6" s="36"/>
      <c r="O6" s="37"/>
      <c r="P6" s="37"/>
      <c r="Q6" s="38"/>
      <c r="R6" s="36"/>
      <c r="S6" s="36"/>
      <c r="T6" s="36"/>
      <c r="U6" s="36"/>
      <c r="V6" s="36"/>
      <c r="W6" s="37"/>
      <c r="X6" s="37"/>
      <c r="Y6" s="37"/>
      <c r="Z6" s="54"/>
      <c r="AA6" s="54"/>
      <c r="AB6" s="54"/>
    </row>
    <row r="7" spans="1:28" customHeight="1" ht="30.75">
      <c r="A7" s="55"/>
      <c r="B7" s="35" t="s">
        <v>10</v>
      </c>
      <c r="C7" s="74" t="s">
        <v>11</v>
      </c>
      <c r="D7" s="34" t="s">
        <v>12</v>
      </c>
      <c r="E7" s="33"/>
      <c r="F7" s="63"/>
      <c r="G7" s="32"/>
      <c r="H7" s="31" t="s">
        <v>13</v>
      </c>
      <c r="I7" s="30" t="s">
        <v>14</v>
      </c>
      <c r="J7" s="30" t="s">
        <v>15</v>
      </c>
      <c r="K7" s="30" t="s">
        <v>16</v>
      </c>
      <c r="L7" s="30" t="s">
        <v>17</v>
      </c>
      <c r="M7" s="30" t="s">
        <v>16</v>
      </c>
      <c r="N7" s="30" t="s">
        <v>18</v>
      </c>
      <c r="O7" s="30" t="s">
        <v>19</v>
      </c>
      <c r="P7" s="30" t="s">
        <v>20</v>
      </c>
      <c r="Q7" s="30" t="s">
        <v>21</v>
      </c>
      <c r="R7" s="29" t="s">
        <v>22</v>
      </c>
      <c r="S7" s="28"/>
      <c r="T7" s="28"/>
      <c r="U7" s="28"/>
      <c r="V7" s="28"/>
      <c r="W7" s="30" t="s">
        <v>23</v>
      </c>
      <c r="X7" s="30" t="s">
        <v>24</v>
      </c>
      <c r="Y7" s="30" t="s">
        <v>25</v>
      </c>
      <c r="Z7" s="30" t="s">
        <v>26</v>
      </c>
      <c r="AA7" s="4" t="s">
        <v>27</v>
      </c>
      <c r="AB7" s="55"/>
    </row>
    <row r="8" spans="1:28" customHeight="1" ht="24.75">
      <c r="A8" s="55"/>
      <c r="B8" s="27"/>
      <c r="C8" s="75" t="s">
        <v>28</v>
      </c>
      <c r="D8" s="26"/>
      <c r="E8" s="25"/>
      <c r="F8" s="64" t="s">
        <v>29</v>
      </c>
      <c r="G8" s="24"/>
      <c r="H8" s="23" t="s">
        <v>30</v>
      </c>
      <c r="I8" s="60" t="str">
        <f>I5-20</f>
        <v>0</v>
      </c>
      <c r="J8" s="22" t="s">
        <v>13</v>
      </c>
      <c r="K8" s="60" t="str">
        <f>I5-20</f>
        <v>0</v>
      </c>
      <c r="L8" s="22" t="s">
        <v>31</v>
      </c>
      <c r="M8" s="60" t="str">
        <f>K8+30</f>
        <v>0</v>
      </c>
      <c r="N8" s="22" t="s">
        <v>13</v>
      </c>
      <c r="O8" s="22" t="s">
        <v>32</v>
      </c>
      <c r="P8" s="22" t="s">
        <v>33</v>
      </c>
      <c r="Q8" s="60" t="str">
        <f>M8</f>
        <v>0</v>
      </c>
      <c r="R8" s="59" t="s">
        <v>34</v>
      </c>
      <c r="S8" s="21"/>
      <c r="T8" s="21"/>
      <c r="U8" s="21"/>
      <c r="V8" s="21"/>
      <c r="W8" s="22" t="s">
        <v>35</v>
      </c>
      <c r="X8" s="22" t="s">
        <v>36</v>
      </c>
      <c r="Y8" s="22" t="s">
        <v>36</v>
      </c>
      <c r="Z8" s="22" t="s">
        <v>36</v>
      </c>
      <c r="AA8" s="22" t="s">
        <v>36</v>
      </c>
      <c r="AB8" s="55"/>
    </row>
    <row r="9" spans="1:28" customHeight="1" ht="18.75">
      <c r="A9" s="55"/>
      <c r="B9" s="20"/>
      <c r="C9" s="76"/>
      <c r="D9" s="19"/>
      <c r="E9" s="18"/>
      <c r="F9" s="65"/>
      <c r="G9" s="17"/>
      <c r="H9" s="14" t="s">
        <v>37</v>
      </c>
      <c r="I9" s="14" t="s">
        <v>38</v>
      </c>
      <c r="J9" s="15" t="s">
        <v>39</v>
      </c>
      <c r="K9" s="14" t="s">
        <v>40</v>
      </c>
      <c r="L9" s="15" t="s">
        <v>41</v>
      </c>
      <c r="M9" s="14" t="s">
        <v>42</v>
      </c>
      <c r="N9" s="14" t="s">
        <v>43</v>
      </c>
      <c r="O9" s="14"/>
      <c r="P9" s="15"/>
      <c r="Q9" s="15" t="s">
        <v>44</v>
      </c>
      <c r="R9" s="16">
        <v>43136</v>
      </c>
      <c r="S9" s="16">
        <v>43143</v>
      </c>
      <c r="T9" s="16">
        <v>43150</v>
      </c>
      <c r="U9" s="16">
        <v>43157</v>
      </c>
      <c r="V9" s="15" t="s">
        <v>15</v>
      </c>
      <c r="W9" s="14"/>
      <c r="X9" s="14"/>
      <c r="Y9" s="14"/>
      <c r="Z9" s="14"/>
      <c r="AA9" s="14"/>
      <c r="AB9" s="55"/>
    </row>
    <row r="10" spans="1:28" customHeight="1" ht="21">
      <c r="A10" s="55"/>
      <c r="B10" s="12">
        <v>1</v>
      </c>
      <c r="C10" s="71" t="s">
        <v>45</v>
      </c>
      <c r="D10" s="71" t="s">
        <v>46</v>
      </c>
      <c r="E10" s="2" t="s">
        <v>47</v>
      </c>
      <c r="F10" s="13" t="s">
        <v>48</v>
      </c>
      <c r="G10" s="1"/>
      <c r="H10" s="79">
        <v>803.25</v>
      </c>
      <c r="I10" s="80">
        <v>2130</v>
      </c>
      <c r="J10" s="81" t="str">
        <f>+H10+I10</f>
        <v>0</v>
      </c>
      <c r="K10" s="82">
        <v>1450</v>
      </c>
      <c r="L10" s="81" t="str">
        <f>IF(J10-K10&lt;0,0,J10-K10)</f>
        <v>0</v>
      </c>
      <c r="M10" s="82">
        <v>1450</v>
      </c>
      <c r="N10" s="82" t="str">
        <f>14/30*O10</f>
        <v>0</v>
      </c>
      <c r="O10" s="82">
        <v>1440.039062500001</v>
      </c>
      <c r="P10" s="83" t="str">
        <f>IFERROR(N10/O10*30,"")</f>
        <v>0</v>
      </c>
      <c r="Q10" s="81" t="str">
        <f>IF((M10+N10)-L10&lt;0,0,ROUND(M10+N10-L10,0))</f>
        <v>0</v>
      </c>
      <c r="R10" s="79">
        <v>2200</v>
      </c>
      <c r="S10" s="79">
        <v>2200</v>
      </c>
      <c r="T10" s="79">
        <v>2200</v>
      </c>
      <c r="U10" s="79">
        <v>2200</v>
      </c>
      <c r="V10" s="84" t="str">
        <f>SUM(R10:U10)</f>
        <v>0</v>
      </c>
      <c r="W10" s="11">
        <v>704793.6</v>
      </c>
      <c r="X10" s="11" t="str">
        <f>V10*W10</f>
        <v>0</v>
      </c>
      <c r="Y10" s="11">
        <v>0</v>
      </c>
      <c r="Z10" s="5">
        <v>0</v>
      </c>
      <c r="AA10" s="5">
        <v>0</v>
      </c>
      <c r="AB10" s="55"/>
    </row>
    <row r="11" spans="1:28" customHeight="1" ht="21">
      <c r="A11" s="55"/>
      <c r="B11" s="12" t="str">
        <f>B10+1</f>
        <v>0</v>
      </c>
      <c r="C11" s="71" t="s">
        <v>49</v>
      </c>
      <c r="D11" s="71" t="s">
        <v>50</v>
      </c>
      <c r="E11" s="2" t="s">
        <v>47</v>
      </c>
      <c r="F11" s="13" t="s">
        <v>48</v>
      </c>
      <c r="G11" s="56"/>
      <c r="H11" s="79">
        <v>0</v>
      </c>
      <c r="I11" s="80">
        <v>0</v>
      </c>
      <c r="J11" s="81" t="str">
        <f>+H11+I11</f>
        <v>0</v>
      </c>
      <c r="K11" s="82">
        <v>0</v>
      </c>
      <c r="L11" s="81" t="str">
        <f>IF(J11-K11&lt;0,0,J11-K11)</f>
        <v>0</v>
      </c>
      <c r="M11" s="82">
        <v>0</v>
      </c>
      <c r="N11" s="82" t="str">
        <f>14/30*O11</f>
        <v>0</v>
      </c>
      <c r="O11" s="82">
        <v>0</v>
      </c>
      <c r="P11" s="83">
        <v>0</v>
      </c>
      <c r="Q11" s="81" t="str">
        <f>IF((M11+N11)-L11&lt;0,0,ROUND(M11+N11-L11,0))</f>
        <v>0</v>
      </c>
      <c r="R11" s="79">
        <v>0</v>
      </c>
      <c r="S11" s="79">
        <v>0</v>
      </c>
      <c r="T11" s="79">
        <v>0</v>
      </c>
      <c r="U11" s="79">
        <v>0</v>
      </c>
      <c r="V11" s="84" t="str">
        <f>SUM(R11:U11)</f>
        <v>0</v>
      </c>
      <c r="W11" s="85">
        <v>760258.5600000001</v>
      </c>
      <c r="X11" s="11" t="str">
        <f>V11*W11</f>
        <v>0</v>
      </c>
      <c r="Y11" s="6" t="str">
        <f>H11*W11</f>
        <v>0</v>
      </c>
      <c r="Z11" s="7" t="str">
        <f>O11*W11</f>
        <v>0</v>
      </c>
      <c r="AA11" s="7" t="str">
        <f>L11*W11</f>
        <v>0</v>
      </c>
      <c r="AB11" s="55"/>
    </row>
    <row r="12" spans="1:28" customHeight="1" ht="21">
      <c r="A12" s="55"/>
      <c r="B12" s="12">
        <v>3</v>
      </c>
      <c r="C12" s="71" t="s">
        <v>51</v>
      </c>
      <c r="D12" s="71" t="s">
        <v>52</v>
      </c>
      <c r="E12" s="2" t="s">
        <v>47</v>
      </c>
      <c r="F12" s="13" t="s">
        <v>48</v>
      </c>
      <c r="G12" s="56"/>
      <c r="H12" s="79">
        <v>60.375</v>
      </c>
      <c r="I12" s="80">
        <v>115</v>
      </c>
      <c r="J12" s="81" t="str">
        <f>+H12+I12</f>
        <v>0</v>
      </c>
      <c r="K12" s="82">
        <v>95</v>
      </c>
      <c r="L12" s="81" t="str">
        <f>IF(J12-K12&lt;0,0,J12-K12)</f>
        <v>0</v>
      </c>
      <c r="M12" s="82">
        <v>95</v>
      </c>
      <c r="N12" s="82" t="str">
        <f>14/30*O12</f>
        <v>0</v>
      </c>
      <c r="O12" s="82">
        <v>94.56076388888886</v>
      </c>
      <c r="P12" s="83" t="str">
        <f>IFERROR(N12/O12*30,"")</f>
        <v>0</v>
      </c>
      <c r="Q12" s="81" t="str">
        <f>IF((M12+N12)-L12&lt;0,0,ROUND(M12+N12-L12,0))</f>
        <v>0</v>
      </c>
      <c r="R12" s="79">
        <v>2200</v>
      </c>
      <c r="S12" s="79">
        <v>2200</v>
      </c>
      <c r="T12" s="79">
        <v>2200</v>
      </c>
      <c r="U12" s="79">
        <v>2200</v>
      </c>
      <c r="V12" s="84" t="str">
        <f>SUM(R12:U12)</f>
        <v>0</v>
      </c>
      <c r="W12" s="11">
        <v>1001548.8</v>
      </c>
      <c r="X12" s="11">
        <v>0</v>
      </c>
      <c r="Y12" s="6">
        <v>0</v>
      </c>
      <c r="Z12" s="7">
        <v>0</v>
      </c>
      <c r="AA12" s="7">
        <v>0</v>
      </c>
      <c r="AB12" s="55"/>
    </row>
    <row r="13" spans="1:28" customHeight="1" ht="20.4">
      <c r="A13" s="55"/>
      <c r="B13" s="10"/>
      <c r="C13" s="77"/>
      <c r="D13" s="9" t="s">
        <v>53</v>
      </c>
      <c r="E13" s="8"/>
      <c r="F13" s="10"/>
      <c r="G13" s="57"/>
      <c r="H13" s="58"/>
      <c r="I13" s="58" t="str">
        <f>SUM(I10:I12)</f>
        <v>0</v>
      </c>
      <c r="J13" s="58" t="str">
        <f>SUM(J10:J12)</f>
        <v>0</v>
      </c>
      <c r="K13" s="58" t="str">
        <f>SUM(K10:K12)</f>
        <v>0</v>
      </c>
      <c r="L13" s="58" t="str">
        <f>SUM(L10:L12)</f>
        <v>0</v>
      </c>
      <c r="M13" s="58" t="str">
        <f>K13+(K13*5%)</f>
        <v>0</v>
      </c>
      <c r="N13" s="58" t="str">
        <f>O13*100%</f>
        <v>0</v>
      </c>
      <c r="O13" s="58" t="str">
        <f>SUM(O10:O12)</f>
        <v>0</v>
      </c>
      <c r="P13" s="58" t="str">
        <f>IFERROR(N13/O13*30,"")</f>
        <v>0</v>
      </c>
      <c r="Q13" s="58" t="str">
        <f>SUM(Q10:Q12)</f>
        <v>0</v>
      </c>
      <c r="R13" s="58" t="str">
        <f>SUM(R10:R12)</f>
        <v>0</v>
      </c>
      <c r="S13" s="58" t="str">
        <f>SUM(S10:S12)</f>
        <v>0</v>
      </c>
      <c r="T13" s="58" t="str">
        <f>SUM(T10:T12)</f>
        <v>0</v>
      </c>
      <c r="U13" s="58" t="str">
        <f>SUM(U10:U12)</f>
        <v>0</v>
      </c>
      <c r="V13" s="58" t="str">
        <f>SUM(V10:V12)</f>
        <v>0</v>
      </c>
      <c r="W13" s="58">
        <v>0</v>
      </c>
      <c r="X13" s="58" t="str">
        <f>SUM(X10:X12)</f>
        <v>0</v>
      </c>
      <c r="Y13" s="58" t="str">
        <f>SUM(Y10:Y12)</f>
        <v>0</v>
      </c>
      <c r="Z13" s="58" t="str">
        <f>SUM(Z10:Z12)</f>
        <v>0</v>
      </c>
      <c r="AA13" s="58" t="str">
        <f>SUM(AA10:AA12)</f>
        <v>0</v>
      </c>
      <c r="AB13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H9:U13"/>
  <dataValidations count="1">
    <dataValidation type="list" allowBlank="1" showDropDown="0" showInputMessage="1" showErrorMessage="1" sqref="I5">
      <formula1>$H$2:$X$2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maya.rosari</dc:creator>
  <cp:lastModifiedBy>dian.yulianti</cp:lastModifiedBy>
  <dcterms:created xsi:type="dcterms:W3CDTF">2015-10-14T05:58:37+00:00</dcterms:created>
  <dcterms:modified xsi:type="dcterms:W3CDTF">2018-04-17T04:02:16+00:00</dcterms:modified>
  <dc:title/>
  <dc:description/>
  <dc:subject/>
  <cp:keywords/>
  <cp:category/>
</cp:coreProperties>
</file>