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ON\MARET\"/>
    </mc:Choice>
  </mc:AlternateContent>
  <xr:revisionPtr revIDLastSave="0" documentId="13_ncr:1_{7BBE66AC-3919-41EA-BCDF-9E4C2C7753B7}" xr6:coauthVersionLast="43" xr6:coauthVersionMax="43" xr10:uidLastSave="{00000000-0000-0000-0000-000000000000}"/>
  <bookViews>
    <workbookView xWindow="0" yWindow="450" windowWidth="20490" windowHeight="11070" xr2:uid="{00000000-000D-0000-FFFF-FFFF00000000}"/>
  </bookViews>
  <sheets>
    <sheet name="BU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1" l="1"/>
  <c r="K48" i="1" s="1"/>
  <c r="J6" i="1" l="1"/>
  <c r="K6" i="1" s="1"/>
  <c r="J7" i="1"/>
  <c r="J8" i="1"/>
  <c r="J9" i="1"/>
  <c r="J10" i="1"/>
  <c r="J11" i="1"/>
  <c r="K11" i="1" s="1"/>
  <c r="J12" i="1"/>
  <c r="J13" i="1"/>
  <c r="J14" i="1"/>
  <c r="K14" i="1" s="1"/>
  <c r="J15" i="1"/>
  <c r="J16" i="1"/>
  <c r="K16" i="1" s="1"/>
  <c r="J17" i="1"/>
  <c r="K17" i="1" s="1"/>
  <c r="J18" i="1"/>
  <c r="J19" i="1"/>
  <c r="K19" i="1" s="1"/>
  <c r="J20" i="1"/>
  <c r="J21" i="1"/>
  <c r="K21" i="1" s="1"/>
  <c r="J22" i="1"/>
  <c r="K22" i="1" s="1"/>
  <c r="J23" i="1"/>
  <c r="K23" i="1" s="1"/>
  <c r="J24" i="1"/>
  <c r="J25" i="1"/>
  <c r="J26" i="1"/>
  <c r="J27" i="1"/>
  <c r="J28" i="1"/>
  <c r="J29" i="1"/>
  <c r="K29" i="1" s="1"/>
  <c r="J30" i="1"/>
  <c r="J31" i="1"/>
  <c r="J32" i="1"/>
  <c r="K32" i="1" s="1"/>
  <c r="J33" i="1"/>
  <c r="J34" i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J43" i="1"/>
  <c r="J44" i="1"/>
  <c r="J45" i="1"/>
  <c r="K45" i="1" s="1"/>
  <c r="J46" i="1"/>
  <c r="J47" i="1"/>
  <c r="J5" i="1"/>
  <c r="K5" i="1" s="1"/>
  <c r="K44" i="1" l="1"/>
  <c r="K41" i="1"/>
  <c r="K37" i="1"/>
  <c r="K34" i="1"/>
  <c r="K30" i="1"/>
  <c r="K26" i="1"/>
  <c r="K18" i="1"/>
  <c r="K10" i="1"/>
  <c r="J49" i="1"/>
  <c r="K47" i="1"/>
  <c r="K43" i="1"/>
  <c r="K33" i="1"/>
  <c r="K25" i="1"/>
  <c r="K13" i="1"/>
  <c r="K9" i="1"/>
  <c r="K46" i="1"/>
  <c r="K28" i="1"/>
  <c r="K24" i="1"/>
  <c r="K20" i="1"/>
  <c r="K12" i="1"/>
  <c r="K8" i="1"/>
  <c r="K42" i="1"/>
  <c r="K31" i="1"/>
  <c r="K27" i="1"/>
  <c r="K15" i="1"/>
  <c r="K7" i="1"/>
  <c r="E49" i="1"/>
  <c r="G51" i="1" l="1"/>
  <c r="L42" i="1" s="1"/>
  <c r="M42" i="1" s="1"/>
  <c r="L30" i="1"/>
  <c r="M30" i="1" s="1"/>
  <c r="L40" i="1"/>
  <c r="M40" i="1" s="1"/>
  <c r="L21" i="1"/>
  <c r="M21" i="1" s="1"/>
  <c r="L5" i="1"/>
  <c r="K49" i="1"/>
  <c r="L16" i="1" l="1"/>
  <c r="M16" i="1" s="1"/>
  <c r="L9" i="1"/>
  <c r="M9" i="1" s="1"/>
  <c r="L25" i="1"/>
  <c r="M25" i="1" s="1"/>
  <c r="L43" i="1"/>
  <c r="M43" i="1" s="1"/>
  <c r="L34" i="1"/>
  <c r="M34" i="1" s="1"/>
  <c r="L15" i="1"/>
  <c r="M15" i="1" s="1"/>
  <c r="L47" i="1"/>
  <c r="M47" i="1" s="1"/>
  <c r="L24" i="1"/>
  <c r="M24" i="1" s="1"/>
  <c r="L13" i="1"/>
  <c r="M13" i="1" s="1"/>
  <c r="L29" i="1"/>
  <c r="M29" i="1" s="1"/>
  <c r="L14" i="1"/>
  <c r="M14" i="1" s="1"/>
  <c r="L44" i="1"/>
  <c r="M44" i="1" s="1"/>
  <c r="L31" i="1"/>
  <c r="M31" i="1" s="1"/>
  <c r="L48" i="1"/>
  <c r="M48" i="1" s="1"/>
  <c r="L32" i="1"/>
  <c r="M32" i="1" s="1"/>
  <c r="L17" i="1"/>
  <c r="M17" i="1" s="1"/>
  <c r="L33" i="1"/>
  <c r="M33" i="1" s="1"/>
  <c r="L28" i="1"/>
  <c r="M28" i="1" s="1"/>
  <c r="L18" i="1"/>
  <c r="M18" i="1" s="1"/>
  <c r="L6" i="1"/>
  <c r="M6" i="1" s="1"/>
  <c r="L45" i="1"/>
  <c r="M45" i="1" s="1"/>
  <c r="L46" i="1"/>
  <c r="M46" i="1" s="1"/>
  <c r="L19" i="1"/>
  <c r="M19" i="1" s="1"/>
  <c r="L35" i="1"/>
  <c r="M35" i="1" s="1"/>
  <c r="M5" i="1"/>
  <c r="L36" i="1"/>
  <c r="M36" i="1" s="1"/>
  <c r="L20" i="1"/>
  <c r="M20" i="1" s="1"/>
  <c r="L7" i="1"/>
  <c r="M7" i="1" s="1"/>
  <c r="L22" i="1"/>
  <c r="M22" i="1" s="1"/>
  <c r="L37" i="1"/>
  <c r="M37" i="1" s="1"/>
  <c r="L12" i="1"/>
  <c r="M12" i="1" s="1"/>
  <c r="L8" i="1"/>
  <c r="M8" i="1" s="1"/>
  <c r="L23" i="1"/>
  <c r="M23" i="1" s="1"/>
  <c r="L38" i="1"/>
  <c r="M38" i="1" s="1"/>
  <c r="L10" i="1"/>
  <c r="M10" i="1" s="1"/>
  <c r="L26" i="1"/>
  <c r="M26" i="1" s="1"/>
  <c r="L41" i="1"/>
  <c r="M41" i="1" s="1"/>
  <c r="L39" i="1"/>
  <c r="M39" i="1" s="1"/>
  <c r="L11" i="1"/>
  <c r="M11" i="1" s="1"/>
  <c r="L27" i="1"/>
  <c r="M27" i="1" s="1"/>
  <c r="M49" i="1" l="1"/>
  <c r="L49" i="1"/>
</calcChain>
</file>

<file path=xl/sharedStrings.xml><?xml version="1.0" encoding="utf-8"?>
<sst xmlns="http://schemas.openxmlformats.org/spreadsheetml/2006/main" count="240" uniqueCount="123">
  <si>
    <t xml:space="preserve"> PT. DJM - BPD JAMBI </t>
  </si>
  <si>
    <t xml:space="preserve"> NO </t>
  </si>
  <si>
    <t xml:space="preserve"> NAMA NASABAH </t>
  </si>
  <si>
    <t>NO REK</t>
  </si>
  <si>
    <t xml:space="preserve"> NO LD </t>
  </si>
  <si>
    <t>PLAFOND</t>
  </si>
  <si>
    <t>TANGGAL REALISASI</t>
  </si>
  <si>
    <t xml:space="preserve"> JENIS PINJAMAN PT. DJM </t>
  </si>
  <si>
    <t xml:space="preserve"> NEW / TOP UP </t>
  </si>
  <si>
    <t xml:space="preserve"> KANTOR BANK PT. DJM </t>
  </si>
  <si>
    <t xml:space="preserve">  </t>
  </si>
  <si>
    <t>NEW</t>
  </si>
  <si>
    <t>KUR</t>
  </si>
  <si>
    <t xml:space="preserve">   </t>
  </si>
  <si>
    <t xml:space="preserve"> LAPORAN PENYALURAN KREDIT KUR</t>
  </si>
  <si>
    <t>KC BANGKO</t>
  </si>
  <si>
    <t xml:space="preserve">  TANGGAL 1 S/D 31 MARET 2022</t>
  </si>
  <si>
    <t>INDRA KURNIAWAN</t>
  </si>
  <si>
    <t>LD2206156524</t>
  </si>
  <si>
    <t xml:space="preserve">KAMARUDIN </t>
  </si>
  <si>
    <t>LD2206304802</t>
  </si>
  <si>
    <t>KCP RSUD H ABDUL MANAP</t>
  </si>
  <si>
    <t>RAHMAT PAJAR</t>
  </si>
  <si>
    <t>KCP KUAMANG KUNING</t>
  </si>
  <si>
    <t>ISMAIL</t>
  </si>
  <si>
    <t>AJENG WULANDARI</t>
  </si>
  <si>
    <t xml:space="preserve">KCP MANDIANGIN </t>
  </si>
  <si>
    <t>LD2206616707</t>
  </si>
  <si>
    <t>LD2206937258</t>
  </si>
  <si>
    <t>MARLINA</t>
  </si>
  <si>
    <t>KCP PAMENANG</t>
  </si>
  <si>
    <t>LD2207466994</t>
  </si>
  <si>
    <t>ASWANDI</t>
  </si>
  <si>
    <t>TINA PURWATI</t>
  </si>
  <si>
    <t>LD2207607964</t>
  </si>
  <si>
    <t>TAUFIQURRAHMAN</t>
  </si>
  <si>
    <t>KC SAROLANGUN</t>
  </si>
  <si>
    <t>AHMAD FARHAN</t>
  </si>
  <si>
    <t>LD2208257128</t>
  </si>
  <si>
    <t>TAUFIK WAL HIDAYAT</t>
  </si>
  <si>
    <t>WAWAN SUSNTO</t>
  </si>
  <si>
    <t>WINDY AGHAPA</t>
  </si>
  <si>
    <t>WAHYUDIN</t>
  </si>
  <si>
    <t xml:space="preserve">BETTIYANA </t>
  </si>
  <si>
    <t>KCP MARENE</t>
  </si>
  <si>
    <t>LD2206668088</t>
  </si>
  <si>
    <t>KCP WALIKOTA</t>
  </si>
  <si>
    <t>SODIK AINUL YAKIN</t>
  </si>
  <si>
    <t>ALFA RABI ALI</t>
  </si>
  <si>
    <t>LD2206370616</t>
  </si>
  <si>
    <t>LD2206766804</t>
  </si>
  <si>
    <t>RUSLAN</t>
  </si>
  <si>
    <t>LD2208250368</t>
  </si>
  <si>
    <t>KC BULIAN</t>
  </si>
  <si>
    <t>ANDRIAN HZ</t>
  </si>
  <si>
    <t>M. ANGGI PUJAKUSUMA</t>
  </si>
  <si>
    <t>LD2206626703</t>
  </si>
  <si>
    <t>ENDANG SUTARTI</t>
  </si>
  <si>
    <t>LD2208495395</t>
  </si>
  <si>
    <t>YOSI LUCKI</t>
  </si>
  <si>
    <t xml:space="preserve">TRISNO HARYANTO </t>
  </si>
  <si>
    <t>LD2207600502</t>
  </si>
  <si>
    <t>KCP SUNGAI RENGAS</t>
  </si>
  <si>
    <t xml:space="preserve">RIDWAN </t>
  </si>
  <si>
    <t>LD2207090943</t>
  </si>
  <si>
    <t>RONI</t>
  </si>
  <si>
    <t>LD2207039490</t>
  </si>
  <si>
    <t xml:space="preserve">EDI </t>
  </si>
  <si>
    <t>LD2208452363</t>
  </si>
  <si>
    <t>NISYAM AHMAD</t>
  </si>
  <si>
    <t>KCU TELANAI</t>
  </si>
  <si>
    <t>SUSMIYATI</t>
  </si>
  <si>
    <t>HERI RAMAWIJAYA</t>
  </si>
  <si>
    <t xml:space="preserve">SYOPIAN </t>
  </si>
  <si>
    <t>LD2207462360</t>
  </si>
  <si>
    <t>LD2208168971</t>
  </si>
  <si>
    <t>LD2207652035</t>
  </si>
  <si>
    <t>LD2208850237</t>
  </si>
  <si>
    <t>WAGIRANTO</t>
  </si>
  <si>
    <t>KCP MUARA DELANG</t>
  </si>
  <si>
    <t>LD2207042047</t>
  </si>
  <si>
    <t>DESROMEN</t>
  </si>
  <si>
    <t xml:space="preserve">REZA PAHLEPI </t>
  </si>
  <si>
    <t>LD2206108871</t>
  </si>
  <si>
    <t>LD2208219976</t>
  </si>
  <si>
    <t xml:space="preserve">MASDIANA SIMATUPANG </t>
  </si>
  <si>
    <t>LD2207742180</t>
  </si>
  <si>
    <t>LD2207008597</t>
  </si>
  <si>
    <t>LD2206359594</t>
  </si>
  <si>
    <t>LD2207409070</t>
  </si>
  <si>
    <t>LD2208366879</t>
  </si>
  <si>
    <t>LD2208742530</t>
  </si>
  <si>
    <t>KC SENGETI</t>
  </si>
  <si>
    <t xml:space="preserve">M. SYUKUR </t>
  </si>
  <si>
    <t>M. ABDUL AZIZ IMRON</t>
  </si>
  <si>
    <t>ASMA</t>
  </si>
  <si>
    <t>ZULKIFLI</t>
  </si>
  <si>
    <t>HERMAN ARIP</t>
  </si>
  <si>
    <t>MUHAIDI</t>
  </si>
  <si>
    <t>M. JAIS</t>
  </si>
  <si>
    <t>LD2206838405</t>
  </si>
  <si>
    <t>LD2206116454</t>
  </si>
  <si>
    <t>LD2206653820</t>
  </si>
  <si>
    <t>LD2207496002</t>
  </si>
  <si>
    <t>LD2208958694</t>
  </si>
  <si>
    <t>LD2207410463</t>
  </si>
  <si>
    <t>LD2207443094</t>
  </si>
  <si>
    <t>LD2208921076</t>
  </si>
  <si>
    <t>LD2208474459</t>
  </si>
  <si>
    <t>LD2208243739</t>
  </si>
  <si>
    <t>CYNTHIA ANDARI</t>
  </si>
  <si>
    <t>LD2208942927</t>
  </si>
  <si>
    <t>KCP BAJUBANG</t>
  </si>
  <si>
    <t>LD2208233739</t>
  </si>
  <si>
    <t>LD2207761359</t>
  </si>
  <si>
    <t>VINDILA WANDARI</t>
  </si>
  <si>
    <t>FEE</t>
  </si>
  <si>
    <t>PAJAK</t>
  </si>
  <si>
    <t>DENDA</t>
  </si>
  <si>
    <t>NETT</t>
  </si>
  <si>
    <t>Denda 0,36%</t>
  </si>
  <si>
    <t>EMELYA FRISKA SIHOMBING</t>
  </si>
  <si>
    <t>LD2208989141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</si>
</sst>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[$-409]d\-mmm\-yyyy;@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164" fontId="6" fillId="2" borderId="1" xfId="1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1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41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1" fontId="4" fillId="3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center" vertical="center"/>
    </xf>
    <xf numFmtId="41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zoomScaleNormal="100" workbookViewId="0">
      <selection activeCell="H15" sqref="H15"/>
    </sheetView>
  </sheetViews>
  <sheetFormatPr defaultRowHeight="15" x14ac:dyDescent="0.25"/>
  <cols>
    <col min="1" max="1" width="5.85546875" customWidth="1"/>
    <col min="2" max="2" width="32.28515625" customWidth="1"/>
    <col min="3" max="3" width="13.140625" customWidth="1"/>
    <col min="4" max="4" width="17.85546875" customWidth="1"/>
    <col min="5" max="5" width="16.42578125" customWidth="1"/>
    <col min="6" max="6" width="11.85546875" customWidth="1"/>
    <col min="7" max="7" width="12.5703125" customWidth="1"/>
    <col min="8" max="8" width="12.42578125" customWidth="1"/>
    <col min="9" max="9" width="32.7109375" customWidth="1"/>
    <col min="10" max="10" width="12.5703125" customWidth="1"/>
    <col min="11" max="11" width="10.5703125" customWidth="1"/>
    <col min="12" max="12" width="13.42578125" customWidth="1"/>
    <col min="13" max="13" width="12.42578125" customWidth="1"/>
  </cols>
  <sheetData>
    <row r="1" spans="1:13" ht="21" x14ac:dyDescent="0.25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21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21" x14ac:dyDescent="0.25">
      <c r="A3" s="17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45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 t="s">
        <v>6</v>
      </c>
      <c r="G4" s="9" t="s">
        <v>7</v>
      </c>
      <c r="H4" s="7" t="s">
        <v>8</v>
      </c>
      <c r="I4" s="7" t="s">
        <v>9</v>
      </c>
      <c r="J4" s="7" t="s">
        <v>116</v>
      </c>
      <c r="K4" s="7" t="s">
        <v>117</v>
      </c>
      <c r="L4" s="7" t="s">
        <v>118</v>
      </c>
      <c r="M4" s="7" t="s">
        <v>119</v>
      </c>
    </row>
    <row r="5" spans="1:13" s="6" customFormat="1" ht="14.25" customHeight="1" x14ac:dyDescent="0.25">
      <c r="A5" s="3">
        <v>1</v>
      </c>
      <c r="B5" s="4" t="s">
        <v>17</v>
      </c>
      <c r="C5" s="3">
        <v>3003412228</v>
      </c>
      <c r="D5" s="3" t="s">
        <v>18</v>
      </c>
      <c r="E5" s="1">
        <v>120000000</v>
      </c>
      <c r="F5" s="2">
        <v>44627</v>
      </c>
      <c r="G5" s="5" t="s">
        <v>12</v>
      </c>
      <c r="H5" s="3" t="s">
        <v>11</v>
      </c>
      <c r="I5" s="3" t="s">
        <v>15</v>
      </c>
      <c r="J5" s="13">
        <f>E5*3.82%</f>
        <v>4584000</v>
      </c>
      <c r="K5" s="13">
        <f>J5*2%</f>
        <v>91680</v>
      </c>
      <c r="L5" s="5">
        <f>(E5/E49)*G51</f>
        <v>508883.63410080894</v>
      </c>
      <c r="M5" s="13">
        <f>J5-K5-L5</f>
        <v>3983436.3658991912</v>
      </c>
    </row>
    <row r="6" spans="1:13" s="6" customFormat="1" x14ac:dyDescent="0.25">
      <c r="A6" s="3">
        <v>2</v>
      </c>
      <c r="B6" s="4" t="s">
        <v>25</v>
      </c>
      <c r="C6" s="3">
        <v>3004331949</v>
      </c>
      <c r="D6" s="3" t="s">
        <v>28</v>
      </c>
      <c r="E6" s="1">
        <v>60000000</v>
      </c>
      <c r="F6" s="2">
        <v>44634</v>
      </c>
      <c r="G6" s="5" t="s">
        <v>12</v>
      </c>
      <c r="H6" s="3" t="s">
        <v>11</v>
      </c>
      <c r="I6" s="3" t="s">
        <v>15</v>
      </c>
      <c r="J6" s="13">
        <f t="shared" ref="J6:J48" si="0">E6*3.82%</f>
        <v>2292000</v>
      </c>
      <c r="K6" s="13">
        <f t="shared" ref="K6:K48" si="1">J6*2%</f>
        <v>45840</v>
      </c>
      <c r="L6" s="5">
        <f>(E6/E49)*G51</f>
        <v>254441.81705040447</v>
      </c>
      <c r="M6" s="13">
        <f t="shared" ref="M6:M48" si="2">J6-K6-L6</f>
        <v>1991718.1829495956</v>
      </c>
    </row>
    <row r="7" spans="1:13" s="6" customFormat="1" x14ac:dyDescent="0.25">
      <c r="A7" s="3">
        <v>3</v>
      </c>
      <c r="B7" s="4" t="s">
        <v>33</v>
      </c>
      <c r="C7" s="3">
        <v>3002795492</v>
      </c>
      <c r="D7" s="3" t="s">
        <v>34</v>
      </c>
      <c r="E7" s="1">
        <v>250000000</v>
      </c>
      <c r="F7" s="2">
        <v>44641</v>
      </c>
      <c r="G7" s="5" t="s">
        <v>12</v>
      </c>
      <c r="H7" s="3" t="s">
        <v>11</v>
      </c>
      <c r="I7" s="3" t="s">
        <v>15</v>
      </c>
      <c r="J7" s="13">
        <f t="shared" si="0"/>
        <v>9550000</v>
      </c>
      <c r="K7" s="13">
        <f t="shared" si="1"/>
        <v>191000</v>
      </c>
      <c r="L7" s="5">
        <f>(E7/E49)*G51</f>
        <v>1060174.2377100186</v>
      </c>
      <c r="M7" s="13">
        <f t="shared" si="2"/>
        <v>8298825.7622899814</v>
      </c>
    </row>
    <row r="8" spans="1:13" s="6" customFormat="1" x14ac:dyDescent="0.25">
      <c r="A8" s="3">
        <v>4</v>
      </c>
      <c r="B8" s="4" t="s">
        <v>71</v>
      </c>
      <c r="C8" s="3">
        <v>3004394037</v>
      </c>
      <c r="D8" s="3" t="s">
        <v>77</v>
      </c>
      <c r="E8" s="1">
        <v>80000000</v>
      </c>
      <c r="F8" s="2">
        <v>44649</v>
      </c>
      <c r="G8" s="5" t="s">
        <v>12</v>
      </c>
      <c r="H8" s="3" t="s">
        <v>11</v>
      </c>
      <c r="I8" s="3" t="s">
        <v>15</v>
      </c>
      <c r="J8" s="13">
        <f t="shared" si="0"/>
        <v>3056000</v>
      </c>
      <c r="K8" s="13">
        <f t="shared" si="1"/>
        <v>61120</v>
      </c>
      <c r="L8" s="5">
        <f>(E8/E49)*G51</f>
        <v>339255.75606720598</v>
      </c>
      <c r="M8" s="13">
        <f t="shared" si="2"/>
        <v>2655624.2439327938</v>
      </c>
    </row>
    <row r="9" spans="1:13" s="6" customFormat="1" x14ac:dyDescent="0.25">
      <c r="A9" s="3">
        <v>5</v>
      </c>
      <c r="B9" s="4" t="s">
        <v>81</v>
      </c>
      <c r="C9" s="3">
        <v>3004360205</v>
      </c>
      <c r="D9" s="3" t="s">
        <v>84</v>
      </c>
      <c r="E9" s="1">
        <v>200000000</v>
      </c>
      <c r="F9" s="2">
        <v>44649</v>
      </c>
      <c r="G9" s="5" t="s">
        <v>12</v>
      </c>
      <c r="H9" s="3" t="s">
        <v>11</v>
      </c>
      <c r="I9" s="3" t="s">
        <v>79</v>
      </c>
      <c r="J9" s="13">
        <f t="shared" si="0"/>
        <v>7640000</v>
      </c>
      <c r="K9" s="13">
        <f t="shared" si="1"/>
        <v>152800</v>
      </c>
      <c r="L9" s="5">
        <f>(E9/E49)*G51</f>
        <v>848139.39016801503</v>
      </c>
      <c r="M9" s="13">
        <f t="shared" si="2"/>
        <v>6639060.6098319851</v>
      </c>
    </row>
    <row r="10" spans="1:13" s="6" customFormat="1" x14ac:dyDescent="0.25">
      <c r="A10" s="3">
        <v>6</v>
      </c>
      <c r="B10" s="4" t="s">
        <v>78</v>
      </c>
      <c r="C10" s="3">
        <v>3002744367</v>
      </c>
      <c r="D10" s="3" t="s">
        <v>80</v>
      </c>
      <c r="E10" s="1">
        <v>95000000</v>
      </c>
      <c r="F10" s="2">
        <v>44649</v>
      </c>
      <c r="G10" s="5" t="s">
        <v>12</v>
      </c>
      <c r="H10" s="3" t="s">
        <v>11</v>
      </c>
      <c r="I10" s="3" t="s">
        <v>79</v>
      </c>
      <c r="J10" s="13">
        <f t="shared" si="0"/>
        <v>3629000</v>
      </c>
      <c r="K10" s="13">
        <f t="shared" si="1"/>
        <v>72580</v>
      </c>
      <c r="L10" s="5">
        <f>(E10/E49)*G51</f>
        <v>402866.21032980707</v>
      </c>
      <c r="M10" s="13">
        <f t="shared" si="2"/>
        <v>3153553.7896701931</v>
      </c>
    </row>
    <row r="11" spans="1:13" s="6" customFormat="1" x14ac:dyDescent="0.25">
      <c r="A11" s="3">
        <v>7</v>
      </c>
      <c r="B11" s="4" t="s">
        <v>82</v>
      </c>
      <c r="C11" s="3"/>
      <c r="D11" s="3" t="s">
        <v>83</v>
      </c>
      <c r="E11" s="1">
        <v>150000000</v>
      </c>
      <c r="F11" s="2">
        <v>44649</v>
      </c>
      <c r="G11" s="5" t="s">
        <v>12</v>
      </c>
      <c r="H11" s="3" t="s">
        <v>11</v>
      </c>
      <c r="I11" s="3" t="s">
        <v>79</v>
      </c>
      <c r="J11" s="13">
        <f t="shared" si="0"/>
        <v>5730000</v>
      </c>
      <c r="K11" s="13">
        <f t="shared" si="1"/>
        <v>114600</v>
      </c>
      <c r="L11" s="5">
        <f>(E11/E49)*G51</f>
        <v>636104.54262601119</v>
      </c>
      <c r="M11" s="13">
        <f t="shared" si="2"/>
        <v>4979295.4573739888</v>
      </c>
    </row>
    <row r="12" spans="1:13" s="6" customFormat="1" x14ac:dyDescent="0.25">
      <c r="A12" s="3">
        <v>8</v>
      </c>
      <c r="B12" s="4" t="s">
        <v>24</v>
      </c>
      <c r="C12" s="3">
        <v>3004333418</v>
      </c>
      <c r="D12" s="3" t="s">
        <v>27</v>
      </c>
      <c r="E12" s="1">
        <v>120000000</v>
      </c>
      <c r="F12" s="2">
        <v>44634</v>
      </c>
      <c r="G12" s="5" t="s">
        <v>12</v>
      </c>
      <c r="H12" s="3" t="s">
        <v>11</v>
      </c>
      <c r="I12" s="3" t="s">
        <v>26</v>
      </c>
      <c r="J12" s="13">
        <f t="shared" si="0"/>
        <v>4584000</v>
      </c>
      <c r="K12" s="13">
        <f t="shared" si="1"/>
        <v>91680</v>
      </c>
      <c r="L12" s="5">
        <f>(E12/E49)*G51</f>
        <v>508883.63410080894</v>
      </c>
      <c r="M12" s="13">
        <f t="shared" si="2"/>
        <v>3983436.3658991912</v>
      </c>
    </row>
    <row r="13" spans="1:13" s="6" customFormat="1" x14ac:dyDescent="0.25">
      <c r="A13" s="3">
        <v>9</v>
      </c>
      <c r="B13" s="4" t="s">
        <v>39</v>
      </c>
      <c r="C13" s="3">
        <v>3004345807</v>
      </c>
      <c r="D13" s="3" t="s">
        <v>76</v>
      </c>
      <c r="E13" s="1">
        <v>102000000</v>
      </c>
      <c r="F13" s="2">
        <v>44645</v>
      </c>
      <c r="G13" s="5" t="s">
        <v>12</v>
      </c>
      <c r="H13" s="3" t="s">
        <v>11</v>
      </c>
      <c r="I13" s="3" t="s">
        <v>26</v>
      </c>
      <c r="J13" s="13">
        <f t="shared" si="0"/>
        <v>3896400</v>
      </c>
      <c r="K13" s="13">
        <f t="shared" si="1"/>
        <v>77928</v>
      </c>
      <c r="L13" s="5">
        <f>(E13/E49)*G51</f>
        <v>432551.08898568765</v>
      </c>
      <c r="M13" s="13">
        <f t="shared" si="2"/>
        <v>3385920.9110143124</v>
      </c>
    </row>
    <row r="14" spans="1:13" s="6" customFormat="1" x14ac:dyDescent="0.25">
      <c r="A14" s="3">
        <v>10</v>
      </c>
      <c r="B14" s="4" t="s">
        <v>40</v>
      </c>
      <c r="C14" s="3">
        <v>3004356696</v>
      </c>
      <c r="D14" s="3" t="s">
        <v>75</v>
      </c>
      <c r="E14" s="1">
        <v>350000000</v>
      </c>
      <c r="F14" s="2">
        <v>44645</v>
      </c>
      <c r="G14" s="5" t="s">
        <v>12</v>
      </c>
      <c r="H14" s="3" t="s">
        <v>11</v>
      </c>
      <c r="I14" s="3" t="s">
        <v>26</v>
      </c>
      <c r="J14" s="13">
        <f t="shared" si="0"/>
        <v>13370000</v>
      </c>
      <c r="K14" s="13">
        <f t="shared" si="1"/>
        <v>267400</v>
      </c>
      <c r="L14" s="5">
        <f>(E14/E49)*G51</f>
        <v>1484243.9327940261</v>
      </c>
      <c r="M14" s="13">
        <f t="shared" si="2"/>
        <v>11618356.067205973</v>
      </c>
    </row>
    <row r="15" spans="1:13" s="6" customFormat="1" x14ac:dyDescent="0.25">
      <c r="A15" s="3">
        <v>11</v>
      </c>
      <c r="B15" s="4" t="s">
        <v>73</v>
      </c>
      <c r="C15" s="3">
        <v>3000585307</v>
      </c>
      <c r="D15" s="3" t="s">
        <v>74</v>
      </c>
      <c r="E15" s="1">
        <v>350000000</v>
      </c>
      <c r="F15" s="2">
        <v>44645</v>
      </c>
      <c r="G15" s="5" t="s">
        <v>12</v>
      </c>
      <c r="H15" s="3" t="s">
        <v>11</v>
      </c>
      <c r="I15" s="3" t="s">
        <v>26</v>
      </c>
      <c r="J15" s="13">
        <f t="shared" si="0"/>
        <v>13370000</v>
      </c>
      <c r="K15" s="13">
        <f t="shared" si="1"/>
        <v>267400</v>
      </c>
      <c r="L15" s="5">
        <f>(E15/E49)*G51</f>
        <v>1484243.9327940261</v>
      </c>
      <c r="M15" s="13">
        <f t="shared" si="2"/>
        <v>11618356.067205973</v>
      </c>
    </row>
    <row r="16" spans="1:13" s="6" customFormat="1" x14ac:dyDescent="0.25">
      <c r="A16" s="3">
        <v>12</v>
      </c>
      <c r="B16" s="4" t="s">
        <v>29</v>
      </c>
      <c r="C16" s="3">
        <v>1000127856</v>
      </c>
      <c r="D16" s="3" t="s">
        <v>31</v>
      </c>
      <c r="E16" s="1">
        <v>130000000</v>
      </c>
      <c r="F16" s="2">
        <v>44636</v>
      </c>
      <c r="G16" s="5" t="s">
        <v>12</v>
      </c>
      <c r="H16" s="3" t="s">
        <v>11</v>
      </c>
      <c r="I16" s="3" t="s">
        <v>30</v>
      </c>
      <c r="J16" s="13">
        <f t="shared" si="0"/>
        <v>4966000</v>
      </c>
      <c r="K16" s="13">
        <f t="shared" si="1"/>
        <v>99320</v>
      </c>
      <c r="L16" s="5">
        <f>(E16/E49)*G51</f>
        <v>551290.60360920965</v>
      </c>
      <c r="M16" s="13">
        <f t="shared" si="2"/>
        <v>4315389.3963907901</v>
      </c>
    </row>
    <row r="17" spans="1:13" s="6" customFormat="1" x14ac:dyDescent="0.25">
      <c r="A17" s="3">
        <v>13</v>
      </c>
      <c r="B17" s="4" t="s">
        <v>32</v>
      </c>
      <c r="C17" s="3">
        <v>3004347918</v>
      </c>
      <c r="D17" s="3" t="s">
        <v>38</v>
      </c>
      <c r="E17" s="1">
        <v>20000000</v>
      </c>
      <c r="F17" s="2">
        <v>44642</v>
      </c>
      <c r="G17" s="5" t="s">
        <v>12</v>
      </c>
      <c r="H17" s="3" t="s">
        <v>11</v>
      </c>
      <c r="I17" s="3" t="s">
        <v>30</v>
      </c>
      <c r="J17" s="13">
        <f t="shared" si="0"/>
        <v>764000</v>
      </c>
      <c r="K17" s="13">
        <f t="shared" si="1"/>
        <v>15280</v>
      </c>
      <c r="L17" s="5">
        <f>(E17/E49)*G51</f>
        <v>84813.939016801494</v>
      </c>
      <c r="M17" s="13">
        <f t="shared" si="2"/>
        <v>663906.06098319846</v>
      </c>
    </row>
    <row r="18" spans="1:13" s="6" customFormat="1" x14ac:dyDescent="0.25">
      <c r="A18" s="3">
        <v>14</v>
      </c>
      <c r="B18" s="4" t="s">
        <v>37</v>
      </c>
      <c r="C18" s="3">
        <v>3004347918</v>
      </c>
      <c r="D18" s="3" t="s">
        <v>109</v>
      </c>
      <c r="E18" s="1">
        <v>10000000</v>
      </c>
      <c r="F18" s="2">
        <v>44644</v>
      </c>
      <c r="G18" s="5" t="s">
        <v>12</v>
      </c>
      <c r="H18" s="3" t="s">
        <v>11</v>
      </c>
      <c r="I18" s="3" t="s">
        <v>30</v>
      </c>
      <c r="J18" s="13">
        <f t="shared" si="0"/>
        <v>382000</v>
      </c>
      <c r="K18" s="13">
        <f t="shared" si="1"/>
        <v>7640</v>
      </c>
      <c r="L18" s="5">
        <f>(E18/E49)*G51</f>
        <v>42406.969508400747</v>
      </c>
      <c r="M18" s="13">
        <f t="shared" si="2"/>
        <v>331953.03049159923</v>
      </c>
    </row>
    <row r="19" spans="1:13" s="6" customFormat="1" x14ac:dyDescent="0.25">
      <c r="A19" s="3">
        <v>15</v>
      </c>
      <c r="B19" s="4" t="s">
        <v>35</v>
      </c>
      <c r="C19" s="3">
        <v>3001507736</v>
      </c>
      <c r="D19" s="3" t="s">
        <v>113</v>
      </c>
      <c r="E19" s="1">
        <v>50000000</v>
      </c>
      <c r="F19" s="2">
        <v>44643</v>
      </c>
      <c r="G19" s="5" t="s">
        <v>12</v>
      </c>
      <c r="H19" s="3" t="s">
        <v>11</v>
      </c>
      <c r="I19" s="3" t="s">
        <v>36</v>
      </c>
      <c r="J19" s="13">
        <f t="shared" si="0"/>
        <v>1910000</v>
      </c>
      <c r="K19" s="13">
        <f t="shared" si="1"/>
        <v>38200</v>
      </c>
      <c r="L19" s="5">
        <f>(E19/E49)*G51</f>
        <v>212034.84754200376</v>
      </c>
      <c r="M19" s="13">
        <f t="shared" si="2"/>
        <v>1659765.1524579963</v>
      </c>
    </row>
    <row r="20" spans="1:13" s="6" customFormat="1" x14ac:dyDescent="0.25">
      <c r="A20" s="3">
        <v>16</v>
      </c>
      <c r="B20" s="4" t="s">
        <v>19</v>
      </c>
      <c r="C20" s="3">
        <v>3003380512</v>
      </c>
      <c r="D20" s="3" t="s">
        <v>20</v>
      </c>
      <c r="E20" s="1">
        <v>50000000</v>
      </c>
      <c r="F20" s="2">
        <v>44628</v>
      </c>
      <c r="G20" s="5" t="s">
        <v>12</v>
      </c>
      <c r="H20" s="3" t="s">
        <v>11</v>
      </c>
      <c r="I20" s="3" t="s">
        <v>21</v>
      </c>
      <c r="J20" s="13">
        <f t="shared" si="0"/>
        <v>1910000</v>
      </c>
      <c r="K20" s="13">
        <f t="shared" si="1"/>
        <v>38200</v>
      </c>
      <c r="L20" s="5">
        <f>(E20/E49)*G51</f>
        <v>212034.84754200376</v>
      </c>
      <c r="M20" s="13">
        <f t="shared" si="2"/>
        <v>1659765.1524579963</v>
      </c>
    </row>
    <row r="21" spans="1:13" s="6" customFormat="1" x14ac:dyDescent="0.25">
      <c r="A21" s="3">
        <v>17</v>
      </c>
      <c r="B21" s="4" t="s">
        <v>47</v>
      </c>
      <c r="C21" s="3"/>
      <c r="D21" s="3" t="s">
        <v>49</v>
      </c>
      <c r="E21" s="1">
        <v>30000000</v>
      </c>
      <c r="F21" s="2">
        <v>44643</v>
      </c>
      <c r="G21" s="5" t="s">
        <v>12</v>
      </c>
      <c r="H21" s="3" t="s">
        <v>11</v>
      </c>
      <c r="I21" s="3" t="s">
        <v>46</v>
      </c>
      <c r="J21" s="13">
        <f t="shared" si="0"/>
        <v>1146000</v>
      </c>
      <c r="K21" s="13">
        <f t="shared" si="1"/>
        <v>22920</v>
      </c>
      <c r="L21" s="5">
        <f>(E21/E49)*G51</f>
        <v>127220.90852520223</v>
      </c>
      <c r="M21" s="13">
        <f t="shared" si="2"/>
        <v>995859.09147479781</v>
      </c>
    </row>
    <row r="22" spans="1:13" s="6" customFormat="1" x14ac:dyDescent="0.25">
      <c r="A22" s="3">
        <v>18</v>
      </c>
      <c r="B22" s="4" t="s">
        <v>48</v>
      </c>
      <c r="C22" s="3"/>
      <c r="D22" s="3" t="s">
        <v>50</v>
      </c>
      <c r="E22" s="1">
        <v>50000000</v>
      </c>
      <c r="F22" s="2">
        <v>44643</v>
      </c>
      <c r="G22" s="5" t="s">
        <v>12</v>
      </c>
      <c r="H22" s="3" t="s">
        <v>11</v>
      </c>
      <c r="I22" s="3" t="s">
        <v>46</v>
      </c>
      <c r="J22" s="13">
        <f t="shared" si="0"/>
        <v>1910000</v>
      </c>
      <c r="K22" s="13">
        <f t="shared" si="1"/>
        <v>38200</v>
      </c>
      <c r="L22" s="5">
        <f>(E22/E49)*G51</f>
        <v>212034.84754200376</v>
      </c>
      <c r="M22" s="13">
        <f t="shared" si="2"/>
        <v>1659765.1524579963</v>
      </c>
    </row>
    <row r="23" spans="1:13" s="6" customFormat="1" x14ac:dyDescent="0.25">
      <c r="A23" s="3">
        <v>19</v>
      </c>
      <c r="B23" s="4" t="s">
        <v>51</v>
      </c>
      <c r="C23" s="3"/>
      <c r="D23" s="3" t="s">
        <v>52</v>
      </c>
      <c r="E23" s="1">
        <v>80000000</v>
      </c>
      <c r="F23" s="2">
        <v>44644</v>
      </c>
      <c r="G23" s="5" t="s">
        <v>12</v>
      </c>
      <c r="H23" s="3" t="s">
        <v>11</v>
      </c>
      <c r="I23" s="3" t="s">
        <v>46</v>
      </c>
      <c r="J23" s="13">
        <f t="shared" si="0"/>
        <v>3056000</v>
      </c>
      <c r="K23" s="13">
        <f t="shared" si="1"/>
        <v>61120</v>
      </c>
      <c r="L23" s="5">
        <f>(E23/E49)*G51</f>
        <v>339255.75606720598</v>
      </c>
      <c r="M23" s="13">
        <f t="shared" si="2"/>
        <v>2655624.2439327938</v>
      </c>
    </row>
    <row r="24" spans="1:13" s="6" customFormat="1" x14ac:dyDescent="0.25">
      <c r="A24" s="3">
        <v>20</v>
      </c>
      <c r="B24" s="4" t="s">
        <v>54</v>
      </c>
      <c r="C24" s="3">
        <v>3004353397</v>
      </c>
      <c r="D24" s="3" t="s">
        <v>114</v>
      </c>
      <c r="E24" s="1">
        <v>105000000</v>
      </c>
      <c r="F24" s="2">
        <v>44645</v>
      </c>
      <c r="G24" s="5" t="s">
        <v>12</v>
      </c>
      <c r="H24" s="3" t="s">
        <v>11</v>
      </c>
      <c r="I24" s="3" t="s">
        <v>53</v>
      </c>
      <c r="J24" s="13">
        <f t="shared" si="0"/>
        <v>4011000</v>
      </c>
      <c r="K24" s="13">
        <f t="shared" si="1"/>
        <v>80220</v>
      </c>
      <c r="L24" s="5">
        <f>(E24/E49)*G51</f>
        <v>445273.17983820784</v>
      </c>
      <c r="M24" s="13">
        <f t="shared" si="2"/>
        <v>3485506.820161792</v>
      </c>
    </row>
    <row r="25" spans="1:13" s="6" customFormat="1" x14ac:dyDescent="0.25">
      <c r="A25" s="3">
        <v>21</v>
      </c>
      <c r="B25" s="4" t="s">
        <v>110</v>
      </c>
      <c r="C25" s="3">
        <v>3004403478</v>
      </c>
      <c r="D25" s="3" t="s">
        <v>111</v>
      </c>
      <c r="E25" s="1">
        <v>100000000</v>
      </c>
      <c r="F25" s="2">
        <v>44650</v>
      </c>
      <c r="G25" s="5" t="s">
        <v>12</v>
      </c>
      <c r="H25" s="3" t="s">
        <v>11</v>
      </c>
      <c r="I25" s="3" t="s">
        <v>112</v>
      </c>
      <c r="J25" s="13">
        <f t="shared" si="0"/>
        <v>3820000</v>
      </c>
      <c r="K25" s="13">
        <f t="shared" si="1"/>
        <v>76400</v>
      </c>
      <c r="L25" s="5">
        <f>(E25/E49)*G51</f>
        <v>424069.69508400752</v>
      </c>
      <c r="M25" s="13">
        <f t="shared" si="2"/>
        <v>3319530.3049159925</v>
      </c>
    </row>
    <row r="26" spans="1:13" s="6" customFormat="1" x14ac:dyDescent="0.25">
      <c r="A26" s="3">
        <v>22</v>
      </c>
      <c r="B26" s="4" t="s">
        <v>22</v>
      </c>
      <c r="C26" s="3">
        <v>3004359215</v>
      </c>
      <c r="D26" s="3" t="s">
        <v>89</v>
      </c>
      <c r="E26" s="1">
        <v>65000000</v>
      </c>
      <c r="F26" s="2">
        <v>44635</v>
      </c>
      <c r="G26" s="5" t="s">
        <v>12</v>
      </c>
      <c r="H26" s="3" t="s">
        <v>11</v>
      </c>
      <c r="I26" s="3" t="s">
        <v>23</v>
      </c>
      <c r="J26" s="13">
        <f t="shared" si="0"/>
        <v>2483000</v>
      </c>
      <c r="K26" s="13">
        <f t="shared" si="1"/>
        <v>49660</v>
      </c>
      <c r="L26" s="5">
        <f>(E26/E49)*G51</f>
        <v>275645.30180460482</v>
      </c>
      <c r="M26" s="13">
        <f t="shared" si="2"/>
        <v>2157694.6981953951</v>
      </c>
    </row>
    <row r="27" spans="1:13" s="6" customFormat="1" x14ac:dyDescent="0.25">
      <c r="A27" s="3">
        <v>23</v>
      </c>
      <c r="B27" s="4" t="s">
        <v>41</v>
      </c>
      <c r="C27" s="3">
        <v>3004403192</v>
      </c>
      <c r="D27" s="3" t="s">
        <v>90</v>
      </c>
      <c r="E27" s="1">
        <v>8000000</v>
      </c>
      <c r="F27" s="2">
        <v>44644</v>
      </c>
      <c r="G27" s="5" t="s">
        <v>12</v>
      </c>
      <c r="H27" s="3" t="s">
        <v>11</v>
      </c>
      <c r="I27" s="3" t="s">
        <v>23</v>
      </c>
      <c r="J27" s="13">
        <f t="shared" si="0"/>
        <v>305600</v>
      </c>
      <c r="K27" s="13">
        <f t="shared" si="1"/>
        <v>6112</v>
      </c>
      <c r="L27" s="5">
        <f>(E27/E49)*G51</f>
        <v>33925.575606720595</v>
      </c>
      <c r="M27" s="13">
        <f t="shared" si="2"/>
        <v>265562.42439327942</v>
      </c>
    </row>
    <row r="28" spans="1:13" s="6" customFormat="1" x14ac:dyDescent="0.25">
      <c r="A28" s="3">
        <v>24</v>
      </c>
      <c r="B28" s="4" t="s">
        <v>42</v>
      </c>
      <c r="C28" s="3">
        <v>3004404725</v>
      </c>
      <c r="D28" s="3" t="s">
        <v>91</v>
      </c>
      <c r="E28" s="1">
        <v>80000000</v>
      </c>
      <c r="F28" s="2">
        <v>44645</v>
      </c>
      <c r="G28" s="5" t="s">
        <v>12</v>
      </c>
      <c r="H28" s="3" t="s">
        <v>11</v>
      </c>
      <c r="I28" s="3" t="s">
        <v>23</v>
      </c>
      <c r="J28" s="13">
        <f t="shared" si="0"/>
        <v>3056000</v>
      </c>
      <c r="K28" s="13">
        <f t="shared" si="1"/>
        <v>61120</v>
      </c>
      <c r="L28" s="5">
        <f>(E28/E49)*G51</f>
        <v>339255.75606720598</v>
      </c>
      <c r="M28" s="13">
        <f t="shared" si="2"/>
        <v>2655624.2439327938</v>
      </c>
    </row>
    <row r="29" spans="1:13" s="6" customFormat="1" x14ac:dyDescent="0.25">
      <c r="A29" s="3">
        <v>25</v>
      </c>
      <c r="B29" s="4" t="s">
        <v>43</v>
      </c>
      <c r="C29" s="3">
        <v>3004328964</v>
      </c>
      <c r="D29" s="3" t="s">
        <v>45</v>
      </c>
      <c r="E29" s="1">
        <v>50000000</v>
      </c>
      <c r="F29" s="2">
        <v>44637</v>
      </c>
      <c r="G29" s="5" t="s">
        <v>12</v>
      </c>
      <c r="H29" s="3" t="s">
        <v>11</v>
      </c>
      <c r="I29" s="3" t="s">
        <v>44</v>
      </c>
      <c r="J29" s="13">
        <f t="shared" si="0"/>
        <v>1910000</v>
      </c>
      <c r="K29" s="13">
        <f t="shared" si="1"/>
        <v>38200</v>
      </c>
      <c r="L29" s="5">
        <f>(E29/E49)*G51</f>
        <v>212034.84754200376</v>
      </c>
      <c r="M29" s="13">
        <f t="shared" si="2"/>
        <v>1659765.1524579963</v>
      </c>
    </row>
    <row r="30" spans="1:13" s="6" customFormat="1" x14ac:dyDescent="0.25">
      <c r="A30" s="3">
        <v>26</v>
      </c>
      <c r="B30" s="4" t="s">
        <v>59</v>
      </c>
      <c r="C30" s="3">
        <v>3004394142</v>
      </c>
      <c r="D30" s="3" t="s">
        <v>58</v>
      </c>
      <c r="E30" s="1">
        <v>90000000</v>
      </c>
      <c r="F30" s="2">
        <v>44643</v>
      </c>
      <c r="G30" s="5" t="s">
        <v>12</v>
      </c>
      <c r="H30" s="3" t="s">
        <v>11</v>
      </c>
      <c r="I30" s="3" t="s">
        <v>44</v>
      </c>
      <c r="J30" s="13">
        <f t="shared" si="0"/>
        <v>3438000</v>
      </c>
      <c r="K30" s="13">
        <f t="shared" si="1"/>
        <v>68760</v>
      </c>
      <c r="L30" s="5">
        <f>(E30/E49)*G51</f>
        <v>381662.72557560669</v>
      </c>
      <c r="M30" s="13">
        <f t="shared" si="2"/>
        <v>2987577.2744243932</v>
      </c>
    </row>
    <row r="31" spans="1:13" s="6" customFormat="1" x14ac:dyDescent="0.25">
      <c r="A31" s="3">
        <v>27</v>
      </c>
      <c r="B31" s="4" t="s">
        <v>55</v>
      </c>
      <c r="C31" s="3">
        <v>3004341588</v>
      </c>
      <c r="D31" s="3" t="s">
        <v>56</v>
      </c>
      <c r="E31" s="1">
        <v>50000000</v>
      </c>
      <c r="F31" s="2">
        <v>44629</v>
      </c>
      <c r="G31" s="5" t="s">
        <v>12</v>
      </c>
      <c r="H31" s="3" t="s">
        <v>11</v>
      </c>
      <c r="I31" s="3" t="s">
        <v>21</v>
      </c>
      <c r="J31" s="13">
        <f t="shared" si="0"/>
        <v>1910000</v>
      </c>
      <c r="K31" s="13">
        <f t="shared" si="1"/>
        <v>38200</v>
      </c>
      <c r="L31" s="5">
        <f>(E31/E49)*G51</f>
        <v>212034.84754200376</v>
      </c>
      <c r="M31" s="13">
        <f t="shared" si="2"/>
        <v>1659765.1524579963</v>
      </c>
    </row>
    <row r="32" spans="1:13" s="6" customFormat="1" x14ac:dyDescent="0.25">
      <c r="A32" s="3">
        <v>28</v>
      </c>
      <c r="B32" s="4" t="s">
        <v>57</v>
      </c>
      <c r="C32" s="3">
        <v>3003212822</v>
      </c>
      <c r="D32" s="3" t="s">
        <v>88</v>
      </c>
      <c r="E32" s="1">
        <v>500000000</v>
      </c>
      <c r="F32" s="2">
        <v>44633</v>
      </c>
      <c r="G32" s="5" t="s">
        <v>12</v>
      </c>
      <c r="H32" s="3" t="s">
        <v>11</v>
      </c>
      <c r="I32" s="3" t="s">
        <v>70</v>
      </c>
      <c r="J32" s="13">
        <f t="shared" si="0"/>
        <v>19100000</v>
      </c>
      <c r="K32" s="13">
        <f t="shared" si="1"/>
        <v>382000</v>
      </c>
      <c r="L32" s="5">
        <f>(E32/E49)*G51</f>
        <v>2120348.4754200373</v>
      </c>
      <c r="M32" s="13">
        <f t="shared" si="2"/>
        <v>16597651.524579963</v>
      </c>
    </row>
    <row r="33" spans="1:13" s="6" customFormat="1" x14ac:dyDescent="0.25">
      <c r="A33" s="3">
        <v>29</v>
      </c>
      <c r="B33" s="4" t="s">
        <v>85</v>
      </c>
      <c r="C33" s="3">
        <v>3003984981</v>
      </c>
      <c r="D33" s="3" t="s">
        <v>86</v>
      </c>
      <c r="E33" s="1">
        <v>101000000</v>
      </c>
      <c r="F33" s="2">
        <v>44642</v>
      </c>
      <c r="G33" s="5" t="s">
        <v>12</v>
      </c>
      <c r="H33" s="3" t="s">
        <v>11</v>
      </c>
      <c r="I33" s="3" t="s">
        <v>44</v>
      </c>
      <c r="J33" s="13">
        <f t="shared" si="0"/>
        <v>3858200</v>
      </c>
      <c r="K33" s="13">
        <f t="shared" si="1"/>
        <v>77164</v>
      </c>
      <c r="L33" s="5">
        <f>(E33/E49)*G51</f>
        <v>428310.39203484752</v>
      </c>
      <c r="M33" s="13">
        <f t="shared" si="2"/>
        <v>3352725.6079651527</v>
      </c>
    </row>
    <row r="34" spans="1:13" s="6" customFormat="1" x14ac:dyDescent="0.25">
      <c r="A34" s="3">
        <v>30</v>
      </c>
      <c r="B34" s="4" t="s">
        <v>115</v>
      </c>
      <c r="C34" s="3">
        <v>3004346121</v>
      </c>
      <c r="D34" s="3" t="s">
        <v>87</v>
      </c>
      <c r="E34" s="1">
        <v>50000000</v>
      </c>
      <c r="F34" s="2">
        <v>44642</v>
      </c>
      <c r="G34" s="5" t="s">
        <v>12</v>
      </c>
      <c r="H34" s="3" t="s">
        <v>11</v>
      </c>
      <c r="I34" s="3" t="s">
        <v>44</v>
      </c>
      <c r="J34" s="13">
        <f t="shared" si="0"/>
        <v>1910000</v>
      </c>
      <c r="K34" s="13">
        <f t="shared" si="1"/>
        <v>38200</v>
      </c>
      <c r="L34" s="5">
        <f>(E34/E49)*G51</f>
        <v>212034.84754200376</v>
      </c>
      <c r="M34" s="13">
        <f t="shared" si="2"/>
        <v>1659765.1524579963</v>
      </c>
    </row>
    <row r="35" spans="1:13" s="6" customFormat="1" x14ac:dyDescent="0.25">
      <c r="A35" s="3">
        <v>31</v>
      </c>
      <c r="B35" s="4" t="s">
        <v>72</v>
      </c>
      <c r="C35" s="3">
        <v>3004404083</v>
      </c>
      <c r="D35" s="3" t="s">
        <v>107</v>
      </c>
      <c r="E35" s="1">
        <v>100000000</v>
      </c>
      <c r="F35" s="2">
        <v>44649</v>
      </c>
      <c r="G35" s="5" t="s">
        <v>12</v>
      </c>
      <c r="H35" s="3" t="s">
        <v>11</v>
      </c>
      <c r="I35" s="3" t="s">
        <v>44</v>
      </c>
      <c r="J35" s="13">
        <f t="shared" si="0"/>
        <v>3820000</v>
      </c>
      <c r="K35" s="13">
        <f t="shared" si="1"/>
        <v>76400</v>
      </c>
      <c r="L35" s="5">
        <f>(E35/E49)*G51</f>
        <v>424069.69508400752</v>
      </c>
      <c r="M35" s="13">
        <f t="shared" si="2"/>
        <v>3319530.3049159925</v>
      </c>
    </row>
    <row r="36" spans="1:13" s="6" customFormat="1" x14ac:dyDescent="0.25">
      <c r="A36" s="3">
        <v>32</v>
      </c>
      <c r="B36" s="4" t="s">
        <v>93</v>
      </c>
      <c r="C36" s="3">
        <v>3004336681</v>
      </c>
      <c r="D36" s="3" t="s">
        <v>101</v>
      </c>
      <c r="E36" s="1">
        <v>150000000</v>
      </c>
      <c r="F36" s="2">
        <v>44650</v>
      </c>
      <c r="G36" s="5" t="s">
        <v>12</v>
      </c>
      <c r="H36" s="3" t="s">
        <v>11</v>
      </c>
      <c r="I36" s="3" t="s">
        <v>92</v>
      </c>
      <c r="J36" s="13">
        <f t="shared" si="0"/>
        <v>5730000</v>
      </c>
      <c r="K36" s="13">
        <f t="shared" si="1"/>
        <v>114600</v>
      </c>
      <c r="L36" s="5">
        <f>(E36/E49)*G51</f>
        <v>636104.54262601119</v>
      </c>
      <c r="M36" s="13">
        <f t="shared" si="2"/>
        <v>4979295.4573739888</v>
      </c>
    </row>
    <row r="37" spans="1:13" s="6" customFormat="1" x14ac:dyDescent="0.25">
      <c r="A37" s="3">
        <v>33</v>
      </c>
      <c r="B37" s="4" t="s">
        <v>94</v>
      </c>
      <c r="C37" s="3">
        <v>3002831405</v>
      </c>
      <c r="D37" s="3" t="s">
        <v>100</v>
      </c>
      <c r="E37" s="1">
        <v>50000000</v>
      </c>
      <c r="F37" s="2">
        <v>44650</v>
      </c>
      <c r="G37" s="5" t="s">
        <v>12</v>
      </c>
      <c r="H37" s="3" t="s">
        <v>11</v>
      </c>
      <c r="I37" s="3" t="s">
        <v>92</v>
      </c>
      <c r="J37" s="13">
        <f t="shared" si="0"/>
        <v>1910000</v>
      </c>
      <c r="K37" s="13">
        <f t="shared" si="1"/>
        <v>38200</v>
      </c>
      <c r="L37" s="5">
        <f>(E37/E49)*G51</f>
        <v>212034.84754200376</v>
      </c>
      <c r="M37" s="13">
        <f t="shared" si="2"/>
        <v>1659765.1524579963</v>
      </c>
    </row>
    <row r="38" spans="1:13" s="6" customFormat="1" x14ac:dyDescent="0.25">
      <c r="A38" s="3">
        <v>34</v>
      </c>
      <c r="B38" s="4" t="s">
        <v>95</v>
      </c>
      <c r="C38" s="3">
        <v>3004342304</v>
      </c>
      <c r="D38" s="3" t="s">
        <v>102</v>
      </c>
      <c r="E38" s="1">
        <v>150000000</v>
      </c>
      <c r="F38" s="2">
        <v>44650</v>
      </c>
      <c r="G38" s="5" t="s">
        <v>12</v>
      </c>
      <c r="H38" s="3" t="s">
        <v>11</v>
      </c>
      <c r="I38" s="3" t="s">
        <v>92</v>
      </c>
      <c r="J38" s="13">
        <f t="shared" si="0"/>
        <v>5730000</v>
      </c>
      <c r="K38" s="13">
        <f t="shared" si="1"/>
        <v>114600</v>
      </c>
      <c r="L38" s="5">
        <f>(E38/E49)*G51</f>
        <v>636104.54262601119</v>
      </c>
      <c r="M38" s="13">
        <f t="shared" si="2"/>
        <v>4979295.4573739888</v>
      </c>
    </row>
    <row r="39" spans="1:13" s="6" customFormat="1" x14ac:dyDescent="0.25">
      <c r="A39" s="3">
        <v>35</v>
      </c>
      <c r="B39" s="4" t="s">
        <v>96</v>
      </c>
      <c r="C39" s="3">
        <v>3004355627</v>
      </c>
      <c r="D39" s="3" t="s">
        <v>103</v>
      </c>
      <c r="E39" s="1">
        <v>50000000</v>
      </c>
      <c r="F39" s="2">
        <v>44650</v>
      </c>
      <c r="G39" s="5" t="s">
        <v>12</v>
      </c>
      <c r="H39" s="3" t="s">
        <v>11</v>
      </c>
      <c r="I39" s="3" t="s">
        <v>92</v>
      </c>
      <c r="J39" s="13">
        <f t="shared" si="0"/>
        <v>1910000</v>
      </c>
      <c r="K39" s="13">
        <f t="shared" si="1"/>
        <v>38200</v>
      </c>
      <c r="L39" s="5">
        <f>(E39/E49)*G51</f>
        <v>212034.84754200376</v>
      </c>
      <c r="M39" s="13">
        <f t="shared" si="2"/>
        <v>1659765.1524579963</v>
      </c>
    </row>
    <row r="40" spans="1:13" s="6" customFormat="1" x14ac:dyDescent="0.25">
      <c r="A40" s="3">
        <v>36</v>
      </c>
      <c r="B40" s="4" t="s">
        <v>97</v>
      </c>
      <c r="C40" s="3">
        <v>3000530618</v>
      </c>
      <c r="D40" s="3" t="s">
        <v>104</v>
      </c>
      <c r="E40" s="1">
        <v>250000000</v>
      </c>
      <c r="F40" s="2">
        <v>44650</v>
      </c>
      <c r="G40" s="5" t="s">
        <v>12</v>
      </c>
      <c r="H40" s="3" t="s">
        <v>11</v>
      </c>
      <c r="I40" s="3" t="s">
        <v>92</v>
      </c>
      <c r="J40" s="13">
        <f t="shared" si="0"/>
        <v>9550000</v>
      </c>
      <c r="K40" s="13">
        <f t="shared" si="1"/>
        <v>191000</v>
      </c>
      <c r="L40" s="5">
        <f>(E40/E49)*G51</f>
        <v>1060174.2377100186</v>
      </c>
      <c r="M40" s="13">
        <f t="shared" si="2"/>
        <v>8298825.7622899814</v>
      </c>
    </row>
    <row r="41" spans="1:13" s="6" customFormat="1" x14ac:dyDescent="0.25">
      <c r="A41" s="3">
        <v>37</v>
      </c>
      <c r="B41" s="4" t="s">
        <v>98</v>
      </c>
      <c r="C41" s="3">
        <v>3004355406</v>
      </c>
      <c r="D41" s="3" t="s">
        <v>105</v>
      </c>
      <c r="E41" s="1">
        <v>50000000</v>
      </c>
      <c r="F41" s="2">
        <v>44650</v>
      </c>
      <c r="G41" s="5" t="s">
        <v>12</v>
      </c>
      <c r="H41" s="3" t="s">
        <v>11</v>
      </c>
      <c r="I41" s="3" t="s">
        <v>92</v>
      </c>
      <c r="J41" s="13">
        <f t="shared" si="0"/>
        <v>1910000</v>
      </c>
      <c r="K41" s="13">
        <f t="shared" si="1"/>
        <v>38200</v>
      </c>
      <c r="L41" s="5">
        <f>(E41/E49)*G51</f>
        <v>212034.84754200376</v>
      </c>
      <c r="M41" s="13">
        <f t="shared" si="2"/>
        <v>1659765.1524579963</v>
      </c>
    </row>
    <row r="42" spans="1:13" s="6" customFormat="1" x14ac:dyDescent="0.25">
      <c r="A42" s="3">
        <v>38</v>
      </c>
      <c r="B42" s="4" t="s">
        <v>99</v>
      </c>
      <c r="C42" s="3">
        <v>3004355837</v>
      </c>
      <c r="D42" s="3" t="s">
        <v>106</v>
      </c>
      <c r="E42" s="1">
        <v>50000000</v>
      </c>
      <c r="F42" s="2">
        <v>44650</v>
      </c>
      <c r="G42" s="5" t="s">
        <v>12</v>
      </c>
      <c r="H42" s="3" t="s">
        <v>11</v>
      </c>
      <c r="I42" s="3" t="s">
        <v>92</v>
      </c>
      <c r="J42" s="13">
        <f t="shared" si="0"/>
        <v>1910000</v>
      </c>
      <c r="K42" s="13">
        <f t="shared" si="1"/>
        <v>38200</v>
      </c>
      <c r="L42" s="5">
        <f>(E42/E49)*G51</f>
        <v>212034.84754200376</v>
      </c>
      <c r="M42" s="13">
        <f t="shared" si="2"/>
        <v>1659765.1524579963</v>
      </c>
    </row>
    <row r="43" spans="1:13" s="6" customFormat="1" x14ac:dyDescent="0.25">
      <c r="A43" s="3">
        <v>39</v>
      </c>
      <c r="B43" s="4" t="s">
        <v>60</v>
      </c>
      <c r="C43" s="3">
        <v>3004355608</v>
      </c>
      <c r="D43" s="3" t="s">
        <v>61</v>
      </c>
      <c r="E43" s="1">
        <v>150000000</v>
      </c>
      <c r="F43" s="2">
        <v>44648</v>
      </c>
      <c r="G43" s="5" t="s">
        <v>12</v>
      </c>
      <c r="H43" s="3" t="s">
        <v>11</v>
      </c>
      <c r="I43" s="3" t="s">
        <v>62</v>
      </c>
      <c r="J43" s="13">
        <f t="shared" si="0"/>
        <v>5730000</v>
      </c>
      <c r="K43" s="13">
        <f t="shared" si="1"/>
        <v>114600</v>
      </c>
      <c r="L43" s="5">
        <f>(E43/E49)*G51</f>
        <v>636104.54262601119</v>
      </c>
      <c r="M43" s="13">
        <f t="shared" si="2"/>
        <v>4979295.4573739888</v>
      </c>
    </row>
    <row r="44" spans="1:13" s="6" customFormat="1" x14ac:dyDescent="0.25">
      <c r="A44" s="3">
        <v>40</v>
      </c>
      <c r="B44" s="4" t="s">
        <v>63</v>
      </c>
      <c r="C44" s="3">
        <v>3004333151</v>
      </c>
      <c r="D44" s="3" t="s">
        <v>64</v>
      </c>
      <c r="E44" s="1">
        <v>150000000</v>
      </c>
      <c r="F44" s="2">
        <v>44648</v>
      </c>
      <c r="G44" s="5" t="s">
        <v>12</v>
      </c>
      <c r="H44" s="3" t="s">
        <v>11</v>
      </c>
      <c r="I44" s="3" t="s">
        <v>62</v>
      </c>
      <c r="J44" s="13">
        <f t="shared" si="0"/>
        <v>5730000</v>
      </c>
      <c r="K44" s="13">
        <f t="shared" si="1"/>
        <v>114600</v>
      </c>
      <c r="L44" s="5">
        <f>(E44/E49)*G51</f>
        <v>636104.54262601119</v>
      </c>
      <c r="M44" s="13">
        <f t="shared" si="2"/>
        <v>4979295.4573739888</v>
      </c>
    </row>
    <row r="45" spans="1:13" s="6" customFormat="1" x14ac:dyDescent="0.25">
      <c r="A45" s="3">
        <v>41</v>
      </c>
      <c r="B45" s="4" t="s">
        <v>65</v>
      </c>
      <c r="C45" s="3">
        <v>3004338153</v>
      </c>
      <c r="D45" s="3" t="s">
        <v>66</v>
      </c>
      <c r="E45" s="1">
        <v>15000000</v>
      </c>
      <c r="F45" s="2">
        <v>44648</v>
      </c>
      <c r="G45" s="5" t="s">
        <v>12</v>
      </c>
      <c r="H45" s="3" t="s">
        <v>11</v>
      </c>
      <c r="I45" s="3" t="s">
        <v>62</v>
      </c>
      <c r="J45" s="13">
        <f t="shared" si="0"/>
        <v>573000</v>
      </c>
      <c r="K45" s="13">
        <f t="shared" si="1"/>
        <v>11460</v>
      </c>
      <c r="L45" s="5">
        <f>(E45/E49)*G51</f>
        <v>63610.454262601117</v>
      </c>
      <c r="M45" s="13">
        <f t="shared" si="2"/>
        <v>497929.5457373989</v>
      </c>
    </row>
    <row r="46" spans="1:13" s="6" customFormat="1" x14ac:dyDescent="0.25">
      <c r="A46" s="3">
        <v>42</v>
      </c>
      <c r="B46" s="4" t="s">
        <v>67</v>
      </c>
      <c r="C46" s="3">
        <v>3004400495</v>
      </c>
      <c r="D46" s="3" t="s">
        <v>68</v>
      </c>
      <c r="E46" s="1">
        <v>30000000</v>
      </c>
      <c r="F46" s="2">
        <v>44648</v>
      </c>
      <c r="G46" s="5" t="s">
        <v>12</v>
      </c>
      <c r="H46" s="3" t="s">
        <v>11</v>
      </c>
      <c r="I46" s="3" t="s">
        <v>62</v>
      </c>
      <c r="J46" s="13">
        <f t="shared" si="0"/>
        <v>1146000</v>
      </c>
      <c r="K46" s="13">
        <f t="shared" si="1"/>
        <v>22920</v>
      </c>
      <c r="L46" s="5">
        <f>(E46/E49)*G51</f>
        <v>127220.90852520223</v>
      </c>
      <c r="M46" s="13">
        <f t="shared" si="2"/>
        <v>995859.09147479781</v>
      </c>
    </row>
    <row r="47" spans="1:13" s="6" customFormat="1" ht="15" customHeight="1" x14ac:dyDescent="0.25">
      <c r="A47" s="3">
        <v>43</v>
      </c>
      <c r="B47" s="4" t="s">
        <v>69</v>
      </c>
      <c r="C47" s="3">
        <v>3004400797</v>
      </c>
      <c r="D47" s="3" t="s">
        <v>108</v>
      </c>
      <c r="E47" s="1">
        <v>80000000</v>
      </c>
      <c r="F47" s="2">
        <v>44648</v>
      </c>
      <c r="G47" s="5" t="s">
        <v>12</v>
      </c>
      <c r="H47" s="3" t="s">
        <v>11</v>
      </c>
      <c r="I47" s="3" t="s">
        <v>62</v>
      </c>
      <c r="J47" s="13">
        <f t="shared" si="0"/>
        <v>3056000</v>
      </c>
      <c r="K47" s="13">
        <f t="shared" si="1"/>
        <v>61120</v>
      </c>
      <c r="L47" s="5">
        <f>(E47/E49)*G51</f>
        <v>339255.75606720598</v>
      </c>
      <c r="M47" s="13">
        <f t="shared" si="2"/>
        <v>2655624.2439327938</v>
      </c>
    </row>
    <row r="48" spans="1:13" s="6" customFormat="1" ht="15" customHeight="1" x14ac:dyDescent="0.25">
      <c r="A48" s="3">
        <v>44</v>
      </c>
      <c r="B48" s="4" t="s">
        <v>121</v>
      </c>
      <c r="C48" s="3">
        <v>3004405411</v>
      </c>
      <c r="D48" s="3" t="s">
        <v>122</v>
      </c>
      <c r="E48" s="1">
        <v>50000000</v>
      </c>
      <c r="F48" s="2">
        <v>44648</v>
      </c>
      <c r="G48" s="5" t="s">
        <v>12</v>
      </c>
      <c r="H48" s="3" t="s">
        <v>11</v>
      </c>
      <c r="I48" s="3" t="s">
        <v>70</v>
      </c>
      <c r="J48" s="13">
        <f t="shared" si="0"/>
        <v>1910000</v>
      </c>
      <c r="K48" s="13">
        <f t="shared" si="1"/>
        <v>38200</v>
      </c>
      <c r="L48" s="5">
        <f>(E48/E49)*G51</f>
        <v>212034.84754200376</v>
      </c>
      <c r="M48" s="13">
        <f t="shared" si="2"/>
        <v>1659765.1524579963</v>
      </c>
    </row>
    <row r="49" spans="1:13" x14ac:dyDescent="0.25">
      <c r="A49" s="10"/>
      <c r="B49" s="11"/>
      <c r="C49" s="10"/>
      <c r="D49" s="10"/>
      <c r="E49" s="12">
        <f>SUM(E5:E48)</f>
        <v>4821000000</v>
      </c>
      <c r="F49" s="12"/>
      <c r="G49" s="12"/>
      <c r="H49" s="12"/>
      <c r="I49" s="12"/>
      <c r="J49" s="12">
        <f>SUM(J5:J48)</f>
        <v>184162200</v>
      </c>
      <c r="K49" s="12">
        <f>SUM(K5:K48)</f>
        <v>3683244</v>
      </c>
      <c r="L49" s="12">
        <f>SUM(L5:L48)</f>
        <v>20444400</v>
      </c>
      <c r="M49" s="12">
        <f>SUM(M5:M48)</f>
        <v>160034555.99999994</v>
      </c>
    </row>
    <row r="51" spans="1:13" x14ac:dyDescent="0.25">
      <c r="E51" s="14">
        <v>10500000000</v>
      </c>
      <c r="F51" t="s">
        <v>120</v>
      </c>
      <c r="G51" s="15">
        <f>(E51-E49)*0.36%</f>
        <v>20444400</v>
      </c>
    </row>
    <row r="53" spans="1:13" x14ac:dyDescent="0.25">
      <c r="F53" t="s">
        <v>13</v>
      </c>
    </row>
    <row r="61" spans="1:13" x14ac:dyDescent="0.25">
      <c r="C61" t="s">
        <v>10</v>
      </c>
    </row>
    <row r="80" spans="7:7" x14ac:dyDescent="0.25">
      <c r="G80" t="s">
        <v>10</v>
      </c>
    </row>
  </sheetData>
  <mergeCells count="3">
    <mergeCell ref="A1:M1"/>
    <mergeCell ref="A2:M2"/>
    <mergeCell ref="A3:M3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7" orientation="landscape" r:id="rId1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2022-01-29T06:11:03Z</cp:lastPrinted>
  <dcterms:created xsi:type="dcterms:W3CDTF">2021-09-30T13:22:44Z</dcterms:created>
  <dcterms:modified xsi:type="dcterms:W3CDTF">2022-04-08T08:12:11Z</dcterms:modified>
</cp:coreProperties>
</file>