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firstSheet="4" activeTab="10"/>
  </bookViews>
  <sheets>
    <sheet name="Cut, Copy and Paste" sheetId="1" r:id="rId1"/>
    <sheet name="Cell Widening" sheetId="30" r:id="rId2"/>
    <sheet name="Format Painter" sheetId="2" r:id="rId3"/>
    <sheet name="Exercise on Font" sheetId="3" r:id="rId4"/>
    <sheet name="Alignment" sheetId="4" r:id="rId5"/>
    <sheet name="Insert formulas" sheetId="31" r:id="rId6"/>
    <sheet name="Sort &amp; Filter" sheetId="32" r:id="rId7"/>
    <sheet name="Data representation 1" sheetId="33" r:id="rId8"/>
    <sheet name="Data representation 2" sheetId="34" r:id="rId9"/>
    <sheet name="Data representation 3" sheetId="35" r:id="rId10"/>
    <sheet name="Length function" sheetId="36" r:id="rId11"/>
    <sheet name="Left , Right and Mid" sheetId="37" r:id="rId12"/>
    <sheet name="Type of error" sheetId="38" r:id="rId13"/>
    <sheet name="If" sheetId="39" r:id="rId14"/>
    <sheet name="Count function" sheetId="40" r:id="rId15"/>
    <sheet name="Count if" sheetId="41" r:id="rId16"/>
    <sheet name="Sum if" sheetId="42" r:id="rId17"/>
    <sheet name="Sum ifs" sheetId="43" r:id="rId18"/>
    <sheet name="Depreciation" sheetId="44" r:id="rId19"/>
    <sheet name="CAGR" sheetId="45" r:id="rId20"/>
    <sheet name="Present value" sheetId="46" r:id="rId21"/>
    <sheet name="Future value" sheetId="47" r:id="rId22"/>
    <sheet name="Statistical function" sheetId="48" r:id="rId23"/>
  </sheets>
  <definedNames>
    <definedName name="_xlnm._FilterDatabase" localSheetId="6" hidden="1">'Sort &amp; Filter'!$A$4:$C$22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8" l="1"/>
  <c r="E10" i="48"/>
  <c r="E9" i="48"/>
  <c r="E8" i="48"/>
  <c r="E7" i="48"/>
  <c r="E6" i="48"/>
  <c r="B9" i="47"/>
  <c r="B12" i="46"/>
  <c r="B7" i="46"/>
  <c r="B9" i="45"/>
  <c r="D16" i="44"/>
  <c r="D15" i="44"/>
  <c r="D13" i="44"/>
  <c r="D12" i="44"/>
  <c r="C12" i="44"/>
  <c r="E12" i="44" s="1"/>
  <c r="C13" i="44" s="1"/>
  <c r="E13" i="44" s="1"/>
  <c r="C14" i="44" s="1"/>
  <c r="E14" i="44" s="1"/>
  <c r="C15" i="44" s="1"/>
  <c r="E15" i="44" s="1"/>
  <c r="C16" i="44" s="1"/>
  <c r="E16" i="44" s="1"/>
  <c r="B8" i="44"/>
  <c r="D14" i="44" s="1"/>
  <c r="D37" i="43" l="1"/>
  <c r="A15" i="42"/>
  <c r="A14" i="42"/>
  <c r="A13" i="42"/>
  <c r="A12" i="42"/>
  <c r="H11" i="41"/>
  <c r="H4" i="41"/>
  <c r="H5" i="41"/>
  <c r="H7" i="41"/>
  <c r="C16" i="41"/>
  <c r="C15" i="41"/>
  <c r="C14" i="41"/>
  <c r="C13" i="41"/>
  <c r="C12" i="41"/>
  <c r="C11" i="41"/>
  <c r="H10" i="41"/>
  <c r="C10" i="41"/>
  <c r="C9" i="41"/>
  <c r="C8" i="41"/>
  <c r="C7" i="41"/>
  <c r="H6" i="41"/>
  <c r="C6" i="41"/>
  <c r="C5" i="41"/>
  <c r="E5" i="40"/>
  <c r="D5" i="40"/>
  <c r="C5" i="40"/>
  <c r="F5" i="39"/>
  <c r="C17" i="38"/>
  <c r="C15" i="38"/>
  <c r="C13" i="38"/>
  <c r="C11" i="38"/>
  <c r="F6" i="39"/>
  <c r="F7" i="39"/>
  <c r="F8" i="39"/>
  <c r="F9" i="39"/>
  <c r="F10" i="39"/>
  <c r="F11" i="39"/>
  <c r="F12" i="39"/>
  <c r="F13" i="39"/>
  <c r="C13" i="39"/>
  <c r="G13" i="39" s="1"/>
  <c r="C12" i="39"/>
  <c r="G12" i="39" s="1"/>
  <c r="C11" i="39"/>
  <c r="G11" i="39" s="1"/>
  <c r="C10" i="39"/>
  <c r="G10" i="39" s="1"/>
  <c r="C9" i="39"/>
  <c r="G9" i="39" s="1"/>
  <c r="C8" i="39"/>
  <c r="G8" i="39" s="1"/>
  <c r="C7" i="39"/>
  <c r="G7" i="39" s="1"/>
  <c r="C6" i="39"/>
  <c r="G6" i="39" s="1"/>
  <c r="C5" i="39"/>
  <c r="G5" i="39" s="1"/>
  <c r="C19" i="38"/>
  <c r="C9" i="38"/>
  <c r="C7" i="38"/>
  <c r="C5" i="38"/>
  <c r="E6" i="37"/>
  <c r="E7" i="37"/>
  <c r="E8" i="37"/>
  <c r="E9" i="37"/>
  <c r="E10" i="37"/>
  <c r="E11" i="37"/>
  <c r="E12" i="37"/>
  <c r="E13" i="37"/>
  <c r="E5" i="37"/>
  <c r="D6" i="37"/>
  <c r="D7" i="37"/>
  <c r="D8" i="37"/>
  <c r="D9" i="37"/>
  <c r="D10" i="37"/>
  <c r="D11" i="37"/>
  <c r="D12" i="37"/>
  <c r="D13" i="37"/>
  <c r="D5" i="37"/>
  <c r="C6" i="37"/>
  <c r="C7" i="37"/>
  <c r="C8" i="37"/>
  <c r="C9" i="37"/>
  <c r="C10" i="37"/>
  <c r="C11" i="37"/>
  <c r="C12" i="37"/>
  <c r="C13" i="37"/>
  <c r="C5" i="37"/>
  <c r="B13" i="37"/>
  <c r="B12" i="37"/>
  <c r="B11" i="37"/>
  <c r="B10" i="37"/>
  <c r="B9" i="37"/>
  <c r="B8" i="37"/>
  <c r="B7" i="37"/>
  <c r="B6" i="37"/>
  <c r="B5" i="37"/>
  <c r="B13" i="36"/>
  <c r="B12" i="36"/>
  <c r="B11" i="36"/>
  <c r="B10" i="36"/>
  <c r="B9" i="36"/>
  <c r="B8" i="36"/>
  <c r="B7" i="36"/>
  <c r="B6" i="36"/>
  <c r="B5" i="36"/>
  <c r="H8" i="41" l="1"/>
  <c r="H9" i="41"/>
  <c r="C18" i="35" l="1"/>
  <c r="C17" i="35"/>
  <c r="C16" i="35"/>
  <c r="C15" i="35"/>
  <c r="C14" i="35"/>
  <c r="C13" i="35"/>
  <c r="C12" i="35"/>
  <c r="C11" i="35"/>
  <c r="C10" i="35"/>
  <c r="C9" i="35"/>
  <c r="C8" i="35"/>
  <c r="G11" i="34"/>
  <c r="G10" i="34"/>
  <c r="G9" i="34"/>
  <c r="G8" i="34"/>
  <c r="G7" i="34"/>
  <c r="G6" i="34"/>
  <c r="N12" i="33"/>
  <c r="M12" i="33"/>
  <c r="K12" i="33"/>
  <c r="J12" i="33"/>
  <c r="H12" i="33"/>
  <c r="G12" i="33"/>
  <c r="E12" i="33"/>
  <c r="D12" i="33"/>
  <c r="N11" i="33"/>
  <c r="M11" i="33"/>
  <c r="K11" i="33"/>
  <c r="J11" i="33"/>
  <c r="H11" i="33"/>
  <c r="G11" i="33"/>
  <c r="E11" i="33"/>
  <c r="D11" i="33"/>
  <c r="N10" i="33"/>
  <c r="M10" i="33"/>
  <c r="K10" i="33"/>
  <c r="J10" i="33"/>
  <c r="H10" i="33"/>
  <c r="G10" i="33"/>
  <c r="E10" i="33"/>
  <c r="D10" i="33"/>
  <c r="N9" i="33"/>
  <c r="M9" i="33"/>
  <c r="K9" i="33"/>
  <c r="J9" i="33"/>
  <c r="H9" i="33"/>
  <c r="G9" i="33"/>
  <c r="E9" i="33"/>
  <c r="D9" i="33"/>
  <c r="N8" i="33"/>
  <c r="M8" i="33"/>
  <c r="K8" i="33"/>
  <c r="J8" i="33"/>
  <c r="H8" i="33"/>
  <c r="G8" i="33"/>
  <c r="E8" i="33"/>
  <c r="D8" i="33"/>
  <c r="A15" i="31"/>
  <c r="A14" i="31"/>
  <c r="A13" i="31"/>
  <c r="C7" i="4" l="1"/>
  <c r="A7" i="4"/>
</calcChain>
</file>

<file path=xl/sharedStrings.xml><?xml version="1.0" encoding="utf-8"?>
<sst xmlns="http://schemas.openxmlformats.org/spreadsheetml/2006/main" count="380" uniqueCount="248">
  <si>
    <t>Cut the content of cell A5 and paste it to cell E5</t>
  </si>
  <si>
    <t>Copy the content of cell A10 and paste it to cell E10</t>
  </si>
  <si>
    <t>Hi! How are you ?</t>
  </si>
  <si>
    <t>ABCDE</t>
  </si>
  <si>
    <t>Use of Bold, Italic and Underline on following</t>
  </si>
  <si>
    <t>Hi, How are you ?</t>
  </si>
  <si>
    <t>Use Borders for below table</t>
  </si>
  <si>
    <t>Hello World</t>
  </si>
  <si>
    <t>Use color format and font for below</t>
  </si>
  <si>
    <t>Use Top, Middle and Bottom functionality for alignment</t>
  </si>
  <si>
    <t>Use indentation</t>
  </si>
  <si>
    <t>Use angular movement</t>
  </si>
  <si>
    <t>Value in $</t>
  </si>
  <si>
    <t>Use Wrap Text</t>
  </si>
  <si>
    <t>Hi, this example can be used to show how wrap text functionality works</t>
  </si>
  <si>
    <t>Merge and Centre</t>
  </si>
  <si>
    <r>
      <rPr>
        <b/>
        <sz val="20"/>
        <color rgb="FF339966"/>
        <rFont val="Calibri"/>
        <family val="2"/>
        <scheme val="minor"/>
      </rPr>
      <t>Fin</t>
    </r>
    <r>
      <rPr>
        <b/>
        <sz val="20"/>
        <color theme="1" tint="0.499984740745262"/>
        <rFont val="Calibri"/>
        <family val="2"/>
        <scheme val="minor"/>
      </rPr>
      <t>Shiksha</t>
    </r>
  </si>
  <si>
    <r>
      <t>Fin</t>
    </r>
    <r>
      <rPr>
        <b/>
        <sz val="20"/>
        <color theme="1" tint="0.499984740745262"/>
        <rFont val="Calibri"/>
        <family val="2"/>
        <scheme val="minor"/>
      </rPr>
      <t>Shiksha</t>
    </r>
  </si>
  <si>
    <t>Expand the cell to show the contents completely in one cell</t>
  </si>
  <si>
    <t>Hi! I am fine</t>
  </si>
  <si>
    <t>Format Cell A8 with the properties of cell A5</t>
  </si>
  <si>
    <t>Use formulas to calculate sum, product, average</t>
  </si>
  <si>
    <t>Numbers</t>
  </si>
  <si>
    <t>SUM</t>
  </si>
  <si>
    <t>PRODUCT</t>
  </si>
  <si>
    <t>AVERAGE</t>
  </si>
  <si>
    <t>Use the Sort and Filter to show the Region Wise Amount</t>
  </si>
  <si>
    <t>Date</t>
  </si>
  <si>
    <t>Region</t>
  </si>
  <si>
    <t>Amount</t>
  </si>
  <si>
    <t>Gujarat</t>
  </si>
  <si>
    <t>Tamil Nadu</t>
  </si>
  <si>
    <t>Rajasthan</t>
  </si>
  <si>
    <t>Maharashtra</t>
  </si>
  <si>
    <t>Andhra Pradesh</t>
  </si>
  <si>
    <t>Kerala</t>
  </si>
  <si>
    <t>Karnataka</t>
  </si>
  <si>
    <t>Goa</t>
  </si>
  <si>
    <t>Delhi</t>
  </si>
  <si>
    <t>Madhya Pradesh</t>
  </si>
  <si>
    <t>Assam</t>
  </si>
  <si>
    <t>Punjab</t>
  </si>
  <si>
    <t>Haryana</t>
  </si>
  <si>
    <t>Use the Formating Technique to show the below data in a acceptable manner</t>
  </si>
  <si>
    <t>2014 Gross Profits (in Millions)</t>
  </si>
  <si>
    <t>Area</t>
  </si>
  <si>
    <t>Q4</t>
  </si>
  <si>
    <t>Q1</t>
  </si>
  <si>
    <t>Status</t>
  </si>
  <si>
    <t>Trend</t>
  </si>
  <si>
    <t>Q2</t>
  </si>
  <si>
    <t>Q3</t>
  </si>
  <si>
    <t>Europe</t>
  </si>
  <si>
    <t>S. America</t>
  </si>
  <si>
    <t>Asia</t>
  </si>
  <si>
    <t>Australia</t>
  </si>
  <si>
    <t>N. America</t>
  </si>
  <si>
    <t>Create a rule and show the below data in 5 scale rating</t>
  </si>
  <si>
    <t>Product</t>
  </si>
  <si>
    <t>Shifting</t>
  </si>
  <si>
    <t>Brakes</t>
  </si>
  <si>
    <t>Handle
Bars</t>
  </si>
  <si>
    <t>Seat</t>
  </si>
  <si>
    <t>Frequency
of Repair</t>
  </si>
  <si>
    <t>Overall
Score</t>
  </si>
  <si>
    <t>Mountain Bike</t>
  </si>
  <si>
    <t>Comfort Rider</t>
  </si>
  <si>
    <t>Hybrid</t>
  </si>
  <si>
    <t>Road Bike</t>
  </si>
  <si>
    <t>Recumbant</t>
  </si>
  <si>
    <t>Unicycle</t>
  </si>
  <si>
    <t>Using the data representation techniques show the below data using a rule creation</t>
  </si>
  <si>
    <t>FY 2014</t>
  </si>
  <si>
    <t>Profits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</si>
  <si>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</si>
  <si>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</si>
  <si>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</si>
  <si>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</si>
  <si>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</si>
  <si>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</si>
  <si>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</si>
  <si>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</si>
  <si>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</si>
  <si>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</si>
  <si>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</si>
  <si>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</si>
  <si>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Part #</t>
  </si>
  <si>
    <t>Length</t>
  </si>
  <si>
    <t>9C0K904</t>
  </si>
  <si>
    <t>ABCPC1212K</t>
  </si>
  <si>
    <t>INV201415011</t>
  </si>
  <si>
    <t>3G7R23  0</t>
  </si>
  <si>
    <t>6V4g198</t>
  </si>
  <si>
    <t>9F9H302</t>
  </si>
  <si>
    <t>5Y6D919</t>
  </si>
  <si>
    <t>2W7S145</t>
  </si>
  <si>
    <t>4I2W316</t>
  </si>
  <si>
    <t>Extract first two characters</t>
  </si>
  <si>
    <t>Extract last two characters</t>
  </si>
  <si>
    <t>Extract middle characters</t>
  </si>
  <si>
    <t>3G7R230</t>
  </si>
  <si>
    <t>When you divide something with 0, you see this error</t>
  </si>
  <si>
    <t>When you misspel a formula or named range, you see this error</t>
  </si>
  <si>
    <t>The N/A error is shown when some data is missing, or inappropriate arguments are passed to the lookup functions</t>
  </si>
  <si>
    <t>When you use incorrect range operators often you get this error</t>
  </si>
  <si>
    <t>This is number error that you see when your formula returns a value bigger than what excel can represent</t>
  </si>
  <si>
    <t>Error when one of the formula parameters is pointing to an invalid range</t>
  </si>
  <si>
    <t>Value error is shown when you use text parameters to a function that accepts numbers</t>
  </si>
  <si>
    <t>######</t>
  </si>
  <si>
    <t>Occurs when the contents cannot fit in the cell</t>
  </si>
  <si>
    <t>Employee Name</t>
  </si>
  <si>
    <t>Hire Date</t>
  </si>
  <si>
    <t>Years</t>
  </si>
  <si>
    <t>Job Rating</t>
  </si>
  <si>
    <t>Bonus Eligibility - One Condition</t>
  </si>
  <si>
    <t>Bonus Eligibility - Two Condition</t>
  </si>
  <si>
    <t>Arjun, Puri</t>
  </si>
  <si>
    <t>Half-Time</t>
  </si>
  <si>
    <t>Kunal, Kashyap</t>
  </si>
  <si>
    <t>Full Time</t>
  </si>
  <si>
    <t>Bose, Anirban</t>
  </si>
  <si>
    <t>Contract</t>
  </si>
  <si>
    <t>Mendoza, Bobby</t>
  </si>
  <si>
    <t>Hourly</t>
  </si>
  <si>
    <t>White, Daniel</t>
  </si>
  <si>
    <t>Erickson, Ricky</t>
  </si>
  <si>
    <t>Orr, Jennifer</t>
  </si>
  <si>
    <t>Torres, Bruce</t>
  </si>
  <si>
    <t>Estes, Mary</t>
  </si>
  <si>
    <t>Count</t>
  </si>
  <si>
    <t>CountA</t>
  </si>
  <si>
    <t>CountBlank</t>
  </si>
  <si>
    <t>RVS</t>
  </si>
  <si>
    <t>FinShiksha</t>
  </si>
  <si>
    <t>Total Full Time</t>
  </si>
  <si>
    <t>Total Half-Time</t>
  </si>
  <si>
    <t>Total Contract</t>
  </si>
  <si>
    <t>Years &gt;=15</t>
  </si>
  <si>
    <t>Years &lt;15</t>
  </si>
  <si>
    <t>Ratings = 5</t>
  </si>
  <si>
    <t>Ratings &gt;=3</t>
  </si>
  <si>
    <t>Roshan</t>
  </si>
  <si>
    <t>Shilpa</t>
  </si>
  <si>
    <t>Gautam</t>
  </si>
  <si>
    <t>Ajay</t>
  </si>
  <si>
    <t>Vinay</t>
  </si>
  <si>
    <t>Neeti</t>
  </si>
  <si>
    <t>Deshpande</t>
  </si>
  <si>
    <t>Arjun</t>
  </si>
  <si>
    <t>Misbah</t>
  </si>
  <si>
    <t>Sohail</t>
  </si>
  <si>
    <t>Inder</t>
  </si>
  <si>
    <t>Roger</t>
  </si>
  <si>
    <t>Category</t>
  </si>
  <si>
    <t>Food</t>
  </si>
  <si>
    <t>Sales</t>
  </si>
  <si>
    <t>Vegetables</t>
  </si>
  <si>
    <t>Tomatoes</t>
  </si>
  <si>
    <t>Celery</t>
  </si>
  <si>
    <t>Fruits</t>
  </si>
  <si>
    <t>Oranges</t>
  </si>
  <si>
    <t>Butter</t>
  </si>
  <si>
    <t>Carrots</t>
  </si>
  <si>
    <t>Apples</t>
  </si>
  <si>
    <t>Formula</t>
  </si>
  <si>
    <t>Description</t>
  </si>
  <si>
    <t>Sum of the sales of all foods in the "Fruits" category.</t>
  </si>
  <si>
    <t>Sum of the sales of all foods in the "Vegetables" category.</t>
  </si>
  <si>
    <t>Sum of the sales of all foods that end in "es" (Tomatoes, Oranges, and Apples).</t>
  </si>
  <si>
    <t>Sum of the sales of all foods that do not have a category specified.</t>
  </si>
  <si>
    <t>Payroll</t>
  </si>
  <si>
    <t>Name</t>
  </si>
  <si>
    <t>Department</t>
  </si>
  <si>
    <t>State</t>
  </si>
  <si>
    <t>Hours</t>
  </si>
  <si>
    <t>Rate</t>
  </si>
  <si>
    <t>Abrams</t>
  </si>
  <si>
    <t>Finance</t>
  </si>
  <si>
    <t>NJ</t>
  </si>
  <si>
    <t>Buckleitner</t>
  </si>
  <si>
    <t>CT</t>
  </si>
  <si>
    <t>Cohen</t>
  </si>
  <si>
    <t>Executive</t>
  </si>
  <si>
    <t>Colvin</t>
  </si>
  <si>
    <t>VT</t>
  </si>
  <si>
    <t>Coules</t>
  </si>
  <si>
    <t>CA</t>
  </si>
  <si>
    <t>Dean</t>
  </si>
  <si>
    <t>IT</t>
  </si>
  <si>
    <t>NY</t>
  </si>
  <si>
    <t>DeTorres</t>
  </si>
  <si>
    <t>HR</t>
  </si>
  <si>
    <t>Dugan</t>
  </si>
  <si>
    <t>PA</t>
  </si>
  <si>
    <t>Fitts</t>
  </si>
  <si>
    <t>Holt</t>
  </si>
  <si>
    <t>Jorgensen</t>
  </si>
  <si>
    <t>Kreanow</t>
  </si>
  <si>
    <t>Leung</t>
  </si>
  <si>
    <t>Liebowitz</t>
  </si>
  <si>
    <t>Lowenfeld</t>
  </si>
  <si>
    <t>Graphics</t>
  </si>
  <si>
    <t>Marciano</t>
  </si>
  <si>
    <t>Marone</t>
  </si>
  <si>
    <t>Marketing</t>
  </si>
  <si>
    <t>McGowan</t>
  </si>
  <si>
    <t>Meacham</t>
  </si>
  <si>
    <t>Minzner</t>
  </si>
  <si>
    <t>Novick</t>
  </si>
  <si>
    <t>Pallone</t>
  </si>
  <si>
    <t>Petsch</t>
  </si>
  <si>
    <t>Philips</t>
  </si>
  <si>
    <t>Rampulla</t>
  </si>
  <si>
    <t>Rehal</t>
  </si>
  <si>
    <t>Richardson</t>
  </si>
  <si>
    <t>Sipes</t>
  </si>
  <si>
    <t>Stryker</t>
  </si>
  <si>
    <t>Wilson</t>
  </si>
  <si>
    <t>Zarish</t>
  </si>
  <si>
    <t>Total hours for PA and Executive</t>
  </si>
  <si>
    <t>Solve the sheets and find the solutions.</t>
  </si>
  <si>
    <t>Asset Price</t>
  </si>
  <si>
    <t>Salvage Value</t>
  </si>
  <si>
    <t>Life in Years</t>
  </si>
  <si>
    <t>Straght Line Depreciation</t>
  </si>
  <si>
    <t>Written Down Value Depreciation</t>
  </si>
  <si>
    <t>Year</t>
  </si>
  <si>
    <t>Beginning Value</t>
  </si>
  <si>
    <t>Depreciation</t>
  </si>
  <si>
    <t>Ending Value</t>
  </si>
  <si>
    <t>Sales in 2008</t>
  </si>
  <si>
    <t>Sales in 2015</t>
  </si>
  <si>
    <t>Number of years</t>
  </si>
  <si>
    <t>CAGR</t>
  </si>
  <si>
    <t>Capital Needed after 10 years</t>
  </si>
  <si>
    <t>Expected Return in Investments</t>
  </si>
  <si>
    <t>Lumpsum needed to be invested today</t>
  </si>
  <si>
    <t>Amount available today</t>
  </si>
  <si>
    <t>Annual Investments needed</t>
  </si>
  <si>
    <t>Saving per year</t>
  </si>
  <si>
    <t>Investment Returns</t>
  </si>
  <si>
    <t>Years till retirement</t>
  </si>
  <si>
    <t>Future Value</t>
  </si>
  <si>
    <t>Close</t>
  </si>
  <si>
    <t>MAX</t>
  </si>
  <si>
    <t>MIN</t>
  </si>
  <si>
    <t>COUNT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</si>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</sst>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m/dd"/>
    <numFmt numFmtId="167" formatCode="[$₹-4009]\ #,##0.00"/>
    <numFmt numFmtId="168" formatCode="[$-409]d\-mmm\-yy;@"/>
    <numFmt numFmtId="169" formatCode="[$₹-4009]\ #,##0"/>
    <numFmt numFmtId="170" formatCode="&quot;$&quot;#,##0"/>
    <numFmt numFmtId="171" formatCode="_ [$₹-4009]\ * #,##0.00_ ;_ [$₹-4009]\ * \-#,##0.00_ ;_ [$₹-4009]\ * &quot;-&quot;??_ ;_ @_ "/>
    <numFmt numFmtId="172" formatCode="_(* #,##0_);_(* \(#,##0\);_(* &quot;-&quot;??_);_(@_)"/>
    <numFmt numFmtId="173" formatCode="_ * #,##0.0_ ;_ * \-#,##0.0_ ;_ * &quot;-&quot;??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20"/>
      <color theme="1"/>
      <name val="Calibri"/>
      <family val="2"/>
      <scheme val="minor"/>
    </font>
    <font>
      <b/>
      <sz val="20"/>
      <color rgb="FF339966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4" tint="-0.499984740745262"/>
      <name val="Algerian"/>
      <family val="5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64"/>
      </top>
      <bottom style="thin">
        <color indexed="22"/>
      </bottom>
      <diagonal/>
    </border>
  </borders>
  <cellStyleXfs count="8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textRotation="30" readingOrder="1"/>
    </xf>
    <xf numFmtId="0" fontId="0" fillId="0" borderId="0" xfId="0" applyAlignment="1">
      <alignment vertical="center" wrapText="1"/>
    </xf>
    <xf numFmtId="167" fontId="9" fillId="0" borderId="0" xfId="2" applyNumberFormat="1" applyFont="1"/>
    <xf numFmtId="0" fontId="9" fillId="0" borderId="0" xfId="1" applyFont="1"/>
    <xf numFmtId="166" fontId="9" fillId="0" borderId="0" xfId="1" applyNumberFormat="1" applyFont="1"/>
    <xf numFmtId="166" fontId="10" fillId="0" borderId="0" xfId="1" applyNumberFormat="1" applyFont="1"/>
    <xf numFmtId="0" fontId="10" fillId="0" borderId="0" xfId="1" applyFont="1" applyAlignment="1">
      <alignment horizontal="center"/>
    </xf>
    <xf numFmtId="167" fontId="10" fillId="0" borderId="0" xfId="2" applyNumberFormat="1" applyFont="1" applyAlignment="1">
      <alignment horizontal="center"/>
    </xf>
    <xf numFmtId="168" fontId="9" fillId="0" borderId="0" xfId="1" applyNumberFormat="1" applyFont="1"/>
    <xf numFmtId="0" fontId="9" fillId="0" borderId="0" xfId="4" applyFont="1"/>
    <xf numFmtId="0" fontId="9" fillId="0" borderId="1" xfId="4" applyFont="1" applyBorder="1"/>
    <xf numFmtId="0" fontId="10" fillId="0" borderId="1" xfId="4" applyFont="1" applyBorder="1" applyAlignment="1">
      <alignment horizontal="center" wrapText="1"/>
    </xf>
    <xf numFmtId="0" fontId="10" fillId="0" borderId="1" xfId="4" applyFont="1" applyBorder="1"/>
    <xf numFmtId="0" fontId="10" fillId="0" borderId="1" xfId="4" applyFont="1" applyBorder="1" applyAlignment="1">
      <alignment horizontal="center"/>
    </xf>
    <xf numFmtId="169" fontId="9" fillId="0" borderId="1" xfId="6" applyNumberFormat="1" applyFont="1" applyBorder="1"/>
    <xf numFmtId="169" fontId="9" fillId="0" borderId="1" xfId="4" applyNumberFormat="1" applyFont="1" applyBorder="1" applyAlignment="1">
      <alignment horizontal="center"/>
    </xf>
    <xf numFmtId="0" fontId="9" fillId="0" borderId="1" xfId="4" applyFont="1" applyBorder="1" applyAlignment="1">
      <alignment horizontal="center"/>
    </xf>
    <xf numFmtId="170" fontId="9" fillId="0" borderId="1" xfId="4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171" fontId="11" fillId="0" borderId="0" xfId="0" applyNumberFormat="1" applyFont="1"/>
    <xf numFmtId="171" fontId="0" fillId="0" borderId="0" xfId="0" applyNumberFormat="1" applyFont="1"/>
    <xf numFmtId="0" fontId="11" fillId="0" borderId="0" xfId="0" applyNumberFormat="1" applyFont="1"/>
    <xf numFmtId="0" fontId="12" fillId="0" borderId="0" xfId="4" applyFont="1"/>
    <xf numFmtId="0" fontId="13" fillId="0" borderId="0" xfId="4" applyFont="1"/>
    <xf numFmtId="0" fontId="14" fillId="0" borderId="0" xfId="4" applyFont="1"/>
    <xf numFmtId="0" fontId="12" fillId="0" borderId="0" xfId="4" applyFont="1" applyFill="1" applyAlignment="1">
      <alignment vertical="top"/>
    </xf>
    <xf numFmtId="0" fontId="12" fillId="0" borderId="0" xfId="4" applyFont="1" applyAlignment="1">
      <alignment horizontal="center"/>
    </xf>
    <xf numFmtId="0" fontId="15" fillId="0" borderId="0" xfId="0" applyFont="1"/>
    <xf numFmtId="0" fontId="12" fillId="0" borderId="0" xfId="0" applyFont="1" applyProtection="1"/>
    <xf numFmtId="15" fontId="12" fillId="0" borderId="0" xfId="0" applyNumberFormat="1" applyFont="1" applyProtection="1"/>
    <xf numFmtId="0" fontId="12" fillId="0" borderId="0" xfId="0" applyFont="1" applyFill="1" applyProtection="1"/>
    <xf numFmtId="0" fontId="14" fillId="3" borderId="2" xfId="0" applyFont="1" applyFill="1" applyBorder="1" applyAlignment="1" applyProtection="1">
      <alignment horizontal="left" vertical="top"/>
    </xf>
    <xf numFmtId="15" fontId="14" fillId="3" borderId="2" xfId="0" applyNumberFormat="1" applyFont="1" applyFill="1" applyBorder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right" vertical="top"/>
    </xf>
    <xf numFmtId="0" fontId="14" fillId="3" borderId="2" xfId="0" applyFont="1" applyFill="1" applyBorder="1" applyAlignment="1" applyProtection="1">
      <alignment vertical="top"/>
    </xf>
    <xf numFmtId="0" fontId="14" fillId="3" borderId="2" xfId="0" applyFont="1" applyFill="1" applyBorder="1" applyAlignment="1" applyProtection="1">
      <alignment horizontal="center" vertical="top"/>
    </xf>
    <xf numFmtId="172" fontId="12" fillId="0" borderId="0" xfId="5" applyNumberFormat="1" applyFont="1" applyFill="1" applyProtection="1"/>
    <xf numFmtId="0" fontId="12" fillId="0" borderId="0" xfId="0" applyFont="1" applyAlignment="1" applyProtection="1">
      <alignment horizontal="center"/>
    </xf>
    <xf numFmtId="0" fontId="12" fillId="0" borderId="0" xfId="0" applyNumberFormat="1" applyFont="1" applyFill="1" applyProtection="1"/>
    <xf numFmtId="2" fontId="0" fillId="0" borderId="0" xfId="0" applyNumberFormat="1" applyFont="1"/>
    <xf numFmtId="0" fontId="0" fillId="0" borderId="1" xfId="0" applyFill="1" applyBorder="1"/>
    <xf numFmtId="0" fontId="16" fillId="4" borderId="0" xfId="0" applyFont="1" applyFill="1"/>
    <xf numFmtId="0" fontId="16" fillId="4" borderId="0" xfId="0" applyFont="1" applyFill="1" applyBorder="1"/>
    <xf numFmtId="0" fontId="11" fillId="0" borderId="0" xfId="0" applyFont="1"/>
    <xf numFmtId="0" fontId="0" fillId="0" borderId="0" xfId="0" applyFill="1"/>
    <xf numFmtId="0" fontId="16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0" xfId="0" applyFill="1"/>
    <xf numFmtId="0" fontId="0" fillId="6" borderId="0" xfId="0" applyFill="1"/>
    <xf numFmtId="0" fontId="17" fillId="7" borderId="3" xfId="0" applyNumberFormat="1" applyFont="1" applyFill="1" applyBorder="1" applyAlignment="1">
      <alignment horizontal="center" wrapText="1"/>
    </xf>
    <xf numFmtId="43" fontId="8" fillId="0" borderId="0" xfId="5" applyFont="1"/>
    <xf numFmtId="0" fontId="16" fillId="0" borderId="0" xfId="0" applyFont="1"/>
    <xf numFmtId="43" fontId="8" fillId="4" borderId="0" xfId="5" applyFont="1" applyFill="1"/>
    <xf numFmtId="173" fontId="0" fillId="0" borderId="0" xfId="5" applyNumberFormat="1" applyFont="1"/>
    <xf numFmtId="0" fontId="4" fillId="0" borderId="0" xfId="0" applyFont="1" applyAlignment="1"/>
    <xf numFmtId="9" fontId="0" fillId="0" borderId="0" xfId="0" applyNumberFormat="1"/>
    <xf numFmtId="15" fontId="0" fillId="0" borderId="0" xfId="0" applyNumberFormat="1"/>
    <xf numFmtId="0" fontId="0" fillId="2" borderId="0" xfId="0" applyFill="1"/>
    <xf numFmtId="8" fontId="0" fillId="2" borderId="0" xfId="0" applyNumberFormat="1" applyFill="1"/>
    <xf numFmtId="9" fontId="0" fillId="2" borderId="0" xfId="7" applyFont="1" applyFill="1"/>
    <xf numFmtId="0" fontId="18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5" fillId="0" borderId="0" xfId="1" applyNumberFormat="1" applyFont="1" applyAlignment="1">
      <alignment horizontal="center"/>
    </xf>
    <xf numFmtId="0" fontId="5" fillId="0" borderId="0" xfId="4" applyFont="1" applyAlignment="1">
      <alignment horizontal="center"/>
    </xf>
    <xf numFmtId="0" fontId="10" fillId="0" borderId="1" xfId="4" applyFont="1" applyBorder="1" applyAlignment="1">
      <alignment horizontal="center" wrapText="1"/>
    </xf>
  </cellXfs>
  <cellStyles count="8">
    <cellStyle name="Comma" xfId="5" builtinId="3"/>
    <cellStyle name="Comma 2" xfId="2"/>
    <cellStyle name="Currency" xfId="6" builtinId="4"/>
    <cellStyle name="Currency 2" xfId="3"/>
    <cellStyle name="Normal" xfId="0" builtinId="0"/>
    <cellStyle name="Normal 2" xfId="4"/>
    <cellStyle name="Normal 3" xfId="1"/>
    <cellStyle name="Percent" xfId="7" builtinId="5"/>
  </cellStyles>
  <dxfs count="13">
    <dxf>
      <font>
        <strike val="0"/>
        <outline val="0"/>
        <shadow val="0"/>
        <u val="none"/>
        <vertAlign val="baseline"/>
        <name val="Calibri"/>
        <scheme val="minor"/>
      </font>
      <numFmt numFmtId="171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_ [$₹-4009]\ * #,##0.00_ ;_ [$₹-4009]\ * \-#,##0.00_ ;_ [$₹-4009]\ * &quot;-&quot;??_ ;_ @_ 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514800</xdr:colOff>
      <xdr:row>1</xdr:row>
      <xdr:rowOff>181425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514800" cy="5148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96611</xdr:colOff>
      <xdr:row>0</xdr:row>
      <xdr:rowOff>12246</xdr:rowOff>
    </xdr:from>
    <xdr:to>
      <xdr:col>7</xdr:col>
      <xdr:colOff>18736</xdr:colOff>
      <xdr:row>2</xdr:row>
      <xdr:rowOff>132132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886" y="12246"/>
          <a:ext cx="531725" cy="5008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418992</xdr:colOff>
      <xdr:row>0</xdr:row>
      <xdr:rowOff>13607</xdr:rowOff>
    </xdr:from>
    <xdr:to>
      <xdr:col>5</xdr:col>
      <xdr:colOff>323849</xdr:colOff>
      <xdr:row>2</xdr:row>
      <xdr:rowOff>149678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217" y="13607"/>
          <a:ext cx="514457" cy="5170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525127</xdr:colOff>
      <xdr:row>0</xdr:row>
      <xdr:rowOff>0</xdr:rowOff>
    </xdr:from>
    <xdr:to>
      <xdr:col>4</xdr:col>
      <xdr:colOff>1040945</xdr:colOff>
      <xdr:row>2</xdr:row>
      <xdr:rowOff>136071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3302" y="0"/>
          <a:ext cx="515818" cy="5170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73270</xdr:colOff>
      <xdr:row>0</xdr:row>
      <xdr:rowOff>0</xdr:rowOff>
    </xdr:from>
    <xdr:to>
      <xdr:col>2</xdr:col>
      <xdr:colOff>603738</xdr:colOff>
      <xdr:row>2</xdr:row>
      <xdr:rowOff>143727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9920" y="0"/>
          <a:ext cx="530468" cy="52472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537482</xdr:colOff>
      <xdr:row>0</xdr:row>
      <xdr:rowOff>20411</xdr:rowOff>
    </xdr:from>
    <xdr:to>
      <xdr:col>6</xdr:col>
      <xdr:colOff>1043666</xdr:colOff>
      <xdr:row>2</xdr:row>
      <xdr:rowOff>156482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532" y="20411"/>
          <a:ext cx="506184" cy="5170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68036</xdr:colOff>
      <xdr:row>0</xdr:row>
      <xdr:rowOff>27214</xdr:rowOff>
    </xdr:from>
    <xdr:to>
      <xdr:col>6</xdr:col>
      <xdr:colOff>576942</xdr:colOff>
      <xdr:row>2</xdr:row>
      <xdr:rowOff>156482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4711" y="27214"/>
          <a:ext cx="508906" cy="51026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20412</xdr:colOff>
      <xdr:row>0</xdr:row>
      <xdr:rowOff>6804</xdr:rowOff>
    </xdr:from>
    <xdr:to>
      <xdr:col>7</xdr:col>
      <xdr:colOff>529318</xdr:colOff>
      <xdr:row>2</xdr:row>
      <xdr:rowOff>136072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437" y="6804"/>
          <a:ext cx="508906" cy="51026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68037</xdr:colOff>
      <xdr:row>0</xdr:row>
      <xdr:rowOff>6802</xdr:rowOff>
    </xdr:from>
    <xdr:to>
      <xdr:col>5</xdr:col>
      <xdr:colOff>579664</xdr:colOff>
      <xdr:row>2</xdr:row>
      <xdr:rowOff>129267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8012" y="6802"/>
          <a:ext cx="511627" cy="50346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47627</xdr:colOff>
      <xdr:row>0</xdr:row>
      <xdr:rowOff>0</xdr:rowOff>
    </xdr:from>
    <xdr:to>
      <xdr:col>5</xdr:col>
      <xdr:colOff>562427</xdr:colOff>
      <xdr:row>2</xdr:row>
      <xdr:rowOff>133800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7" y="0"/>
          <a:ext cx="514800" cy="5148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54431</xdr:colOff>
      <xdr:row>0</xdr:row>
      <xdr:rowOff>0</xdr:rowOff>
    </xdr:from>
    <xdr:to>
      <xdr:col>5</xdr:col>
      <xdr:colOff>569231</xdr:colOff>
      <xdr:row>2</xdr:row>
      <xdr:rowOff>133800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0106" y="0"/>
          <a:ext cx="514800" cy="51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514800</xdr:colOff>
      <xdr:row>1</xdr:row>
      <xdr:rowOff>181425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0"/>
          <a:ext cx="514800" cy="5148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38102</xdr:colOff>
      <xdr:row>0</xdr:row>
      <xdr:rowOff>0</xdr:rowOff>
    </xdr:from>
    <xdr:to>
      <xdr:col>5</xdr:col>
      <xdr:colOff>552902</xdr:colOff>
      <xdr:row>2</xdr:row>
      <xdr:rowOff>133800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2" y="0"/>
          <a:ext cx="514800" cy="514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47627</xdr:colOff>
      <xdr:row>0</xdr:row>
      <xdr:rowOff>0</xdr:rowOff>
    </xdr:from>
    <xdr:to>
      <xdr:col>5</xdr:col>
      <xdr:colOff>562427</xdr:colOff>
      <xdr:row>2</xdr:row>
      <xdr:rowOff>133800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2" y="0"/>
          <a:ext cx="514800" cy="514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47627</xdr:colOff>
      <xdr:row>0</xdr:row>
      <xdr:rowOff>0</xdr:rowOff>
    </xdr:from>
    <xdr:to>
      <xdr:col>5</xdr:col>
      <xdr:colOff>562427</xdr:colOff>
      <xdr:row>2</xdr:row>
      <xdr:rowOff>133800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2" y="0"/>
          <a:ext cx="514800" cy="514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514800</xdr:colOff>
      <xdr:row>1</xdr:row>
      <xdr:rowOff>181425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514800" cy="51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0</xdr:row>
      <xdr:rowOff>19050</xdr:rowOff>
    </xdr:from>
    <xdr:to>
      <xdr:col>6</xdr:col>
      <xdr:colOff>581475</xdr:colOff>
      <xdr:row>2</xdr:row>
      <xdr:rowOff>9975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19050"/>
          <a:ext cx="514800" cy="51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0</xdr:rowOff>
    </xdr:from>
    <xdr:to>
      <xdr:col>6</xdr:col>
      <xdr:colOff>571950</xdr:colOff>
      <xdr:row>1</xdr:row>
      <xdr:rowOff>181425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0"/>
          <a:ext cx="514800" cy="514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68036</xdr:colOff>
      <xdr:row>0</xdr:row>
      <xdr:rowOff>13607</xdr:rowOff>
    </xdr:from>
    <xdr:to>
      <xdr:col>7</xdr:col>
      <xdr:colOff>602483</xdr:colOff>
      <xdr:row>2</xdr:row>
      <xdr:rowOff>133493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5236" y="13607"/>
          <a:ext cx="534447" cy="5008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65943</xdr:colOff>
      <xdr:row>0</xdr:row>
      <xdr:rowOff>7327</xdr:rowOff>
    </xdr:from>
    <xdr:to>
      <xdr:col>7</xdr:col>
      <xdr:colOff>600390</xdr:colOff>
      <xdr:row>2</xdr:row>
      <xdr:rowOff>123550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743" y="7327"/>
          <a:ext cx="534447" cy="497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6804</xdr:colOff>
      <xdr:row>0</xdr:row>
      <xdr:rowOff>13607</xdr:rowOff>
    </xdr:from>
    <xdr:to>
      <xdr:col>11</xdr:col>
      <xdr:colOff>539891</xdr:colOff>
      <xdr:row>2</xdr:row>
      <xdr:rowOff>133493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329" y="13607"/>
          <a:ext cx="533087" cy="5008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88446</xdr:colOff>
      <xdr:row>0</xdr:row>
      <xdr:rowOff>0</xdr:rowOff>
    </xdr:from>
    <xdr:to>
      <xdr:col>7</xdr:col>
      <xdr:colOff>13293</xdr:colOff>
      <xdr:row>2</xdr:row>
      <xdr:rowOff>119886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3771" y="0"/>
          <a:ext cx="534447" cy="5008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5" displayName="Table5" ref="A5:G11" totalsRowShown="0" headerRowDxfId="12" dataDxfId="11">
  <tableColumns count="7">
    <tableColumn id="1" name="Product"/>
    <tableColumn id="2" name="Shifting" dataDxfId="10"/>
    <tableColumn id="3" name="Brakes" dataDxfId="9"/>
    <tableColumn id="4" name="Handle_x000a_Bars" dataDxfId="8"/>
    <tableColumn id="5" name="Seat" dataDxfId="7"/>
    <tableColumn id="6" name="Frequency_x000a_of Repair" dataDxfId="6"/>
    <tableColumn id="7" name="Overall_x000a_Score" dataDxfId="5">
      <calculatedColumnFormula>AVERAGE(B6:F6)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6:C18" totalsRowShown="0" headerRowDxfId="4" dataDxfId="3">
  <tableColumns count="3">
    <tableColumn id="1" name="FY 2014" dataDxfId="2"/>
    <tableColumn id="2" name="Profits" dataDxfId="1"/>
    <tableColumn id="3" name="Trend" dataDxfId="0">
      <calculatedColumnFormula>B7-B6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:F10"/>
    </sheetView>
  </sheetViews>
  <sheetFormatPr defaultRowHeight="15" x14ac:dyDescent="0.25"/>
  <sheetData>
    <row r="1" spans="1:5" ht="26.25" x14ac:dyDescent="0.4">
      <c r="A1" s="78" t="s">
        <v>16</v>
      </c>
      <c r="B1" s="78"/>
    </row>
    <row r="3" spans="1:5" x14ac:dyDescent="0.25">
      <c r="A3" s="1" t="s">
        <v>0</v>
      </c>
    </row>
    <row r="5" spans="1:5" x14ac:dyDescent="0.25">
      <c r="A5">
        <v>12345</v>
      </c>
    </row>
    <row r="8" spans="1:5" x14ac:dyDescent="0.25">
      <c r="A8" s="1" t="s">
        <v>1</v>
      </c>
    </row>
    <row r="10" spans="1:5" x14ac:dyDescent="0.25">
      <c r="A10" t="s">
        <v>2</v>
      </c>
      <c r="E10" t="s">
        <v>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3" zoomScale="202" zoomScaleNormal="202" workbookViewId="0">
      <selection activeCell="E15" sqref="E15"/>
    </sheetView>
  </sheetViews>
  <sheetFormatPr defaultRowHeight="15" x14ac:dyDescent="0.25"/>
  <cols>
    <col min="2" max="2" width="12.85546875" customWidth="1"/>
    <col min="3" max="3" width="12.42578125" customWidth="1"/>
  </cols>
  <sheetData>
    <row r="1" spans="1:7" ht="26.25" x14ac:dyDescent="0.4">
      <c r="A1" s="79" t="s">
        <v>17</v>
      </c>
      <c r="B1" s="79"/>
      <c r="C1" s="34"/>
      <c r="D1" s="34"/>
      <c r="E1" s="34"/>
      <c r="F1" s="34"/>
      <c r="G1" s="34"/>
    </row>
    <row r="2" spans="1:7" x14ac:dyDescent="0.25">
      <c r="A2" s="34"/>
      <c r="B2" s="34"/>
      <c r="C2" s="34"/>
      <c r="D2" s="34"/>
      <c r="E2" s="34"/>
      <c r="F2" s="34"/>
      <c r="G2" s="34"/>
    </row>
    <row r="3" spans="1:7" x14ac:dyDescent="0.25">
      <c r="A3" s="34"/>
      <c r="B3" s="34"/>
      <c r="C3" s="34"/>
      <c r="D3" s="34"/>
      <c r="E3" s="34"/>
      <c r="F3" s="34"/>
      <c r="G3" s="34"/>
    </row>
    <row r="4" spans="1:7" x14ac:dyDescent="0.25">
      <c r="A4" s="34" t="s">
        <v>71</v>
      </c>
      <c r="B4" s="34"/>
      <c r="C4" s="34"/>
      <c r="D4" s="34"/>
      <c r="E4" s="34"/>
      <c r="F4" s="34"/>
      <c r="G4" s="34"/>
    </row>
    <row r="5" spans="1:7" x14ac:dyDescent="0.25">
      <c r="A5" s="34"/>
      <c r="B5" s="34"/>
      <c r="C5" s="34"/>
      <c r="D5" s="34"/>
      <c r="E5" s="34"/>
      <c r="F5" s="34"/>
      <c r="G5" s="34"/>
    </row>
    <row r="6" spans="1:7" x14ac:dyDescent="0.25">
      <c r="A6" s="32" t="s">
        <v>72</v>
      </c>
      <c r="B6" s="33" t="s">
        <v>73</v>
      </c>
      <c r="C6" s="32" t="s">
        <v>49</v>
      </c>
      <c r="D6" s="34"/>
      <c r="E6" s="34"/>
      <c r="F6" s="34"/>
      <c r="G6" s="34"/>
    </row>
    <row r="7" spans="1:7" x14ac:dyDescent="0.25">
      <c r="A7" s="34" t="s">
        <v>74</v>
      </c>
      <c r="B7" s="35">
        <v>5000</v>
      </c>
      <c r="C7" s="36"/>
      <c r="D7" s="34"/>
      <c r="E7" s="34"/>
      <c r="F7" s="37"/>
      <c r="G7" s="34"/>
    </row>
    <row r="8" spans="1:7" x14ac:dyDescent="0.25">
      <c r="A8" s="34" t="s">
        <v>75</v>
      </c>
      <c r="B8" s="35">
        <v>7000</v>
      </c>
      <c r="C8" s="36">
        <f t="shared" ref="C8:C18" si="0">B8-B7</f>
        <v>2000</v>
      </c>
      <c r="D8" s="34"/>
      <c r="E8" s="34"/>
      <c r="F8" s="37"/>
      <c r="G8" s="34"/>
    </row>
    <row r="9" spans="1:7" x14ac:dyDescent="0.25">
      <c r="A9" s="34" t="s">
        <v>76</v>
      </c>
      <c r="B9" s="35">
        <v>10000</v>
      </c>
      <c r="C9" s="36">
        <f t="shared" si="0"/>
        <v>3000</v>
      </c>
      <c r="D9" s="34"/>
      <c r="E9" s="34"/>
      <c r="F9" s="37"/>
      <c r="G9" s="34"/>
    </row>
    <row r="10" spans="1:7" x14ac:dyDescent="0.25">
      <c r="A10" s="34" t="s">
        <v>77</v>
      </c>
      <c r="B10" s="35">
        <v>2500</v>
      </c>
      <c r="C10" s="36">
        <f t="shared" si="0"/>
        <v>-7500</v>
      </c>
      <c r="D10" s="34"/>
      <c r="E10" s="34"/>
      <c r="F10" s="37"/>
      <c r="G10" s="34"/>
    </row>
    <row r="11" spans="1:7" x14ac:dyDescent="0.25">
      <c r="A11" s="34" t="s">
        <v>78</v>
      </c>
      <c r="B11" s="35">
        <v>4000</v>
      </c>
      <c r="C11" s="36">
        <f t="shared" si="0"/>
        <v>1500</v>
      </c>
      <c r="D11" s="34"/>
      <c r="E11" s="34"/>
      <c r="F11" s="34"/>
      <c r="G11" s="34"/>
    </row>
    <row r="12" spans="1:7" x14ac:dyDescent="0.25">
      <c r="A12" s="34" t="s">
        <v>79</v>
      </c>
      <c r="B12" s="35">
        <v>9800</v>
      </c>
      <c r="C12" s="36">
        <f t="shared" si="0"/>
        <v>5800</v>
      </c>
      <c r="D12" s="34"/>
      <c r="E12" s="34"/>
      <c r="F12" s="34"/>
      <c r="G12" s="34"/>
    </row>
    <row r="13" spans="1:7" x14ac:dyDescent="0.25">
      <c r="A13" s="34" t="s">
        <v>80</v>
      </c>
      <c r="B13" s="35">
        <v>5400</v>
      </c>
      <c r="C13" s="36">
        <f t="shared" si="0"/>
        <v>-4400</v>
      </c>
      <c r="D13" s="34"/>
      <c r="E13" s="34"/>
      <c r="F13" s="34"/>
      <c r="G13" s="34"/>
    </row>
    <row r="14" spans="1:7" x14ac:dyDescent="0.25">
      <c r="A14" s="34" t="s">
        <v>81</v>
      </c>
      <c r="B14" s="35">
        <v>6700</v>
      </c>
      <c r="C14" s="36">
        <f t="shared" si="0"/>
        <v>1300</v>
      </c>
      <c r="D14" s="34"/>
      <c r="E14" s="34"/>
      <c r="F14" s="34"/>
      <c r="G14" s="34"/>
    </row>
    <row r="15" spans="1:7" x14ac:dyDescent="0.25">
      <c r="A15" s="34" t="s">
        <v>82</v>
      </c>
      <c r="B15" s="35">
        <v>4300</v>
      </c>
      <c r="C15" s="36">
        <f t="shared" si="0"/>
        <v>-2400</v>
      </c>
      <c r="D15" s="34"/>
      <c r="E15" s="34"/>
      <c r="F15" s="34"/>
      <c r="G15" s="34"/>
    </row>
    <row r="16" spans="1:7" x14ac:dyDescent="0.25">
      <c r="A16" s="34" t="s">
        <v>83</v>
      </c>
      <c r="B16" s="35">
        <v>11000</v>
      </c>
      <c r="C16" s="36">
        <f t="shared" si="0"/>
        <v>6700</v>
      </c>
      <c r="D16" s="34"/>
      <c r="E16" s="34"/>
      <c r="F16" s="34"/>
      <c r="G16" s="34"/>
    </row>
    <row r="17" spans="1:7" x14ac:dyDescent="0.25">
      <c r="A17" s="34" t="s">
        <v>84</v>
      </c>
      <c r="B17" s="35">
        <v>12500</v>
      </c>
      <c r="C17" s="36">
        <f t="shared" si="0"/>
        <v>1500</v>
      </c>
      <c r="D17" s="34"/>
      <c r="E17" s="34"/>
      <c r="F17" s="34"/>
      <c r="G17" s="34"/>
    </row>
    <row r="18" spans="1:7" x14ac:dyDescent="0.25">
      <c r="A18" s="34" t="s">
        <v>85</v>
      </c>
      <c r="B18" s="35">
        <v>9800</v>
      </c>
      <c r="C18" s="36">
        <f t="shared" si="0"/>
        <v>-2700</v>
      </c>
      <c r="D18" s="34"/>
      <c r="E18" s="34"/>
      <c r="F18" s="34"/>
      <c r="G18" s="34"/>
    </row>
  </sheetData>
  <mergeCells count="1">
    <mergeCell ref="A1:B1"/>
  </mergeCells>
  <conditionalFormatting sqref="B7:B18">
    <cfRule type="colorScale" priority="1">
      <colorScale>
        <cfvo type="min"/>
        <cfvo type="max"/>
        <color rgb="FFC00000"/>
        <color theme="9" tint="-0.499984740745262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5" sqref="B5"/>
    </sheetView>
  </sheetViews>
  <sheetFormatPr defaultRowHeight="15" x14ac:dyDescent="0.25"/>
  <cols>
    <col min="1" max="1" width="16.42578125" customWidth="1"/>
    <col min="2" max="2" width="12.85546875" customWidth="1"/>
  </cols>
  <sheetData>
    <row r="1" spans="1:6" ht="26.25" x14ac:dyDescent="0.4">
      <c r="A1" s="78" t="s">
        <v>16</v>
      </c>
      <c r="B1" s="78"/>
    </row>
    <row r="3" spans="1:6" x14ac:dyDescent="0.25">
      <c r="A3" s="38"/>
      <c r="B3" s="38"/>
      <c r="C3" s="38"/>
      <c r="D3" s="38"/>
      <c r="E3" s="38"/>
      <c r="F3" s="38"/>
    </row>
    <row r="4" spans="1:6" ht="15.75" x14ac:dyDescent="0.25">
      <c r="A4" s="39" t="s">
        <v>86</v>
      </c>
      <c r="B4" s="39" t="s">
        <v>87</v>
      </c>
      <c r="C4" s="40"/>
      <c r="D4" s="40"/>
      <c r="E4" s="40"/>
      <c r="F4" s="40"/>
    </row>
    <row r="5" spans="1:6" x14ac:dyDescent="0.25">
      <c r="A5" s="38" t="s">
        <v>88</v>
      </c>
      <c r="B5" s="38">
        <f>LEN(A5)</f>
        <v>7</v>
      </c>
      <c r="C5" s="38"/>
      <c r="D5" s="41"/>
      <c r="E5" s="38"/>
      <c r="F5" s="38"/>
    </row>
    <row r="6" spans="1:6" x14ac:dyDescent="0.25">
      <c r="A6" s="38" t="s">
        <v>89</v>
      </c>
      <c r="B6" s="38">
        <f t="shared" ref="B6:B13" si="0">LEN(A6)</f>
        <v>10</v>
      </c>
      <c r="C6" s="38"/>
      <c r="D6" s="41"/>
      <c r="E6" s="38"/>
      <c r="F6" s="38"/>
    </row>
    <row r="7" spans="1:6" x14ac:dyDescent="0.25">
      <c r="A7" s="38" t="s">
        <v>90</v>
      </c>
      <c r="B7" s="38">
        <f t="shared" si="0"/>
        <v>12</v>
      </c>
      <c r="C7" s="38"/>
      <c r="D7" s="41"/>
      <c r="E7" s="38"/>
      <c r="F7" s="38"/>
    </row>
    <row r="8" spans="1:6" x14ac:dyDescent="0.25">
      <c r="A8" s="38" t="s">
        <v>91</v>
      </c>
      <c r="B8" s="38">
        <f t="shared" si="0"/>
        <v>9</v>
      </c>
      <c r="C8" s="38"/>
      <c r="D8" s="41"/>
      <c r="E8" s="38"/>
      <c r="F8" s="38"/>
    </row>
    <row r="9" spans="1:6" x14ac:dyDescent="0.25">
      <c r="A9" s="38" t="s">
        <v>92</v>
      </c>
      <c r="B9" s="38">
        <f t="shared" si="0"/>
        <v>7</v>
      </c>
      <c r="C9" s="38"/>
      <c r="D9" s="41"/>
      <c r="E9" s="38"/>
      <c r="F9" s="38"/>
    </row>
    <row r="10" spans="1:6" x14ac:dyDescent="0.25">
      <c r="A10" s="38" t="s">
        <v>93</v>
      </c>
      <c r="B10" s="38">
        <f t="shared" si="0"/>
        <v>7</v>
      </c>
      <c r="C10" s="38"/>
      <c r="D10" s="38"/>
      <c r="E10" s="38"/>
      <c r="F10" s="38"/>
    </row>
    <row r="11" spans="1:6" x14ac:dyDescent="0.25">
      <c r="A11" s="38" t="s">
        <v>94</v>
      </c>
      <c r="B11" s="38">
        <f t="shared" si="0"/>
        <v>7</v>
      </c>
      <c r="C11" s="38"/>
      <c r="D11" s="41"/>
      <c r="E11" s="38"/>
      <c r="F11" s="38"/>
    </row>
    <row r="12" spans="1:6" x14ac:dyDescent="0.25">
      <c r="A12" s="38" t="s">
        <v>95</v>
      </c>
      <c r="B12" s="38">
        <f t="shared" si="0"/>
        <v>7</v>
      </c>
      <c r="C12" s="38"/>
      <c r="D12" s="41"/>
      <c r="E12" s="38"/>
      <c r="F12" s="38"/>
    </row>
    <row r="13" spans="1:6" x14ac:dyDescent="0.25">
      <c r="A13" s="38" t="s">
        <v>96</v>
      </c>
      <c r="B13" s="38">
        <f t="shared" si="0"/>
        <v>7</v>
      </c>
      <c r="C13" s="38"/>
      <c r="D13" s="41"/>
      <c r="E13" s="38"/>
      <c r="F13" s="38"/>
    </row>
  </sheetData>
  <mergeCells count="1">
    <mergeCell ref="A1:B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6" sqref="D6"/>
    </sheetView>
  </sheetViews>
  <sheetFormatPr defaultRowHeight="15" x14ac:dyDescent="0.25"/>
  <cols>
    <col min="1" max="1" width="12.7109375" customWidth="1"/>
    <col min="2" max="2" width="14.42578125" customWidth="1"/>
    <col min="3" max="3" width="24.5703125" customWidth="1"/>
    <col min="4" max="4" width="28.42578125" customWidth="1"/>
    <col min="5" max="5" width="25.7109375" customWidth="1"/>
  </cols>
  <sheetData>
    <row r="1" spans="1:5" ht="26.25" x14ac:dyDescent="0.4">
      <c r="A1" s="78" t="s">
        <v>16</v>
      </c>
      <c r="B1" s="78"/>
    </row>
    <row r="3" spans="1:5" x14ac:dyDescent="0.25">
      <c r="A3" s="38"/>
      <c r="B3" s="38"/>
      <c r="C3" s="38"/>
      <c r="D3" s="38"/>
      <c r="E3" s="38"/>
    </row>
    <row r="4" spans="1:5" ht="15.75" x14ac:dyDescent="0.25">
      <c r="A4" s="39" t="s">
        <v>86</v>
      </c>
      <c r="B4" s="39" t="s">
        <v>87</v>
      </c>
      <c r="C4" s="40" t="s">
        <v>97</v>
      </c>
      <c r="D4" s="40" t="s">
        <v>98</v>
      </c>
      <c r="E4" s="40" t="s">
        <v>99</v>
      </c>
    </row>
    <row r="5" spans="1:5" x14ac:dyDescent="0.25">
      <c r="A5" s="38" t="s">
        <v>88</v>
      </c>
      <c r="B5" s="38">
        <f>LEN(A5)</f>
        <v>7</v>
      </c>
      <c r="C5" s="42" t="str">
        <f>LEFT(A5,2)</f>
        <v>9C</v>
      </c>
      <c r="D5" s="42" t="str">
        <f>RIGHT(A5,2)</f>
        <v>04</v>
      </c>
      <c r="E5" s="38" t="str">
        <f>MID(A5,4,3)</f>
        <v>K90</v>
      </c>
    </row>
    <row r="6" spans="1:5" x14ac:dyDescent="0.25">
      <c r="A6" s="38" t="s">
        <v>89</v>
      </c>
      <c r="B6" s="38">
        <f t="shared" ref="B6:B13" si="0">LEN(A6)</f>
        <v>10</v>
      </c>
      <c r="C6" s="42" t="str">
        <f t="shared" ref="C6:C13" si="1">LEFT(A6,2)</f>
        <v>AB</v>
      </c>
      <c r="D6" s="42" t="str">
        <f t="shared" ref="D6:D13" si="2">RIGHT(A6,2)</f>
        <v>2K</v>
      </c>
      <c r="E6" s="38" t="str">
        <f t="shared" ref="E6:E13" si="3">MID(A6,4,3)</f>
        <v>PC1</v>
      </c>
    </row>
    <row r="7" spans="1:5" x14ac:dyDescent="0.25">
      <c r="A7" s="38" t="s">
        <v>90</v>
      </c>
      <c r="B7" s="38">
        <f t="shared" si="0"/>
        <v>12</v>
      </c>
      <c r="C7" s="42" t="str">
        <f t="shared" si="1"/>
        <v>IN</v>
      </c>
      <c r="D7" s="42" t="str">
        <f t="shared" si="2"/>
        <v>11</v>
      </c>
      <c r="E7" s="38" t="str">
        <f t="shared" si="3"/>
        <v>201</v>
      </c>
    </row>
    <row r="8" spans="1:5" x14ac:dyDescent="0.25">
      <c r="A8" s="38" t="s">
        <v>100</v>
      </c>
      <c r="B8" s="38">
        <f t="shared" si="0"/>
        <v>7</v>
      </c>
      <c r="C8" s="42" t="str">
        <f t="shared" si="1"/>
        <v>3G</v>
      </c>
      <c r="D8" s="42" t="str">
        <f t="shared" si="2"/>
        <v>30</v>
      </c>
      <c r="E8" s="38" t="str">
        <f t="shared" si="3"/>
        <v>R23</v>
      </c>
    </row>
    <row r="9" spans="1:5" x14ac:dyDescent="0.25">
      <c r="A9" s="38" t="s">
        <v>92</v>
      </c>
      <c r="B9" s="38">
        <f t="shared" si="0"/>
        <v>7</v>
      </c>
      <c r="C9" s="42" t="str">
        <f t="shared" si="1"/>
        <v>6V</v>
      </c>
      <c r="D9" s="42" t="str">
        <f t="shared" si="2"/>
        <v>98</v>
      </c>
      <c r="E9" s="38" t="str">
        <f t="shared" si="3"/>
        <v>g19</v>
      </c>
    </row>
    <row r="10" spans="1:5" x14ac:dyDescent="0.25">
      <c r="A10" s="38" t="s">
        <v>93</v>
      </c>
      <c r="B10" s="38">
        <f t="shared" si="0"/>
        <v>7</v>
      </c>
      <c r="C10" s="42" t="str">
        <f t="shared" si="1"/>
        <v>9F</v>
      </c>
      <c r="D10" s="42" t="str">
        <f t="shared" si="2"/>
        <v>02</v>
      </c>
      <c r="E10" s="38" t="str">
        <f t="shared" si="3"/>
        <v>H30</v>
      </c>
    </row>
    <row r="11" spans="1:5" x14ac:dyDescent="0.25">
      <c r="A11" s="38" t="s">
        <v>94</v>
      </c>
      <c r="B11" s="38">
        <f t="shared" si="0"/>
        <v>7</v>
      </c>
      <c r="C11" s="42" t="str">
        <f t="shared" si="1"/>
        <v>5Y</v>
      </c>
      <c r="D11" s="42" t="str">
        <f t="shared" si="2"/>
        <v>19</v>
      </c>
      <c r="E11" s="38" t="str">
        <f t="shared" si="3"/>
        <v>D91</v>
      </c>
    </row>
    <row r="12" spans="1:5" x14ac:dyDescent="0.25">
      <c r="A12" s="38" t="s">
        <v>95</v>
      </c>
      <c r="B12" s="38">
        <f t="shared" si="0"/>
        <v>7</v>
      </c>
      <c r="C12" s="42" t="str">
        <f t="shared" si="1"/>
        <v>2W</v>
      </c>
      <c r="D12" s="42" t="str">
        <f t="shared" si="2"/>
        <v>45</v>
      </c>
      <c r="E12" s="38" t="str">
        <f t="shared" si="3"/>
        <v>S14</v>
      </c>
    </row>
    <row r="13" spans="1:5" x14ac:dyDescent="0.25">
      <c r="A13" s="38" t="s">
        <v>96</v>
      </c>
      <c r="B13" s="38">
        <f t="shared" si="0"/>
        <v>7</v>
      </c>
      <c r="C13" s="42" t="str">
        <f t="shared" si="1"/>
        <v>4I</v>
      </c>
      <c r="D13" s="42" t="str">
        <f t="shared" si="2"/>
        <v>16</v>
      </c>
      <c r="E13" s="38" t="str">
        <f t="shared" si="3"/>
        <v>W31</v>
      </c>
    </row>
    <row r="14" spans="1:5" x14ac:dyDescent="0.25">
      <c r="A14" s="38"/>
      <c r="B14" s="38"/>
      <c r="C14" s="38"/>
      <c r="D14" s="38"/>
      <c r="E14" s="38"/>
    </row>
  </sheetData>
  <mergeCells count="1">
    <mergeCell ref="A1:B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9" sqref="C19"/>
    </sheetView>
  </sheetViews>
  <sheetFormatPr defaultRowHeight="15" x14ac:dyDescent="0.25"/>
  <cols>
    <col min="1" max="1" width="18.7109375" bestFit="1" customWidth="1"/>
    <col min="2" max="2" width="93.5703125" bestFit="1" customWidth="1"/>
    <col min="3" max="3" width="13.7109375" customWidth="1"/>
  </cols>
  <sheetData>
    <row r="1" spans="1:3" ht="26.25" x14ac:dyDescent="0.4">
      <c r="A1" s="6" t="s">
        <v>16</v>
      </c>
      <c r="B1" s="34"/>
      <c r="C1" s="34"/>
    </row>
    <row r="2" spans="1:3" x14ac:dyDescent="0.25">
      <c r="A2" s="34"/>
      <c r="B2" s="34"/>
      <c r="C2" s="34"/>
    </row>
    <row r="3" spans="1:3" x14ac:dyDescent="0.25">
      <c r="A3" s="34"/>
      <c r="B3" s="34"/>
      <c r="C3" s="34"/>
    </row>
    <row r="4" spans="1:3" x14ac:dyDescent="0.25">
      <c r="A4" s="34"/>
      <c r="B4" s="34"/>
      <c r="C4" s="34"/>
    </row>
    <row r="5" spans="1:3" x14ac:dyDescent="0.25">
      <c r="A5" s="34" t="e">
        <v>#DIV/0!</v>
      </c>
      <c r="B5" s="43" t="s">
        <v>101</v>
      </c>
      <c r="C5" s="34" t="e">
        <f>1/0</f>
        <v>#DIV/0!</v>
      </c>
    </row>
    <row r="6" spans="1:3" x14ac:dyDescent="0.25">
      <c r="A6" s="34"/>
      <c r="B6" s="43"/>
      <c r="C6" s="34"/>
    </row>
    <row r="7" spans="1:3" x14ac:dyDescent="0.25">
      <c r="A7" s="34" t="e">
        <v>#NAME?</v>
      </c>
      <c r="B7" s="43" t="s">
        <v>102</v>
      </c>
      <c r="C7" s="34" t="e">
        <f>su</f>
        <v>#NAME?</v>
      </c>
    </row>
    <row r="8" spans="1:3" x14ac:dyDescent="0.25">
      <c r="A8" s="34"/>
      <c r="B8" s="43"/>
      <c r="C8" s="34"/>
    </row>
    <row r="9" spans="1:3" x14ac:dyDescent="0.25">
      <c r="A9" s="34" t="e">
        <v>#N/A</v>
      </c>
      <c r="B9" s="43" t="s">
        <v>103</v>
      </c>
      <c r="C9" s="34" t="e">
        <f>VLOOKUP(A9,A5:A7,0)</f>
        <v>#N/A</v>
      </c>
    </row>
    <row r="10" spans="1:3" x14ac:dyDescent="0.25">
      <c r="A10" s="34"/>
      <c r="B10" s="43"/>
      <c r="C10" s="34"/>
    </row>
    <row r="11" spans="1:3" x14ac:dyDescent="0.25">
      <c r="A11" s="34" t="e">
        <v>#NULL!</v>
      </c>
      <c r="B11" s="43" t="s">
        <v>104</v>
      </c>
      <c r="C11" s="34" t="e">
        <f>SUM(D8:D9 E5:E12)</f>
        <v>#NULL!</v>
      </c>
    </row>
    <row r="12" spans="1:3" x14ac:dyDescent="0.25">
      <c r="A12" s="34"/>
      <c r="B12" s="43"/>
      <c r="C12" s="34"/>
    </row>
    <row r="13" spans="1:3" x14ac:dyDescent="0.25">
      <c r="A13" s="34" t="e">
        <v>#NUM!</v>
      </c>
      <c r="B13" s="43" t="s">
        <v>105</v>
      </c>
      <c r="C13" s="34" t="e">
        <f>123456^1233545465</f>
        <v>#NUM!</v>
      </c>
    </row>
    <row r="14" spans="1:3" x14ac:dyDescent="0.25">
      <c r="A14" s="34"/>
      <c r="B14" s="43"/>
      <c r="C14" s="34"/>
    </row>
    <row r="15" spans="1:3" x14ac:dyDescent="0.25">
      <c r="A15" s="34" t="e">
        <v>#REF!</v>
      </c>
      <c r="B15" s="43" t="s">
        <v>106</v>
      </c>
      <c r="C15" s="34" t="e">
        <f>SUM(E9:E13,F9:F13,#REF!)</f>
        <v>#REF!</v>
      </c>
    </row>
    <row r="16" spans="1:3" x14ac:dyDescent="0.25">
      <c r="A16" s="34"/>
      <c r="B16" s="43"/>
      <c r="C16" s="34"/>
    </row>
    <row r="17" spans="1:3" x14ac:dyDescent="0.25">
      <c r="A17" s="34" t="e">
        <v>#VALUE!</v>
      </c>
      <c r="B17" s="43" t="s">
        <v>107</v>
      </c>
      <c r="C17" s="34" t="e">
        <f>SUM("abcd","abcd")</f>
        <v>#VALUE!</v>
      </c>
    </row>
    <row r="18" spans="1:3" x14ac:dyDescent="0.25">
      <c r="A18" s="34"/>
      <c r="B18" s="43"/>
      <c r="C18" s="34"/>
    </row>
    <row r="19" spans="1:3" x14ac:dyDescent="0.25">
      <c r="A19" s="34" t="s">
        <v>108</v>
      </c>
      <c r="B19" s="43" t="s">
        <v>109</v>
      </c>
      <c r="C19" s="55">
        <f>2.14124321513425E+21</f>
        <v>2.14124321513425E+21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4" sqref="G24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9.28515625" customWidth="1"/>
    <col min="4" max="4" width="11.140625" customWidth="1"/>
    <col min="5" max="5" width="10.85546875" customWidth="1"/>
    <col min="6" max="6" width="28.5703125" customWidth="1"/>
    <col min="7" max="7" width="42.5703125" customWidth="1"/>
  </cols>
  <sheetData>
    <row r="1" spans="1:7" ht="26.25" x14ac:dyDescent="0.4">
      <c r="A1" s="78" t="s">
        <v>16</v>
      </c>
      <c r="B1" s="78"/>
    </row>
    <row r="3" spans="1:7" x14ac:dyDescent="0.25">
      <c r="A3" s="44"/>
      <c r="B3" s="45"/>
      <c r="C3" s="46"/>
      <c r="D3" s="44"/>
      <c r="E3" s="44"/>
      <c r="F3" s="44"/>
      <c r="G3" s="44"/>
    </row>
    <row r="4" spans="1:7" x14ac:dyDescent="0.25">
      <c r="A4" s="47" t="s">
        <v>110</v>
      </c>
      <c r="B4" s="48" t="s">
        <v>111</v>
      </c>
      <c r="C4" s="49" t="s">
        <v>112</v>
      </c>
      <c r="D4" s="50" t="s">
        <v>48</v>
      </c>
      <c r="E4" s="51" t="s">
        <v>113</v>
      </c>
      <c r="F4" s="51" t="s">
        <v>114</v>
      </c>
      <c r="G4" s="51" t="s">
        <v>115</v>
      </c>
    </row>
    <row r="5" spans="1:7" x14ac:dyDescent="0.25">
      <c r="A5" s="44" t="s">
        <v>116</v>
      </c>
      <c r="B5" s="45">
        <v>34124</v>
      </c>
      <c r="C5" s="52">
        <f t="shared" ref="C5:C13" ca="1" si="0">DATEDIF(B5,TODAY(),"Y")</f>
        <v>30</v>
      </c>
      <c r="D5" s="44" t="s">
        <v>117</v>
      </c>
      <c r="E5" s="53">
        <v>3</v>
      </c>
      <c r="F5" s="46" t="str">
        <f>IF(E5&gt;=3,"ELIGIBILIE FOR BONUS")</f>
        <v>ELIGIBILIE FOR BONUS</v>
      </c>
      <c r="G5" s="54" t="str">
        <f ca="1">IF(AND(E5&gt;=3,C5&gt;=25),"ELIGIBLE FOR BONUS","NOT ELIGIBLE FOR BONUS")</f>
        <v>ELIGIBLE FOR BONUS</v>
      </c>
    </row>
    <row r="6" spans="1:7" x14ac:dyDescent="0.25">
      <c r="A6" s="44" t="s">
        <v>118</v>
      </c>
      <c r="B6" s="45">
        <v>34383</v>
      </c>
      <c r="C6" s="52">
        <f t="shared" ca="1" si="0"/>
        <v>29</v>
      </c>
      <c r="D6" s="44" t="s">
        <v>119</v>
      </c>
      <c r="E6" s="53">
        <v>2</v>
      </c>
      <c r="F6" s="46" t="str">
        <f t="shared" ref="F6:F13" si="1">IF(E6&gt;=3,"ELIGIBILIE FOR BONUS", "NOT ELIGIBLE FOR BONUS")</f>
        <v>NOT ELIGIBLE FOR BONUS</v>
      </c>
      <c r="G6" s="54" t="str">
        <f t="shared" ref="G6:G13" ca="1" si="2">IF(AND(E6&gt;=3,C6&gt;=25),"ELIGIBLE FOR BONUS","NOT ELIGIBLE FOR BONUS")</f>
        <v>NOT ELIGIBLE FOR BONUS</v>
      </c>
    </row>
    <row r="7" spans="1:7" x14ac:dyDescent="0.25">
      <c r="A7" s="44" t="s">
        <v>120</v>
      </c>
      <c r="B7" s="45">
        <v>32632</v>
      </c>
      <c r="C7" s="52">
        <f t="shared" ca="1" si="0"/>
        <v>34</v>
      </c>
      <c r="D7" s="44" t="s">
        <v>121</v>
      </c>
      <c r="E7" s="53">
        <v>4</v>
      </c>
      <c r="F7" s="46" t="str">
        <f t="shared" si="1"/>
        <v>ELIGIBILIE FOR BONUS</v>
      </c>
      <c r="G7" s="54" t="str">
        <f t="shared" ca="1" si="2"/>
        <v>ELIGIBLE FOR BONUS</v>
      </c>
    </row>
    <row r="8" spans="1:7" x14ac:dyDescent="0.25">
      <c r="A8" s="44" t="s">
        <v>122</v>
      </c>
      <c r="B8" s="45">
        <v>35434</v>
      </c>
      <c r="C8" s="52">
        <f t="shared" ca="1" si="0"/>
        <v>26</v>
      </c>
      <c r="D8" s="44" t="s">
        <v>123</v>
      </c>
      <c r="E8" s="53">
        <v>5</v>
      </c>
      <c r="F8" s="46" t="str">
        <f t="shared" si="1"/>
        <v>ELIGIBILIE FOR BONUS</v>
      </c>
      <c r="G8" s="54" t="str">
        <f t="shared" ca="1" si="2"/>
        <v>ELIGIBLE FOR BONUS</v>
      </c>
    </row>
    <row r="9" spans="1:7" x14ac:dyDescent="0.25">
      <c r="A9" s="44" t="s">
        <v>124</v>
      </c>
      <c r="B9" s="45">
        <v>33047</v>
      </c>
      <c r="C9" s="52">
        <f t="shared" ca="1" si="0"/>
        <v>33</v>
      </c>
      <c r="D9" s="44" t="s">
        <v>119</v>
      </c>
      <c r="E9" s="53">
        <v>4</v>
      </c>
      <c r="F9" s="46" t="str">
        <f t="shared" si="1"/>
        <v>ELIGIBILIE FOR BONUS</v>
      </c>
      <c r="G9" s="54" t="str">
        <f t="shared" ca="1" si="2"/>
        <v>ELIGIBLE FOR BONUS</v>
      </c>
    </row>
    <row r="10" spans="1:7" x14ac:dyDescent="0.25">
      <c r="A10" s="44" t="s">
        <v>125</v>
      </c>
      <c r="B10" s="45">
        <v>34240</v>
      </c>
      <c r="C10" s="52">
        <f t="shared" ca="1" si="0"/>
        <v>30</v>
      </c>
      <c r="D10" s="44" t="s">
        <v>117</v>
      </c>
      <c r="E10" s="53">
        <v>2</v>
      </c>
      <c r="F10" s="46" t="str">
        <f t="shared" si="1"/>
        <v>NOT ELIGIBLE FOR BONUS</v>
      </c>
      <c r="G10" s="54" t="str">
        <f ca="1">IF(AND(E10&gt;=3,C10&gt;=25),"ELIGIBLE FOR BONUS","NOT ELIGIBLE FOR BONUS")</f>
        <v>NOT ELIGIBLE FOR BONUS</v>
      </c>
    </row>
    <row r="11" spans="1:7" x14ac:dyDescent="0.25">
      <c r="A11" s="44" t="s">
        <v>126</v>
      </c>
      <c r="B11" s="45">
        <v>32795</v>
      </c>
      <c r="C11" s="52">
        <f t="shared" ca="1" si="0"/>
        <v>33</v>
      </c>
      <c r="D11" s="44" t="s">
        <v>119</v>
      </c>
      <c r="E11" s="53">
        <v>5</v>
      </c>
      <c r="F11" s="46" t="str">
        <f t="shared" si="1"/>
        <v>ELIGIBILIE FOR BONUS</v>
      </c>
      <c r="G11" s="54" t="str">
        <f t="shared" ca="1" si="2"/>
        <v>ELIGIBLE FOR BONUS</v>
      </c>
    </row>
    <row r="12" spans="1:7" x14ac:dyDescent="0.25">
      <c r="A12" s="44" t="s">
        <v>127</v>
      </c>
      <c r="B12" s="45">
        <v>34910</v>
      </c>
      <c r="C12" s="52">
        <f t="shared" ca="1" si="0"/>
        <v>28</v>
      </c>
      <c r="D12" s="44" t="s">
        <v>119</v>
      </c>
      <c r="E12" s="53">
        <v>3</v>
      </c>
      <c r="F12" s="46" t="str">
        <f t="shared" si="1"/>
        <v>ELIGIBILIE FOR BONUS</v>
      </c>
      <c r="G12" s="54" t="str">
        <f t="shared" ca="1" si="2"/>
        <v>ELIGIBLE FOR BONUS</v>
      </c>
    </row>
    <row r="13" spans="1:7" x14ac:dyDescent="0.25">
      <c r="A13" s="44" t="s">
        <v>128</v>
      </c>
      <c r="B13" s="45">
        <v>32658</v>
      </c>
      <c r="C13" s="52">
        <f t="shared" ca="1" si="0"/>
        <v>34</v>
      </c>
      <c r="D13" s="44" t="s">
        <v>119</v>
      </c>
      <c r="E13" s="53">
        <v>1</v>
      </c>
      <c r="F13" s="46" t="str">
        <f t="shared" si="1"/>
        <v>NOT ELIGIBLE FOR BONUS</v>
      </c>
      <c r="G13" s="54" t="str">
        <f t="shared" ca="1" si="2"/>
        <v>NOT ELIGIBLE FOR BONUS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5" sqref="C5:E5"/>
    </sheetView>
  </sheetViews>
  <sheetFormatPr defaultRowHeight="15" x14ac:dyDescent="0.25"/>
  <cols>
    <col min="1" max="1" width="12.5703125" customWidth="1"/>
    <col min="3" max="3" width="10.7109375" customWidth="1"/>
    <col min="5" max="5" width="12.42578125" customWidth="1"/>
  </cols>
  <sheetData>
    <row r="1" spans="1:5" ht="26.25" x14ac:dyDescent="0.4">
      <c r="A1" s="78" t="s">
        <v>16</v>
      </c>
      <c r="B1" s="78"/>
    </row>
    <row r="4" spans="1:5" x14ac:dyDescent="0.25">
      <c r="C4" t="s">
        <v>129</v>
      </c>
      <c r="D4" t="s">
        <v>130</v>
      </c>
      <c r="E4" t="s">
        <v>131</v>
      </c>
    </row>
    <row r="5" spans="1:5" x14ac:dyDescent="0.25">
      <c r="A5" s="56">
        <v>123</v>
      </c>
      <c r="C5" s="74">
        <f>COUNT(A5:A20)</f>
        <v>2</v>
      </c>
      <c r="D5" s="74">
        <f>COUNT(A5:A20)</f>
        <v>2</v>
      </c>
      <c r="E5" s="74">
        <f>COUNTBLANK(A5:A20)</f>
        <v>12</v>
      </c>
    </row>
    <row r="6" spans="1:5" x14ac:dyDescent="0.25">
      <c r="A6" s="56" t="s">
        <v>132</v>
      </c>
    </row>
    <row r="7" spans="1:5" x14ac:dyDescent="0.25">
      <c r="A7" s="56" t="s">
        <v>133</v>
      </c>
    </row>
    <row r="8" spans="1:5" x14ac:dyDescent="0.25">
      <c r="A8" s="56">
        <v>213421</v>
      </c>
    </row>
    <row r="9" spans="1:5" x14ac:dyDescent="0.25">
      <c r="A9" s="8"/>
    </row>
    <row r="10" spans="1:5" x14ac:dyDescent="0.25">
      <c r="A10" s="8"/>
    </row>
    <row r="11" spans="1:5" x14ac:dyDescent="0.25">
      <c r="A11" s="8"/>
    </row>
    <row r="12" spans="1:5" x14ac:dyDescent="0.25">
      <c r="A12" s="8"/>
    </row>
    <row r="13" spans="1:5" x14ac:dyDescent="0.25">
      <c r="A13" s="8"/>
    </row>
    <row r="14" spans="1:5" x14ac:dyDescent="0.25">
      <c r="A14" s="8"/>
    </row>
    <row r="15" spans="1:5" x14ac:dyDescent="0.25">
      <c r="A15" s="8"/>
    </row>
    <row r="16" spans="1:5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</sheetData>
  <mergeCells count="1">
    <mergeCell ref="A1:B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11" sqref="J11"/>
    </sheetView>
  </sheetViews>
  <sheetFormatPr defaultRowHeight="15" x14ac:dyDescent="0.25"/>
  <cols>
    <col min="1" max="1" width="16.5703125" customWidth="1"/>
    <col min="2" max="2" width="14.85546875" customWidth="1"/>
    <col min="7" max="7" width="18.140625" customWidth="1"/>
    <col min="8" max="8" width="17.5703125" customWidth="1"/>
    <col min="9" max="9" width="14.85546875" customWidth="1"/>
    <col min="10" max="10" width="10.28515625" customWidth="1"/>
    <col min="11" max="11" width="11.28515625" customWidth="1"/>
    <col min="12" max="12" width="12" customWidth="1"/>
    <col min="13" max="13" width="11.7109375" customWidth="1"/>
  </cols>
  <sheetData>
    <row r="1" spans="1:13" ht="26.25" x14ac:dyDescent="0.4">
      <c r="A1" s="78" t="s">
        <v>16</v>
      </c>
      <c r="B1" s="78"/>
    </row>
    <row r="3" spans="1:13" x14ac:dyDescent="0.25">
      <c r="A3" s="44"/>
      <c r="B3" s="45"/>
      <c r="C3" s="46"/>
      <c r="D3" s="44"/>
      <c r="E3" s="44"/>
    </row>
    <row r="4" spans="1:13" x14ac:dyDescent="0.25">
      <c r="A4" s="47" t="s">
        <v>110</v>
      </c>
      <c r="B4" s="48" t="s">
        <v>111</v>
      </c>
      <c r="C4" s="49" t="s">
        <v>112</v>
      </c>
      <c r="D4" s="50" t="s">
        <v>48</v>
      </c>
      <c r="E4" s="51" t="s">
        <v>113</v>
      </c>
      <c r="G4" s="57" t="s">
        <v>134</v>
      </c>
      <c r="H4" s="57">
        <f>COUNTIF(D5:D16,D6)</f>
        <v>7</v>
      </c>
      <c r="I4" s="57"/>
      <c r="J4" s="58"/>
      <c r="K4" s="58"/>
      <c r="L4" s="58"/>
      <c r="M4" s="58"/>
    </row>
    <row r="5" spans="1:13" x14ac:dyDescent="0.25">
      <c r="A5" s="59" t="s">
        <v>141</v>
      </c>
      <c r="B5" s="45">
        <v>34124</v>
      </c>
      <c r="C5" s="52">
        <f t="shared" ref="C5:C16" ca="1" si="0">DATEDIF(B5,TODAY(),"Y")</f>
        <v>30</v>
      </c>
      <c r="D5" s="46" t="s">
        <v>117</v>
      </c>
      <c r="E5" s="53">
        <v>3</v>
      </c>
      <c r="G5" s="57" t="s">
        <v>134</v>
      </c>
      <c r="H5" s="60">
        <f>COUNTIF(D5:D16,D11)</f>
        <v>7</v>
      </c>
      <c r="I5" s="60"/>
      <c r="J5" s="60"/>
      <c r="K5" s="60"/>
      <c r="L5" s="60"/>
      <c r="M5" s="60"/>
    </row>
    <row r="6" spans="1:13" x14ac:dyDescent="0.25">
      <c r="A6" s="59" t="s">
        <v>142</v>
      </c>
      <c r="B6" s="45">
        <v>34383</v>
      </c>
      <c r="C6" s="52">
        <f t="shared" ca="1" si="0"/>
        <v>29</v>
      </c>
      <c r="D6" s="46" t="s">
        <v>119</v>
      </c>
      <c r="E6" s="53">
        <v>2</v>
      </c>
      <c r="G6" s="57" t="s">
        <v>135</v>
      </c>
      <c r="H6">
        <f>COUNTIF(D5:D16,D5)</f>
        <v>2</v>
      </c>
    </row>
    <row r="7" spans="1:13" x14ac:dyDescent="0.25">
      <c r="A7" s="59" t="s">
        <v>143</v>
      </c>
      <c r="B7" s="45">
        <v>32632</v>
      </c>
      <c r="C7" s="52">
        <f t="shared" ca="1" si="0"/>
        <v>34</v>
      </c>
      <c r="D7" s="46" t="s">
        <v>121</v>
      </c>
      <c r="E7" s="53">
        <v>4</v>
      </c>
      <c r="G7" s="57" t="s">
        <v>136</v>
      </c>
      <c r="H7">
        <f>COUNTIF(D5:D16,D16)</f>
        <v>2</v>
      </c>
    </row>
    <row r="8" spans="1:13" x14ac:dyDescent="0.25">
      <c r="A8" s="59" t="s">
        <v>144</v>
      </c>
      <c r="B8" s="45">
        <v>35434</v>
      </c>
      <c r="C8" s="52">
        <f t="shared" ca="1" si="0"/>
        <v>26</v>
      </c>
      <c r="D8" s="46" t="s">
        <v>123</v>
      </c>
      <c r="E8" s="53">
        <v>5</v>
      </c>
      <c r="G8" s="58" t="s">
        <v>137</v>
      </c>
      <c r="H8">
        <f ca="1">COUNTIF(C5:C16,"&gt;=15")</f>
        <v>12</v>
      </c>
    </row>
    <row r="9" spans="1:13" x14ac:dyDescent="0.25">
      <c r="A9" s="59" t="s">
        <v>145</v>
      </c>
      <c r="B9" s="45">
        <v>33047</v>
      </c>
      <c r="C9" s="52">
        <f t="shared" ca="1" si="0"/>
        <v>33</v>
      </c>
      <c r="D9" s="46" t="s">
        <v>119</v>
      </c>
      <c r="E9" s="53">
        <v>4</v>
      </c>
      <c r="G9" s="58" t="s">
        <v>138</v>
      </c>
      <c r="H9">
        <f ca="1">COUNTIF(C5:C16,"&lt;15")</f>
        <v>0</v>
      </c>
    </row>
    <row r="10" spans="1:13" x14ac:dyDescent="0.25">
      <c r="A10" s="59" t="s">
        <v>146</v>
      </c>
      <c r="B10" s="45">
        <v>34240</v>
      </c>
      <c r="C10" s="52">
        <f t="shared" ca="1" si="0"/>
        <v>30</v>
      </c>
      <c r="D10" s="46" t="s">
        <v>117</v>
      </c>
      <c r="E10" s="53">
        <v>2</v>
      </c>
      <c r="G10" s="58" t="s">
        <v>139</v>
      </c>
      <c r="H10">
        <f>COUNTIF(E5:E16,E8)</f>
        <v>3</v>
      </c>
    </row>
    <row r="11" spans="1:13" x14ac:dyDescent="0.25">
      <c r="A11" s="59" t="s">
        <v>147</v>
      </c>
      <c r="B11" s="45">
        <v>32795</v>
      </c>
      <c r="C11" s="52">
        <f t="shared" ca="1" si="0"/>
        <v>33</v>
      </c>
      <c r="D11" s="46" t="s">
        <v>119</v>
      </c>
      <c r="E11" s="53">
        <v>5</v>
      </c>
      <c r="G11" s="58" t="s">
        <v>140</v>
      </c>
      <c r="H11">
        <f>COUNTIF(E5:E16,"&gt;=3")</f>
        <v>8</v>
      </c>
    </row>
    <row r="12" spans="1:13" x14ac:dyDescent="0.25">
      <c r="A12" s="59" t="s">
        <v>148</v>
      </c>
      <c r="B12" s="45">
        <v>34910</v>
      </c>
      <c r="C12" s="52">
        <f t="shared" ca="1" si="0"/>
        <v>28</v>
      </c>
      <c r="D12" s="46" t="s">
        <v>119</v>
      </c>
      <c r="E12" s="53">
        <v>3</v>
      </c>
    </row>
    <row r="13" spans="1:13" x14ac:dyDescent="0.25">
      <c r="A13" s="59" t="s">
        <v>149</v>
      </c>
      <c r="B13" s="45">
        <v>32658</v>
      </c>
      <c r="C13" s="52">
        <f t="shared" ca="1" si="0"/>
        <v>34</v>
      </c>
      <c r="D13" s="46" t="s">
        <v>119</v>
      </c>
      <c r="E13" s="53">
        <v>1</v>
      </c>
    </row>
    <row r="14" spans="1:13" x14ac:dyDescent="0.25">
      <c r="A14" s="59" t="s">
        <v>150</v>
      </c>
      <c r="B14" s="45">
        <v>37281</v>
      </c>
      <c r="C14" s="52">
        <f t="shared" ca="1" si="0"/>
        <v>21</v>
      </c>
      <c r="D14" s="46" t="s">
        <v>119</v>
      </c>
      <c r="E14" s="53">
        <v>3</v>
      </c>
    </row>
    <row r="15" spans="1:13" x14ac:dyDescent="0.25">
      <c r="A15" s="59" t="s">
        <v>151</v>
      </c>
      <c r="B15" s="45">
        <v>36063</v>
      </c>
      <c r="C15" s="52">
        <f t="shared" ca="1" si="0"/>
        <v>25</v>
      </c>
      <c r="D15" s="46" t="s">
        <v>119</v>
      </c>
      <c r="E15" s="53">
        <v>2</v>
      </c>
    </row>
    <row r="16" spans="1:13" x14ac:dyDescent="0.25">
      <c r="A16" s="44" t="s">
        <v>152</v>
      </c>
      <c r="B16" s="45">
        <v>34309</v>
      </c>
      <c r="C16" s="52">
        <f t="shared" ca="1" si="0"/>
        <v>29</v>
      </c>
      <c r="D16" s="46" t="s">
        <v>121</v>
      </c>
      <c r="E16" s="53">
        <v>5</v>
      </c>
    </row>
    <row r="17" spans="1:5" x14ac:dyDescent="0.25">
      <c r="A17" s="44"/>
      <c r="B17" s="45"/>
      <c r="C17" s="46"/>
      <c r="D17" s="44"/>
      <c r="E17" s="44"/>
    </row>
    <row r="18" spans="1:5" x14ac:dyDescent="0.25">
      <c r="A18" s="44"/>
      <c r="B18" s="45"/>
      <c r="C18" s="46"/>
      <c r="D18" s="44"/>
      <c r="E18" s="44"/>
    </row>
  </sheetData>
  <mergeCells count="1">
    <mergeCell ref="A1:B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2" zoomScale="154" zoomScaleNormal="154" workbookViewId="0">
      <selection activeCell="C20" sqref="C20"/>
    </sheetView>
  </sheetViews>
  <sheetFormatPr defaultRowHeight="15" x14ac:dyDescent="0.25"/>
  <cols>
    <col min="1" max="2" width="13" customWidth="1"/>
    <col min="3" max="3" width="12.140625" customWidth="1"/>
  </cols>
  <sheetData>
    <row r="1" spans="1:3" ht="26.25" x14ac:dyDescent="0.4">
      <c r="A1" s="78" t="s">
        <v>16</v>
      </c>
      <c r="B1" s="78"/>
    </row>
    <row r="3" spans="1:3" x14ac:dyDescent="0.25">
      <c r="A3" s="61" t="s">
        <v>153</v>
      </c>
      <c r="B3" s="61" t="s">
        <v>154</v>
      </c>
      <c r="C3" s="61" t="s">
        <v>155</v>
      </c>
    </row>
    <row r="4" spans="1:3" ht="30" x14ac:dyDescent="0.25">
      <c r="A4" s="62" t="s">
        <v>156</v>
      </c>
      <c r="B4" s="62" t="s">
        <v>157</v>
      </c>
      <c r="C4" s="62">
        <v>2300</v>
      </c>
    </row>
    <row r="5" spans="1:3" ht="30" x14ac:dyDescent="0.25">
      <c r="A5" s="62" t="s">
        <v>156</v>
      </c>
      <c r="B5" s="62" t="s">
        <v>158</v>
      </c>
      <c r="C5" s="62">
        <v>5500</v>
      </c>
    </row>
    <row r="6" spans="1:3" x14ac:dyDescent="0.25">
      <c r="A6" s="62" t="s">
        <v>159</v>
      </c>
      <c r="B6" s="62" t="s">
        <v>160</v>
      </c>
      <c r="C6" s="63">
        <v>800</v>
      </c>
    </row>
    <row r="7" spans="1:3" x14ac:dyDescent="0.25">
      <c r="A7" s="62"/>
      <c r="B7" s="62" t="s">
        <v>161</v>
      </c>
      <c r="C7" s="62">
        <v>400</v>
      </c>
    </row>
    <row r="8" spans="1:3" ht="30" x14ac:dyDescent="0.25">
      <c r="A8" s="62" t="s">
        <v>156</v>
      </c>
      <c r="B8" s="62" t="s">
        <v>162</v>
      </c>
      <c r="C8" s="62">
        <v>4200</v>
      </c>
    </row>
    <row r="9" spans="1:3" x14ac:dyDescent="0.25">
      <c r="A9" s="62" t="s">
        <v>159</v>
      </c>
      <c r="B9" s="62" t="s">
        <v>163</v>
      </c>
      <c r="C9" s="63">
        <v>1200</v>
      </c>
    </row>
    <row r="11" spans="1:3" x14ac:dyDescent="0.25">
      <c r="A11" t="s">
        <v>164</v>
      </c>
      <c r="B11" t="s">
        <v>165</v>
      </c>
    </row>
    <row r="12" spans="1:3" x14ac:dyDescent="0.25">
      <c r="A12" s="64">
        <f>SUMIF(A4:A9,"Fruits",C4:C9)</f>
        <v>2000</v>
      </c>
      <c r="B12" t="s">
        <v>166</v>
      </c>
    </row>
    <row r="13" spans="1:3" x14ac:dyDescent="0.25">
      <c r="A13" s="65">
        <f>SUMIF(A4:A9,A5,C4:C9)</f>
        <v>12000</v>
      </c>
      <c r="B13" t="s">
        <v>167</v>
      </c>
    </row>
    <row r="14" spans="1:3" x14ac:dyDescent="0.25">
      <c r="A14" s="65">
        <f>SUMIF(B4:B9,"*es",C4:C9)</f>
        <v>4300</v>
      </c>
      <c r="B14" t="s">
        <v>168</v>
      </c>
    </row>
    <row r="15" spans="1:3" x14ac:dyDescent="0.25">
      <c r="A15" s="65">
        <f>SUMIF(A4:A9,"",C4:C9)</f>
        <v>400</v>
      </c>
      <c r="B15" t="s">
        <v>169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" workbookViewId="0">
      <selection activeCell="D37" sqref="D37"/>
    </sheetView>
  </sheetViews>
  <sheetFormatPr defaultRowHeight="15" x14ac:dyDescent="0.25"/>
  <cols>
    <col min="1" max="1" width="13.5703125" customWidth="1"/>
    <col min="2" max="2" width="12.85546875" customWidth="1"/>
    <col min="3" max="3" width="9.7109375" customWidth="1"/>
  </cols>
  <sheetData>
    <row r="1" spans="1:5" x14ac:dyDescent="0.25">
      <c r="A1" t="s">
        <v>170</v>
      </c>
    </row>
    <row r="3" spans="1:5" ht="30" x14ac:dyDescent="0.25">
      <c r="A3" s="66" t="s">
        <v>171</v>
      </c>
      <c r="B3" s="66" t="s">
        <v>172</v>
      </c>
      <c r="C3" s="66" t="s">
        <v>173</v>
      </c>
      <c r="D3" s="66" t="s">
        <v>174</v>
      </c>
      <c r="E3" s="66" t="s">
        <v>175</v>
      </c>
    </row>
    <row r="4" spans="1:5" x14ac:dyDescent="0.25">
      <c r="A4" t="s">
        <v>176</v>
      </c>
      <c r="B4" t="s">
        <v>177</v>
      </c>
      <c r="C4" t="s">
        <v>178</v>
      </c>
      <c r="D4" s="67">
        <v>59.6</v>
      </c>
      <c r="E4" s="67">
        <v>39.97</v>
      </c>
    </row>
    <row r="5" spans="1:5" x14ac:dyDescent="0.25">
      <c r="A5" t="s">
        <v>179</v>
      </c>
      <c r="B5" t="s">
        <v>155</v>
      </c>
      <c r="C5" t="s">
        <v>180</v>
      </c>
      <c r="D5" s="67">
        <v>68.599999999999994</v>
      </c>
      <c r="E5" s="67">
        <v>23.74</v>
      </c>
    </row>
    <row r="6" spans="1:5" x14ac:dyDescent="0.25">
      <c r="A6" t="s">
        <v>181</v>
      </c>
      <c r="B6" t="s">
        <v>182</v>
      </c>
      <c r="C6" t="s">
        <v>178</v>
      </c>
      <c r="D6" s="67">
        <v>40</v>
      </c>
      <c r="E6" s="67">
        <v>17.88</v>
      </c>
    </row>
    <row r="7" spans="1:5" x14ac:dyDescent="0.25">
      <c r="A7" t="s">
        <v>183</v>
      </c>
      <c r="B7" t="s">
        <v>182</v>
      </c>
      <c r="C7" t="s">
        <v>184</v>
      </c>
      <c r="D7" s="67">
        <v>29.3</v>
      </c>
      <c r="E7" s="67">
        <v>13.09</v>
      </c>
    </row>
    <row r="8" spans="1:5" x14ac:dyDescent="0.25">
      <c r="A8" t="s">
        <v>185</v>
      </c>
      <c r="B8" t="s">
        <v>155</v>
      </c>
      <c r="C8" t="s">
        <v>186</v>
      </c>
      <c r="D8" s="67">
        <v>62.9</v>
      </c>
      <c r="E8" s="67">
        <v>47.9</v>
      </c>
    </row>
    <row r="9" spans="1:5" x14ac:dyDescent="0.25">
      <c r="A9" t="s">
        <v>187</v>
      </c>
      <c r="B9" t="s">
        <v>188</v>
      </c>
      <c r="C9" t="s">
        <v>184</v>
      </c>
      <c r="D9" s="67">
        <v>87.6</v>
      </c>
      <c r="E9" s="67">
        <v>23</v>
      </c>
    </row>
    <row r="10" spans="1:5" x14ac:dyDescent="0.25">
      <c r="A10" t="s">
        <v>147</v>
      </c>
      <c r="B10" t="s">
        <v>177</v>
      </c>
      <c r="C10" t="s">
        <v>189</v>
      </c>
      <c r="D10" s="67">
        <v>33.200000000000003</v>
      </c>
      <c r="E10" s="67">
        <v>24.05</v>
      </c>
    </row>
    <row r="11" spans="1:5" x14ac:dyDescent="0.25">
      <c r="A11" t="s">
        <v>190</v>
      </c>
      <c r="B11" t="s">
        <v>191</v>
      </c>
      <c r="C11" t="s">
        <v>178</v>
      </c>
      <c r="D11" s="67">
        <v>87.3</v>
      </c>
      <c r="E11" s="67">
        <v>19.68</v>
      </c>
    </row>
    <row r="12" spans="1:5" x14ac:dyDescent="0.25">
      <c r="A12" t="s">
        <v>192</v>
      </c>
      <c r="B12" t="s">
        <v>177</v>
      </c>
      <c r="C12" t="s">
        <v>193</v>
      </c>
      <c r="D12" s="67">
        <v>96.3</v>
      </c>
      <c r="E12" s="67">
        <v>35.92</v>
      </c>
    </row>
    <row r="13" spans="1:5" x14ac:dyDescent="0.25">
      <c r="A13" t="s">
        <v>194</v>
      </c>
      <c r="B13" t="s">
        <v>177</v>
      </c>
      <c r="C13" t="s">
        <v>186</v>
      </c>
      <c r="D13" s="67">
        <v>85.3</v>
      </c>
      <c r="E13" s="67">
        <v>24.14</v>
      </c>
    </row>
    <row r="14" spans="1:5" x14ac:dyDescent="0.25">
      <c r="A14" t="s">
        <v>195</v>
      </c>
      <c r="B14" t="s">
        <v>191</v>
      </c>
      <c r="C14" t="s">
        <v>186</v>
      </c>
      <c r="D14" s="67">
        <v>11.9</v>
      </c>
      <c r="E14" s="67">
        <v>32.14</v>
      </c>
    </row>
    <row r="15" spans="1:5" x14ac:dyDescent="0.25">
      <c r="A15" t="s">
        <v>196</v>
      </c>
      <c r="B15" t="s">
        <v>182</v>
      </c>
      <c r="C15" t="s">
        <v>184</v>
      </c>
      <c r="D15" s="67">
        <v>15.1</v>
      </c>
      <c r="E15" s="67">
        <v>45.09</v>
      </c>
    </row>
    <row r="16" spans="1:5" x14ac:dyDescent="0.25">
      <c r="A16" t="s">
        <v>197</v>
      </c>
      <c r="B16" t="s">
        <v>155</v>
      </c>
      <c r="C16" t="s">
        <v>184</v>
      </c>
      <c r="D16" s="67">
        <v>32.4</v>
      </c>
      <c r="E16" s="67">
        <v>14.37</v>
      </c>
    </row>
    <row r="17" spans="1:5" x14ac:dyDescent="0.25">
      <c r="A17" t="s">
        <v>198</v>
      </c>
      <c r="B17" t="s">
        <v>155</v>
      </c>
      <c r="C17" t="s">
        <v>186</v>
      </c>
      <c r="D17" s="67">
        <v>78.400000000000006</v>
      </c>
      <c r="E17" s="67">
        <v>44.98</v>
      </c>
    </row>
    <row r="18" spans="1:5" x14ac:dyDescent="0.25">
      <c r="A18" t="s">
        <v>199</v>
      </c>
      <c r="B18" t="s">
        <v>191</v>
      </c>
      <c r="C18" t="s">
        <v>193</v>
      </c>
      <c r="D18" s="67">
        <v>16.2</v>
      </c>
      <c r="E18" s="67">
        <v>33.04</v>
      </c>
    </row>
    <row r="19" spans="1:5" x14ac:dyDescent="0.25">
      <c r="A19" t="s">
        <v>200</v>
      </c>
      <c r="B19" t="s">
        <v>201</v>
      </c>
      <c r="C19" t="s">
        <v>180</v>
      </c>
      <c r="D19" s="67">
        <v>80.400000000000006</v>
      </c>
      <c r="E19" s="67">
        <v>16.53</v>
      </c>
    </row>
    <row r="20" spans="1:5" x14ac:dyDescent="0.25">
      <c r="A20" t="s">
        <v>202</v>
      </c>
      <c r="B20" t="s">
        <v>188</v>
      </c>
      <c r="C20" t="s">
        <v>189</v>
      </c>
      <c r="D20" s="67">
        <v>70.599999999999994</v>
      </c>
      <c r="E20" s="67">
        <v>20.84</v>
      </c>
    </row>
    <row r="21" spans="1:5" x14ac:dyDescent="0.25">
      <c r="A21" t="s">
        <v>203</v>
      </c>
      <c r="B21" t="s">
        <v>204</v>
      </c>
      <c r="C21" t="s">
        <v>180</v>
      </c>
      <c r="D21" s="67">
        <v>22.5</v>
      </c>
      <c r="E21" s="67">
        <v>11.51</v>
      </c>
    </row>
    <row r="22" spans="1:5" x14ac:dyDescent="0.25">
      <c r="A22" t="s">
        <v>205</v>
      </c>
      <c r="B22" t="s">
        <v>201</v>
      </c>
      <c r="C22" t="s">
        <v>178</v>
      </c>
      <c r="D22" s="67">
        <v>84.6</v>
      </c>
      <c r="E22" s="67">
        <v>29.76</v>
      </c>
    </row>
    <row r="23" spans="1:5" x14ac:dyDescent="0.25">
      <c r="A23" t="s">
        <v>206</v>
      </c>
      <c r="B23" t="s">
        <v>155</v>
      </c>
      <c r="C23" t="s">
        <v>180</v>
      </c>
      <c r="D23" s="67">
        <v>10.199999999999999</v>
      </c>
      <c r="E23" s="67">
        <v>23.74</v>
      </c>
    </row>
    <row r="24" spans="1:5" x14ac:dyDescent="0.25">
      <c r="A24" t="s">
        <v>207</v>
      </c>
      <c r="B24" t="s">
        <v>155</v>
      </c>
      <c r="C24" t="s">
        <v>189</v>
      </c>
      <c r="D24" s="67">
        <v>39.9</v>
      </c>
      <c r="E24" s="67">
        <v>41.66</v>
      </c>
    </row>
    <row r="25" spans="1:5" x14ac:dyDescent="0.25">
      <c r="A25" t="s">
        <v>208</v>
      </c>
      <c r="B25" t="s">
        <v>204</v>
      </c>
      <c r="C25" t="s">
        <v>186</v>
      </c>
      <c r="D25" s="67">
        <v>59.1</v>
      </c>
      <c r="E25" s="67">
        <v>34.83</v>
      </c>
    </row>
    <row r="26" spans="1:5" x14ac:dyDescent="0.25">
      <c r="A26" t="s">
        <v>209</v>
      </c>
      <c r="B26" t="s">
        <v>204</v>
      </c>
      <c r="C26" t="s">
        <v>189</v>
      </c>
      <c r="D26" s="67">
        <v>80.099999999999994</v>
      </c>
      <c r="E26" s="67">
        <v>44.62</v>
      </c>
    </row>
    <row r="27" spans="1:5" x14ac:dyDescent="0.25">
      <c r="A27" t="s">
        <v>210</v>
      </c>
      <c r="B27" t="s">
        <v>201</v>
      </c>
      <c r="C27" t="s">
        <v>178</v>
      </c>
      <c r="D27" s="67">
        <v>13.2</v>
      </c>
      <c r="E27" s="67">
        <v>12.06</v>
      </c>
    </row>
    <row r="28" spans="1:5" x14ac:dyDescent="0.25">
      <c r="A28" t="s">
        <v>211</v>
      </c>
      <c r="B28" t="s">
        <v>155</v>
      </c>
      <c r="C28" t="s">
        <v>178</v>
      </c>
      <c r="D28" s="67">
        <v>95</v>
      </c>
      <c r="E28" s="67">
        <v>48.63</v>
      </c>
    </row>
    <row r="29" spans="1:5" x14ac:dyDescent="0.25">
      <c r="A29" t="s">
        <v>212</v>
      </c>
      <c r="B29" t="s">
        <v>201</v>
      </c>
      <c r="C29" t="s">
        <v>178</v>
      </c>
      <c r="D29" s="67">
        <v>78.5</v>
      </c>
      <c r="E29" s="67">
        <v>28.73</v>
      </c>
    </row>
    <row r="30" spans="1:5" x14ac:dyDescent="0.25">
      <c r="A30" t="s">
        <v>213</v>
      </c>
      <c r="B30" t="s">
        <v>188</v>
      </c>
      <c r="C30" t="s">
        <v>193</v>
      </c>
      <c r="D30" s="67">
        <v>82.4</v>
      </c>
      <c r="E30" s="67">
        <v>24.54</v>
      </c>
    </row>
    <row r="31" spans="1:5" x14ac:dyDescent="0.25">
      <c r="A31" t="s">
        <v>214</v>
      </c>
      <c r="B31" t="s">
        <v>155</v>
      </c>
      <c r="C31" t="s">
        <v>178</v>
      </c>
      <c r="D31" s="67">
        <v>23.2</v>
      </c>
      <c r="E31" s="67">
        <v>45.11</v>
      </c>
    </row>
    <row r="32" spans="1:5" x14ac:dyDescent="0.25">
      <c r="A32" t="s">
        <v>215</v>
      </c>
      <c r="B32" t="s">
        <v>188</v>
      </c>
      <c r="C32" t="s">
        <v>186</v>
      </c>
      <c r="D32" s="67">
        <v>46.4</v>
      </c>
      <c r="E32" s="67">
        <v>38.799999999999997</v>
      </c>
    </row>
    <row r="33" spans="1:5" x14ac:dyDescent="0.25">
      <c r="A33" t="s">
        <v>216</v>
      </c>
      <c r="B33" t="s">
        <v>204</v>
      </c>
      <c r="C33" t="s">
        <v>184</v>
      </c>
      <c r="D33" s="67">
        <v>97.2</v>
      </c>
      <c r="E33" s="67">
        <v>30.3</v>
      </c>
    </row>
    <row r="34" spans="1:5" x14ac:dyDescent="0.25">
      <c r="A34" t="s">
        <v>217</v>
      </c>
      <c r="B34" t="s">
        <v>204</v>
      </c>
      <c r="C34" t="s">
        <v>189</v>
      </c>
      <c r="D34" s="67">
        <v>13.6</v>
      </c>
      <c r="E34" s="67">
        <v>20.14</v>
      </c>
    </row>
    <row r="35" spans="1:5" x14ac:dyDescent="0.25">
      <c r="A35" t="s">
        <v>218</v>
      </c>
      <c r="B35" t="s">
        <v>182</v>
      </c>
      <c r="C35" t="s">
        <v>193</v>
      </c>
      <c r="D35" s="67">
        <v>26.6</v>
      </c>
      <c r="E35" s="67">
        <v>15.99</v>
      </c>
    </row>
    <row r="36" spans="1:5" x14ac:dyDescent="0.25">
      <c r="D36" s="67"/>
    </row>
    <row r="37" spans="1:5" x14ac:dyDescent="0.25">
      <c r="A37" s="68" t="s">
        <v>219</v>
      </c>
      <c r="D37" s="69">
        <f>SUMIFS(D4:D35,C4:C35,"PA",B4:B35,"Executive")</f>
        <v>26.6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96" zoomScaleNormal="196" workbookViewId="0">
      <selection activeCell="B8" sqref="B8"/>
    </sheetView>
  </sheetViews>
  <sheetFormatPr defaultRowHeight="15" x14ac:dyDescent="0.25"/>
  <cols>
    <col min="1" max="1" width="23.5703125" customWidth="1"/>
    <col min="2" max="2" width="11.140625" customWidth="1"/>
    <col min="3" max="3" width="13.85546875" customWidth="1"/>
    <col min="4" max="4" width="10.7109375" customWidth="1"/>
    <col min="5" max="5" width="12.5703125" customWidth="1"/>
  </cols>
  <sheetData>
    <row r="1" spans="1:5" ht="26.25" x14ac:dyDescent="0.4">
      <c r="A1" s="78" t="s">
        <v>16</v>
      </c>
      <c r="B1" s="78"/>
    </row>
    <row r="3" spans="1:5" x14ac:dyDescent="0.25">
      <c r="A3" t="s">
        <v>220</v>
      </c>
    </row>
    <row r="5" spans="1:5" x14ac:dyDescent="0.25">
      <c r="A5" t="s">
        <v>221</v>
      </c>
      <c r="B5">
        <v>1000000</v>
      </c>
    </row>
    <row r="6" spans="1:5" x14ac:dyDescent="0.25">
      <c r="A6" t="s">
        <v>222</v>
      </c>
      <c r="B6">
        <v>590490</v>
      </c>
    </row>
    <row r="7" spans="1:5" x14ac:dyDescent="0.25">
      <c r="A7" t="s">
        <v>223</v>
      </c>
      <c r="B7">
        <v>5</v>
      </c>
    </row>
    <row r="8" spans="1:5" x14ac:dyDescent="0.25">
      <c r="A8" s="1" t="s">
        <v>224</v>
      </c>
      <c r="B8" s="75">
        <f>SLN(B5,B6,B7)</f>
        <v>81902</v>
      </c>
    </row>
    <row r="10" spans="1:5" x14ac:dyDescent="0.25">
      <c r="A10" s="1" t="s">
        <v>225</v>
      </c>
    </row>
    <row r="11" spans="1:5" x14ac:dyDescent="0.25">
      <c r="B11" t="s">
        <v>226</v>
      </c>
      <c r="C11" t="s">
        <v>227</v>
      </c>
      <c r="D11" t="s">
        <v>228</v>
      </c>
      <c r="E11" t="s">
        <v>229</v>
      </c>
    </row>
    <row r="12" spans="1:5" x14ac:dyDescent="0.25">
      <c r="B12">
        <v>1</v>
      </c>
      <c r="C12" s="70">
        <f>B5</f>
        <v>1000000</v>
      </c>
      <c r="D12" s="70">
        <f>$B$8</f>
        <v>81902</v>
      </c>
      <c r="E12" s="70">
        <f>C12-D12</f>
        <v>918098</v>
      </c>
    </row>
    <row r="13" spans="1:5" x14ac:dyDescent="0.25">
      <c r="B13">
        <v>2</v>
      </c>
      <c r="C13" s="70">
        <f>E12</f>
        <v>918098</v>
      </c>
      <c r="D13" s="70">
        <f t="shared" ref="D13:D16" si="0">$B$8</f>
        <v>81902</v>
      </c>
      <c r="E13" s="70">
        <f>C13-D13</f>
        <v>836196</v>
      </c>
    </row>
    <row r="14" spans="1:5" x14ac:dyDescent="0.25">
      <c r="B14">
        <v>3</v>
      </c>
      <c r="C14" s="70">
        <f>E13</f>
        <v>836196</v>
      </c>
      <c r="D14" s="70">
        <f t="shared" si="0"/>
        <v>81902</v>
      </c>
      <c r="E14" s="70">
        <f>C14-D14</f>
        <v>754294</v>
      </c>
    </row>
    <row r="15" spans="1:5" x14ac:dyDescent="0.25">
      <c r="B15">
        <v>4</v>
      </c>
      <c r="C15" s="70">
        <f>E14</f>
        <v>754294</v>
      </c>
      <c r="D15" s="70">
        <f t="shared" si="0"/>
        <v>81902</v>
      </c>
      <c r="E15" s="70">
        <f>C15-D15</f>
        <v>672392</v>
      </c>
    </row>
    <row r="16" spans="1:5" x14ac:dyDescent="0.25">
      <c r="B16">
        <v>5</v>
      </c>
      <c r="C16" s="70">
        <f>E15</f>
        <v>672392</v>
      </c>
      <c r="D16" s="70">
        <f t="shared" si="0"/>
        <v>81902</v>
      </c>
      <c r="E16" s="70">
        <f>C16-D16</f>
        <v>590490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:C1048576"/>
    </sheetView>
  </sheetViews>
  <sheetFormatPr defaultRowHeight="15" x14ac:dyDescent="0.25"/>
  <cols>
    <col min="2" max="2" width="16.5703125" bestFit="1" customWidth="1"/>
  </cols>
  <sheetData>
    <row r="1" spans="1:2" ht="26.25" x14ac:dyDescent="0.4">
      <c r="A1" s="78" t="s">
        <v>16</v>
      </c>
      <c r="B1" s="78"/>
    </row>
    <row r="3" spans="1:2" x14ac:dyDescent="0.25">
      <c r="A3" s="1" t="s">
        <v>18</v>
      </c>
    </row>
    <row r="5" spans="1:2" x14ac:dyDescent="0.25">
      <c r="B5" t="s">
        <v>2</v>
      </c>
    </row>
    <row r="6" spans="1:2" x14ac:dyDescent="0.25">
      <c r="B6" t="s">
        <v>19</v>
      </c>
    </row>
    <row r="8" spans="1:2" x14ac:dyDescent="0.25">
      <c r="A8" s="1"/>
    </row>
  </sheetData>
  <mergeCells count="1">
    <mergeCell ref="A1:B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cols>
    <col min="1" max="1" width="18.42578125" customWidth="1"/>
    <col min="2" max="2" width="12.7109375" customWidth="1"/>
  </cols>
  <sheetData>
    <row r="1" spans="1:2" ht="26.25" x14ac:dyDescent="0.4">
      <c r="A1" s="78" t="s">
        <v>16</v>
      </c>
      <c r="B1" s="78"/>
    </row>
    <row r="5" spans="1:2" x14ac:dyDescent="0.25">
      <c r="A5" t="s">
        <v>230</v>
      </c>
      <c r="B5">
        <v>2000</v>
      </c>
    </row>
    <row r="6" spans="1:2" x14ac:dyDescent="0.25">
      <c r="A6" t="s">
        <v>231</v>
      </c>
      <c r="B6">
        <v>8000</v>
      </c>
    </row>
    <row r="7" spans="1:2" x14ac:dyDescent="0.25">
      <c r="A7" t="s">
        <v>232</v>
      </c>
      <c r="B7">
        <v>7</v>
      </c>
    </row>
    <row r="9" spans="1:2" x14ac:dyDescent="0.25">
      <c r="A9" t="s">
        <v>233</v>
      </c>
      <c r="B9" s="76">
        <f>(B6/B5)^(1/B7)-1</f>
        <v>0.21901365420447538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36.28515625" customWidth="1"/>
    <col min="2" max="2" width="18.7109375" customWidth="1"/>
  </cols>
  <sheetData>
    <row r="1" spans="1:2" ht="26.25" x14ac:dyDescent="0.4">
      <c r="A1" s="6" t="s">
        <v>16</v>
      </c>
      <c r="B1" s="71"/>
    </row>
    <row r="4" spans="1:2" x14ac:dyDescent="0.25">
      <c r="A4" t="s">
        <v>234</v>
      </c>
      <c r="B4">
        <v>1000000</v>
      </c>
    </row>
    <row r="5" spans="1:2" x14ac:dyDescent="0.25">
      <c r="A5" t="s">
        <v>232</v>
      </c>
      <c r="B5">
        <v>10</v>
      </c>
    </row>
    <row r="6" spans="1:2" x14ac:dyDescent="0.25">
      <c r="A6" t="s">
        <v>235</v>
      </c>
      <c r="B6" s="72">
        <v>0.08</v>
      </c>
    </row>
    <row r="7" spans="1:2" x14ac:dyDescent="0.25">
      <c r="A7" t="s">
        <v>236</v>
      </c>
      <c r="B7" s="75">
        <f>-PV(B6,B5,B4,0,1)</f>
        <v>7246887.9108567629</v>
      </c>
    </row>
    <row r="11" spans="1:2" x14ac:dyDescent="0.25">
      <c r="A11" t="s">
        <v>237</v>
      </c>
      <c r="B11">
        <v>200000</v>
      </c>
    </row>
    <row r="12" spans="1:2" x14ac:dyDescent="0.25">
      <c r="A12" t="s">
        <v>238</v>
      </c>
      <c r="B12" s="75">
        <f>B7-B11</f>
        <v>7046887.9108567629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cols>
    <col min="1" max="1" width="23.5703125" customWidth="1"/>
    <col min="2" max="2" width="12.140625" customWidth="1"/>
  </cols>
  <sheetData>
    <row r="1" spans="1:2" ht="26.25" x14ac:dyDescent="0.4">
      <c r="A1" s="71" t="s">
        <v>16</v>
      </c>
      <c r="B1" s="71"/>
    </row>
    <row r="5" spans="1:2" x14ac:dyDescent="0.25">
      <c r="A5" t="s">
        <v>239</v>
      </c>
      <c r="B5">
        <v>100000</v>
      </c>
    </row>
    <row r="6" spans="1:2" x14ac:dyDescent="0.25">
      <c r="A6" t="s">
        <v>240</v>
      </c>
      <c r="B6" s="72">
        <v>0.11</v>
      </c>
    </row>
    <row r="7" spans="1:2" x14ac:dyDescent="0.25">
      <c r="A7" t="s">
        <v>241</v>
      </c>
      <c r="B7">
        <v>20</v>
      </c>
    </row>
    <row r="9" spans="1:2" x14ac:dyDescent="0.25">
      <c r="A9" t="s">
        <v>242</v>
      </c>
      <c r="B9" s="75">
        <f>FV(B6,B7,,-B5,1)</f>
        <v>806231.15361291531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I27" sqref="I27"/>
    </sheetView>
  </sheetViews>
  <sheetFormatPr defaultRowHeight="15" x14ac:dyDescent="0.25"/>
  <cols>
    <col min="1" max="1" width="18.7109375" bestFit="1" customWidth="1"/>
    <col min="4" max="4" width="21.42578125" bestFit="1" customWidth="1"/>
  </cols>
  <sheetData>
    <row r="1" spans="1:5" ht="26.25" x14ac:dyDescent="0.4">
      <c r="A1" s="71" t="s">
        <v>16</v>
      </c>
      <c r="B1" s="71"/>
    </row>
    <row r="5" spans="1:5" x14ac:dyDescent="0.25">
      <c r="A5" t="s">
        <v>27</v>
      </c>
      <c r="B5" t="s">
        <v>243</v>
      </c>
    </row>
    <row r="6" spans="1:5" x14ac:dyDescent="0.25">
      <c r="A6" s="73">
        <v>42093</v>
      </c>
      <c r="B6">
        <v>8492.2999999999993</v>
      </c>
      <c r="D6" t="s">
        <v>25</v>
      </c>
      <c r="E6" s="74">
        <f>AVERAGE(B6:B67)</f>
        <v>8336.9419354838719</v>
      </c>
    </row>
    <row r="7" spans="1:5" x14ac:dyDescent="0.25">
      <c r="A7" s="73">
        <v>42094</v>
      </c>
      <c r="B7">
        <v>8491</v>
      </c>
      <c r="D7" t="s">
        <v>23</v>
      </c>
      <c r="E7" s="74">
        <f>SUM(B6:B67)</f>
        <v>516890.40000000008</v>
      </c>
    </row>
    <row r="8" spans="1:5" x14ac:dyDescent="0.25">
      <c r="A8" s="73">
        <v>42095</v>
      </c>
      <c r="B8">
        <v>8586.25</v>
      </c>
      <c r="D8" t="s">
        <v>244</v>
      </c>
      <c r="E8" s="74">
        <f>MAX(B6:B67)</f>
        <v>8834</v>
      </c>
    </row>
    <row r="9" spans="1:5" x14ac:dyDescent="0.25">
      <c r="A9" s="73">
        <v>42100</v>
      </c>
      <c r="B9">
        <v>8659.9</v>
      </c>
      <c r="D9" t="s">
        <v>245</v>
      </c>
      <c r="E9" s="74">
        <f>MIN(B6:B67)</f>
        <v>7965.35</v>
      </c>
    </row>
    <row r="10" spans="1:5" x14ac:dyDescent="0.25">
      <c r="A10" s="73">
        <v>42101</v>
      </c>
      <c r="B10">
        <v>8660.2999999999993</v>
      </c>
      <c r="D10" t="s">
        <v>246</v>
      </c>
      <c r="E10" s="74">
        <f>COUNT(B6:B67)</f>
        <v>62</v>
      </c>
    </row>
    <row r="11" spans="1:5" x14ac:dyDescent="0.25">
      <c r="A11" s="73">
        <v>42102</v>
      </c>
      <c r="B11">
        <v>8714.4</v>
      </c>
      <c r="D11" t="s">
        <v>247</v>
      </c>
      <c r="E11" s="74">
        <f>_xlfn.STDEV.S(B6:B67)</f>
        <v>213.18616646781206</v>
      </c>
    </row>
    <row r="12" spans="1:5" x14ac:dyDescent="0.25">
      <c r="A12" s="73">
        <v>42103</v>
      </c>
      <c r="B12">
        <v>8778.2999999999993</v>
      </c>
    </row>
    <row r="13" spans="1:5" x14ac:dyDescent="0.25">
      <c r="A13" s="73">
        <v>42104</v>
      </c>
      <c r="B13">
        <v>8780.35</v>
      </c>
    </row>
    <row r="14" spans="1:5" x14ac:dyDescent="0.25">
      <c r="A14" s="73">
        <v>42107</v>
      </c>
      <c r="B14">
        <v>8834</v>
      </c>
    </row>
    <row r="15" spans="1:5" x14ac:dyDescent="0.25">
      <c r="A15" s="73">
        <v>42109</v>
      </c>
      <c r="B15">
        <v>8750.2000000000007</v>
      </c>
    </row>
    <row r="16" spans="1:5" x14ac:dyDescent="0.25">
      <c r="A16" s="73">
        <v>42110</v>
      </c>
      <c r="B16">
        <v>8706.7000000000007</v>
      </c>
    </row>
    <row r="17" spans="1:2" x14ac:dyDescent="0.25">
      <c r="A17" s="73">
        <v>42111</v>
      </c>
      <c r="B17">
        <v>8606</v>
      </c>
    </row>
    <row r="18" spans="1:2" x14ac:dyDescent="0.25">
      <c r="A18" s="73">
        <v>42114</v>
      </c>
      <c r="B18">
        <v>8448.1</v>
      </c>
    </row>
    <row r="19" spans="1:2" x14ac:dyDescent="0.25">
      <c r="A19" s="73">
        <v>42115</v>
      </c>
      <c r="B19">
        <v>8377.75</v>
      </c>
    </row>
    <row r="20" spans="1:2" x14ac:dyDescent="0.25">
      <c r="A20" s="73">
        <v>42116</v>
      </c>
      <c r="B20">
        <v>8429.7000000000007</v>
      </c>
    </row>
    <row r="21" spans="1:2" x14ac:dyDescent="0.25">
      <c r="A21" s="73">
        <v>42117</v>
      </c>
      <c r="B21">
        <v>8398.2999999999993</v>
      </c>
    </row>
    <row r="22" spans="1:2" x14ac:dyDescent="0.25">
      <c r="A22" s="73">
        <v>42118</v>
      </c>
      <c r="B22">
        <v>8305.25</v>
      </c>
    </row>
    <row r="23" spans="1:2" x14ac:dyDescent="0.25">
      <c r="A23" s="73">
        <v>42121</v>
      </c>
      <c r="B23">
        <v>8213.7999999999993</v>
      </c>
    </row>
    <row r="24" spans="1:2" x14ac:dyDescent="0.25">
      <c r="A24" s="73">
        <v>42122</v>
      </c>
      <c r="B24">
        <v>8285.6</v>
      </c>
    </row>
    <row r="25" spans="1:2" x14ac:dyDescent="0.25">
      <c r="A25" s="73">
        <v>42123</v>
      </c>
      <c r="B25">
        <v>8239.75</v>
      </c>
    </row>
    <row r="26" spans="1:2" x14ac:dyDescent="0.25">
      <c r="A26" s="73">
        <v>42124</v>
      </c>
      <c r="B26">
        <v>8181.5</v>
      </c>
    </row>
    <row r="27" spans="1:2" x14ac:dyDescent="0.25">
      <c r="A27" s="73">
        <v>42128</v>
      </c>
      <c r="B27">
        <v>8331.9500000000007</v>
      </c>
    </row>
    <row r="28" spans="1:2" x14ac:dyDescent="0.25">
      <c r="A28" s="73">
        <v>42129</v>
      </c>
      <c r="B28">
        <v>8324.7999999999993</v>
      </c>
    </row>
    <row r="29" spans="1:2" x14ac:dyDescent="0.25">
      <c r="A29" s="73">
        <v>42130</v>
      </c>
      <c r="B29">
        <v>8097</v>
      </c>
    </row>
    <row r="30" spans="1:2" x14ac:dyDescent="0.25">
      <c r="A30" s="73">
        <v>42131</v>
      </c>
      <c r="B30">
        <v>8057.3</v>
      </c>
    </row>
    <row r="31" spans="1:2" x14ac:dyDescent="0.25">
      <c r="A31" s="73">
        <v>42132</v>
      </c>
      <c r="B31">
        <v>8191.5</v>
      </c>
    </row>
    <row r="32" spans="1:2" x14ac:dyDescent="0.25">
      <c r="A32" s="73">
        <v>42135</v>
      </c>
      <c r="B32">
        <v>8325.25</v>
      </c>
    </row>
    <row r="33" spans="1:2" x14ac:dyDescent="0.25">
      <c r="A33" s="73">
        <v>42136</v>
      </c>
      <c r="B33">
        <v>8126.95</v>
      </c>
    </row>
    <row r="34" spans="1:2" x14ac:dyDescent="0.25">
      <c r="A34" s="73">
        <v>42137</v>
      </c>
      <c r="B34">
        <v>8235.4500000000007</v>
      </c>
    </row>
    <row r="35" spans="1:2" x14ac:dyDescent="0.25">
      <c r="A35" s="73">
        <v>42138</v>
      </c>
      <c r="B35">
        <v>8224.2000000000007</v>
      </c>
    </row>
    <row r="36" spans="1:2" x14ac:dyDescent="0.25">
      <c r="A36" s="73">
        <v>42139</v>
      </c>
      <c r="B36">
        <v>8262.35</v>
      </c>
    </row>
    <row r="37" spans="1:2" x14ac:dyDescent="0.25">
      <c r="A37" s="73">
        <v>42142</v>
      </c>
      <c r="B37">
        <v>8373.65</v>
      </c>
    </row>
    <row r="38" spans="1:2" x14ac:dyDescent="0.25">
      <c r="A38" s="73">
        <v>42143</v>
      </c>
      <c r="B38">
        <v>8365.65</v>
      </c>
    </row>
    <row r="39" spans="1:2" x14ac:dyDescent="0.25">
      <c r="A39" s="73">
        <v>42144</v>
      </c>
      <c r="B39">
        <v>8423.25</v>
      </c>
    </row>
    <row r="40" spans="1:2" x14ac:dyDescent="0.25">
      <c r="A40" s="73">
        <v>42145</v>
      </c>
      <c r="B40">
        <v>8421</v>
      </c>
    </row>
    <row r="41" spans="1:2" x14ac:dyDescent="0.25">
      <c r="A41" s="73">
        <v>42146</v>
      </c>
      <c r="B41">
        <v>8458.9500000000007</v>
      </c>
    </row>
    <row r="42" spans="1:2" x14ac:dyDescent="0.25">
      <c r="A42" s="73">
        <v>42149</v>
      </c>
      <c r="B42">
        <v>8370.25</v>
      </c>
    </row>
    <row r="43" spans="1:2" x14ac:dyDescent="0.25">
      <c r="A43" s="73">
        <v>42150</v>
      </c>
      <c r="B43">
        <v>8339.35</v>
      </c>
    </row>
    <row r="44" spans="1:2" x14ac:dyDescent="0.25">
      <c r="A44" s="73">
        <v>42151</v>
      </c>
      <c r="B44">
        <v>8334.6</v>
      </c>
    </row>
    <row r="45" spans="1:2" x14ac:dyDescent="0.25">
      <c r="A45" s="73">
        <v>42152</v>
      </c>
      <c r="B45">
        <v>8319</v>
      </c>
    </row>
    <row r="46" spans="1:2" x14ac:dyDescent="0.25">
      <c r="A46" s="73">
        <v>42153</v>
      </c>
      <c r="B46">
        <v>8433.65</v>
      </c>
    </row>
    <row r="47" spans="1:2" x14ac:dyDescent="0.25">
      <c r="A47" s="73">
        <v>42156</v>
      </c>
      <c r="B47">
        <v>8433.4</v>
      </c>
    </row>
    <row r="48" spans="1:2" x14ac:dyDescent="0.25">
      <c r="A48" s="73">
        <v>42157</v>
      </c>
      <c r="B48">
        <v>8236.4500000000007</v>
      </c>
    </row>
    <row r="49" spans="1:2" x14ac:dyDescent="0.25">
      <c r="A49" s="73">
        <v>42158</v>
      </c>
      <c r="B49">
        <v>8135.1</v>
      </c>
    </row>
    <row r="50" spans="1:2" x14ac:dyDescent="0.25">
      <c r="A50" s="73">
        <v>42159</v>
      </c>
      <c r="B50">
        <v>8130.65</v>
      </c>
    </row>
    <row r="51" spans="1:2" x14ac:dyDescent="0.25">
      <c r="A51" s="73">
        <v>42160</v>
      </c>
      <c r="B51">
        <v>8114.7</v>
      </c>
    </row>
    <row r="52" spans="1:2" x14ac:dyDescent="0.25">
      <c r="A52" s="73">
        <v>42163</v>
      </c>
      <c r="B52">
        <v>8044.15</v>
      </c>
    </row>
    <row r="53" spans="1:2" x14ac:dyDescent="0.25">
      <c r="A53" s="73">
        <v>42164</v>
      </c>
      <c r="B53">
        <v>8022.4</v>
      </c>
    </row>
    <row r="54" spans="1:2" x14ac:dyDescent="0.25">
      <c r="A54" s="73">
        <v>42165</v>
      </c>
      <c r="B54">
        <v>8124.45</v>
      </c>
    </row>
    <row r="55" spans="1:2" x14ac:dyDescent="0.25">
      <c r="A55" s="73">
        <v>42166</v>
      </c>
      <c r="B55">
        <v>7965.35</v>
      </c>
    </row>
    <row r="56" spans="1:2" x14ac:dyDescent="0.25">
      <c r="A56" s="73">
        <v>42167</v>
      </c>
      <c r="B56">
        <v>7982.9</v>
      </c>
    </row>
    <row r="57" spans="1:2" x14ac:dyDescent="0.25">
      <c r="A57" s="73">
        <v>42170</v>
      </c>
      <c r="B57">
        <v>8013.9</v>
      </c>
    </row>
    <row r="58" spans="1:2" x14ac:dyDescent="0.25">
      <c r="A58" s="73">
        <v>42171</v>
      </c>
      <c r="B58">
        <v>8047.3</v>
      </c>
    </row>
    <row r="59" spans="1:2" x14ac:dyDescent="0.25">
      <c r="A59" s="73">
        <v>42172</v>
      </c>
      <c r="B59">
        <v>8091.55</v>
      </c>
    </row>
    <row r="60" spans="1:2" x14ac:dyDescent="0.25">
      <c r="A60" s="73">
        <v>42173</v>
      </c>
      <c r="B60">
        <v>8174.6</v>
      </c>
    </row>
    <row r="61" spans="1:2" x14ac:dyDescent="0.25">
      <c r="A61" s="73">
        <v>42174</v>
      </c>
      <c r="B61">
        <v>8224.9500000000007</v>
      </c>
    </row>
    <row r="62" spans="1:2" x14ac:dyDescent="0.25">
      <c r="A62" s="73">
        <v>42177</v>
      </c>
      <c r="B62">
        <v>8353.1</v>
      </c>
    </row>
    <row r="63" spans="1:2" x14ac:dyDescent="0.25">
      <c r="A63" s="73">
        <v>42178</v>
      </c>
      <c r="B63">
        <v>8381.5499999999993</v>
      </c>
    </row>
    <row r="64" spans="1:2" x14ac:dyDescent="0.25">
      <c r="A64" s="73">
        <v>42179</v>
      </c>
      <c r="B64">
        <v>8360.85</v>
      </c>
    </row>
    <row r="65" spans="1:2" x14ac:dyDescent="0.25">
      <c r="A65" s="73">
        <v>42180</v>
      </c>
      <c r="B65">
        <v>8398</v>
      </c>
    </row>
    <row r="66" spans="1:2" x14ac:dyDescent="0.25">
      <c r="A66" s="73">
        <v>42181</v>
      </c>
      <c r="B66">
        <v>8381.1</v>
      </c>
    </row>
    <row r="67" spans="1:2" x14ac:dyDescent="0.25">
      <c r="A67" s="73">
        <v>42184</v>
      </c>
      <c r="B67">
        <v>8318.4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5" x14ac:dyDescent="0.25"/>
  <sheetData>
    <row r="1" spans="1:3" ht="26.25" x14ac:dyDescent="0.4">
      <c r="A1" s="79" t="s">
        <v>17</v>
      </c>
      <c r="B1" s="79"/>
    </row>
    <row r="5" spans="1:3" x14ac:dyDescent="0.25">
      <c r="A5" s="2">
        <v>12345</v>
      </c>
      <c r="C5" s="1" t="s">
        <v>20</v>
      </c>
    </row>
    <row r="8" spans="1:3" x14ac:dyDescent="0.25">
      <c r="A8" s="2">
        <v>34569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F23" sqref="F23"/>
    </sheetView>
  </sheetViews>
  <sheetFormatPr defaultRowHeight="15" x14ac:dyDescent="0.25"/>
  <sheetData>
    <row r="1" spans="1:5" ht="26.25" x14ac:dyDescent="0.4">
      <c r="A1" s="79" t="s">
        <v>17</v>
      </c>
      <c r="B1" s="79"/>
    </row>
    <row r="4" spans="1:5" x14ac:dyDescent="0.25">
      <c r="A4" s="1" t="s">
        <v>4</v>
      </c>
    </row>
    <row r="6" spans="1:5" x14ac:dyDescent="0.25">
      <c r="A6" s="7" t="s">
        <v>5</v>
      </c>
      <c r="B6" s="7"/>
    </row>
    <row r="9" spans="1:5" x14ac:dyDescent="0.25">
      <c r="A9" s="1" t="s">
        <v>6</v>
      </c>
    </row>
    <row r="11" spans="1:5" x14ac:dyDescent="0.25">
      <c r="A11" s="8">
        <v>1</v>
      </c>
      <c r="B11" s="8">
        <v>2</v>
      </c>
      <c r="C11" s="8">
        <v>3</v>
      </c>
      <c r="D11" s="8">
        <v>4</v>
      </c>
      <c r="E11" s="8">
        <v>5</v>
      </c>
    </row>
    <row r="12" spans="1:5" x14ac:dyDescent="0.25">
      <c r="A12" s="8">
        <v>6</v>
      </c>
      <c r="B12" s="8">
        <v>7</v>
      </c>
      <c r="C12" s="8">
        <v>8</v>
      </c>
      <c r="D12" s="8">
        <v>9</v>
      </c>
      <c r="E12" s="8">
        <v>10</v>
      </c>
    </row>
    <row r="13" spans="1:5" x14ac:dyDescent="0.25">
      <c r="A13" s="8">
        <v>11</v>
      </c>
      <c r="B13" s="8">
        <v>12</v>
      </c>
      <c r="C13" s="8">
        <v>13</v>
      </c>
      <c r="D13" s="8">
        <v>14</v>
      </c>
      <c r="E13" s="8">
        <v>15</v>
      </c>
    </row>
    <row r="14" spans="1:5" x14ac:dyDescent="0.25">
      <c r="A14" s="8">
        <v>16</v>
      </c>
      <c r="B14" s="8">
        <v>17</v>
      </c>
      <c r="C14" s="8">
        <v>18</v>
      </c>
      <c r="D14" s="8">
        <v>19</v>
      </c>
      <c r="E14" s="8">
        <v>20</v>
      </c>
    </row>
    <row r="15" spans="1:5" x14ac:dyDescent="0.25">
      <c r="A15" s="8">
        <v>21</v>
      </c>
      <c r="B15" s="8">
        <v>22</v>
      </c>
      <c r="C15" s="8">
        <v>23</v>
      </c>
      <c r="D15" s="8">
        <v>24</v>
      </c>
      <c r="E15" s="8">
        <v>25</v>
      </c>
    </row>
    <row r="16" spans="1:5" x14ac:dyDescent="0.25">
      <c r="A16" s="8">
        <v>26</v>
      </c>
      <c r="B16" s="8">
        <v>27</v>
      </c>
      <c r="C16" s="8">
        <v>28</v>
      </c>
      <c r="D16" s="8">
        <v>29</v>
      </c>
      <c r="E16" s="8">
        <v>30</v>
      </c>
    </row>
    <row r="18" spans="1:2" x14ac:dyDescent="0.25">
      <c r="A18" s="1" t="s">
        <v>8</v>
      </c>
    </row>
    <row r="20" spans="1:2" ht="15.75" x14ac:dyDescent="0.25">
      <c r="A20" s="77" t="s">
        <v>7</v>
      </c>
      <c r="B20" s="77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7" sqref="H7"/>
    </sheetView>
  </sheetViews>
  <sheetFormatPr defaultRowHeight="15" x14ac:dyDescent="0.25"/>
  <sheetData>
    <row r="1" spans="1:5" ht="26.25" x14ac:dyDescent="0.4">
      <c r="A1" s="79" t="s">
        <v>17</v>
      </c>
      <c r="B1" s="79"/>
    </row>
    <row r="5" spans="1:5" x14ac:dyDescent="0.25">
      <c r="A5" s="5" t="s">
        <v>9</v>
      </c>
    </row>
    <row r="7" spans="1:5" ht="52.5" customHeight="1" x14ac:dyDescent="0.25">
      <c r="A7" s="11">
        <f>B7</f>
        <v>123</v>
      </c>
      <c r="B7" s="10">
        <v>123</v>
      </c>
      <c r="C7">
        <f>B7</f>
        <v>123</v>
      </c>
      <c r="E7" s="3"/>
    </row>
    <row r="9" spans="1:5" x14ac:dyDescent="0.25">
      <c r="A9" s="1" t="s">
        <v>10</v>
      </c>
    </row>
    <row r="11" spans="1:5" ht="30.75" x14ac:dyDescent="0.25">
      <c r="A11" s="14" t="s">
        <v>3</v>
      </c>
    </row>
    <row r="13" spans="1:5" x14ac:dyDescent="0.25">
      <c r="A13" s="1" t="s">
        <v>11</v>
      </c>
    </row>
    <row r="15" spans="1:5" x14ac:dyDescent="0.25">
      <c r="A15" s="4" t="s">
        <v>12</v>
      </c>
    </row>
    <row r="17" spans="1:7" x14ac:dyDescent="0.25">
      <c r="A17" s="1" t="s">
        <v>13</v>
      </c>
    </row>
    <row r="19" spans="1:7" ht="165" x14ac:dyDescent="0.25">
      <c r="A19" s="12" t="s">
        <v>14</v>
      </c>
      <c r="B19" s="15"/>
      <c r="C19" s="12"/>
      <c r="D19" s="12"/>
      <c r="E19" s="12"/>
      <c r="F19" s="12"/>
      <c r="G19" s="12"/>
    </row>
    <row r="21" spans="1:7" x14ac:dyDescent="0.25">
      <c r="A21" s="1" t="s">
        <v>15</v>
      </c>
    </row>
    <row r="23" spans="1:7" x14ac:dyDescent="0.25">
      <c r="A23" s="80" t="s">
        <v>3</v>
      </c>
      <c r="B23" s="80"/>
      <c r="C23" s="80"/>
      <c r="D23" s="80"/>
    </row>
    <row r="25" spans="1:7" x14ac:dyDescent="0.25">
      <c r="A25" s="9" t="s">
        <v>3</v>
      </c>
      <c r="B25" s="80" t="s">
        <v>5</v>
      </c>
      <c r="C25" s="80"/>
      <c r="D25" s="9">
        <v>12345</v>
      </c>
    </row>
  </sheetData>
  <mergeCells count="3">
    <mergeCell ref="A1:B1"/>
    <mergeCell ref="A23:D23"/>
    <mergeCell ref="B25:C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="166" zoomScaleNormal="166" workbookViewId="0">
      <selection activeCell="A13" sqref="A13:A15"/>
    </sheetView>
  </sheetViews>
  <sheetFormatPr defaultRowHeight="15" x14ac:dyDescent="0.25"/>
  <sheetData>
    <row r="1" spans="1:2" ht="26.25" x14ac:dyDescent="0.4">
      <c r="A1" s="79" t="s">
        <v>17</v>
      </c>
      <c r="B1" s="79"/>
    </row>
    <row r="5" spans="1:2" x14ac:dyDescent="0.25">
      <c r="A5" t="s">
        <v>21</v>
      </c>
    </row>
    <row r="7" spans="1:2" x14ac:dyDescent="0.25">
      <c r="A7" t="s">
        <v>22</v>
      </c>
    </row>
    <row r="8" spans="1:2" x14ac:dyDescent="0.25">
      <c r="A8">
        <v>1</v>
      </c>
    </row>
    <row r="9" spans="1:2" x14ac:dyDescent="0.25">
      <c r="A9">
        <v>2</v>
      </c>
    </row>
    <row r="10" spans="1:2" x14ac:dyDescent="0.25">
      <c r="A10">
        <v>3</v>
      </c>
    </row>
    <row r="11" spans="1:2" x14ac:dyDescent="0.25">
      <c r="A11">
        <v>5</v>
      </c>
    </row>
    <row r="12" spans="1:2" x14ac:dyDescent="0.25">
      <c r="A12">
        <v>10</v>
      </c>
    </row>
    <row r="13" spans="1:2" x14ac:dyDescent="0.25">
      <c r="A13" s="74">
        <f>SUM(A8:A12)</f>
        <v>21</v>
      </c>
      <c r="B13" t="s">
        <v>23</v>
      </c>
    </row>
    <row r="14" spans="1:2" x14ac:dyDescent="0.25">
      <c r="A14" s="74">
        <f>PRODUCT(A8:A12)</f>
        <v>300</v>
      </c>
      <c r="B14" t="s">
        <v>24</v>
      </c>
    </row>
    <row r="15" spans="1:2" x14ac:dyDescent="0.25">
      <c r="A15" s="74">
        <f>AVERAGE(A8:A12)</f>
        <v>4.2</v>
      </c>
      <c r="B15" t="s">
        <v>25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7" sqref="F17"/>
    </sheetView>
  </sheetViews>
  <sheetFormatPr defaultRowHeight="15" x14ac:dyDescent="0.25"/>
  <cols>
    <col min="1" max="1" width="17.140625" customWidth="1"/>
    <col min="2" max="2" width="15.7109375" bestFit="1" customWidth="1"/>
    <col min="3" max="3" width="10.5703125" customWidth="1"/>
  </cols>
  <sheetData>
    <row r="1" spans="1:8" ht="26.25" x14ac:dyDescent="0.4">
      <c r="A1" s="81" t="s">
        <v>17</v>
      </c>
      <c r="B1" s="81"/>
      <c r="C1" s="16"/>
      <c r="D1" s="17"/>
      <c r="E1" s="17"/>
      <c r="F1" s="17"/>
      <c r="G1" s="17"/>
      <c r="H1" s="17"/>
    </row>
    <row r="2" spans="1:8" x14ac:dyDescent="0.25">
      <c r="A2" s="18"/>
      <c r="B2" s="17"/>
      <c r="C2" s="16"/>
      <c r="D2" s="17"/>
      <c r="E2" s="17"/>
      <c r="F2" s="17"/>
      <c r="G2" s="17"/>
      <c r="H2" s="17"/>
    </row>
    <row r="3" spans="1:8" x14ac:dyDescent="0.25">
      <c r="A3" s="18" t="s">
        <v>26</v>
      </c>
      <c r="B3" s="17"/>
      <c r="C3" s="16"/>
      <c r="D3" s="17"/>
      <c r="E3" s="17"/>
      <c r="F3" s="17"/>
      <c r="G3" s="17"/>
      <c r="H3" s="17"/>
    </row>
    <row r="4" spans="1:8" x14ac:dyDescent="0.25">
      <c r="A4" s="19" t="s">
        <v>27</v>
      </c>
      <c r="B4" s="20" t="s">
        <v>28</v>
      </c>
      <c r="C4" s="21" t="s">
        <v>29</v>
      </c>
      <c r="D4" s="17"/>
      <c r="E4" s="17"/>
      <c r="F4" s="17"/>
      <c r="G4" s="17"/>
      <c r="H4" s="17"/>
    </row>
    <row r="5" spans="1:8" x14ac:dyDescent="0.25">
      <c r="A5" s="22">
        <v>42103</v>
      </c>
      <c r="B5" s="17" t="s">
        <v>34</v>
      </c>
      <c r="C5" s="16">
        <v>560.4</v>
      </c>
      <c r="D5" s="17"/>
      <c r="E5" s="17"/>
      <c r="F5" s="17"/>
      <c r="G5" s="17"/>
      <c r="H5" s="17"/>
    </row>
    <row r="6" spans="1:8" x14ac:dyDescent="0.25">
      <c r="A6" s="22">
        <v>42150</v>
      </c>
      <c r="B6" s="17" t="s">
        <v>40</v>
      </c>
      <c r="C6" s="16">
        <v>3194.2</v>
      </c>
      <c r="D6" s="17"/>
      <c r="E6" s="17"/>
      <c r="F6" s="17"/>
      <c r="G6" s="17"/>
      <c r="H6" s="17"/>
    </row>
    <row r="7" spans="1:8" x14ac:dyDescent="0.25">
      <c r="A7" s="22">
        <v>42345</v>
      </c>
      <c r="B7" s="17" t="s">
        <v>38</v>
      </c>
      <c r="C7" s="16">
        <v>17.399999999999999</v>
      </c>
      <c r="D7" s="17"/>
      <c r="E7" s="17"/>
      <c r="F7" s="17"/>
      <c r="G7" s="17"/>
      <c r="H7" s="17"/>
    </row>
    <row r="8" spans="1:8" x14ac:dyDescent="0.25">
      <c r="A8" s="22">
        <v>42313</v>
      </c>
      <c r="B8" s="17" t="s">
        <v>37</v>
      </c>
      <c r="C8" s="16">
        <v>1405</v>
      </c>
      <c r="D8" s="17"/>
      <c r="E8" s="17"/>
      <c r="F8" s="17"/>
      <c r="G8" s="17"/>
      <c r="H8" s="17"/>
    </row>
    <row r="9" spans="1:8" x14ac:dyDescent="0.25">
      <c r="A9" s="22">
        <v>42197</v>
      </c>
      <c r="B9" s="17" t="s">
        <v>30</v>
      </c>
      <c r="C9" s="16">
        <v>1148</v>
      </c>
      <c r="D9" s="17"/>
      <c r="E9" s="17"/>
      <c r="F9" s="17"/>
      <c r="G9" s="17"/>
      <c r="H9" s="17"/>
    </row>
    <row r="10" spans="1:8" x14ac:dyDescent="0.25">
      <c r="A10" s="22">
        <v>42157</v>
      </c>
      <c r="B10" s="17" t="s">
        <v>30</v>
      </c>
      <c r="C10" s="16">
        <v>1530</v>
      </c>
      <c r="D10" s="17"/>
      <c r="E10" s="17"/>
      <c r="F10" s="17"/>
      <c r="G10" s="17"/>
      <c r="H10" s="17"/>
    </row>
    <row r="11" spans="1:8" x14ac:dyDescent="0.25">
      <c r="A11" s="22">
        <v>42246</v>
      </c>
      <c r="B11" s="17" t="s">
        <v>42</v>
      </c>
      <c r="C11" s="16">
        <v>438.43</v>
      </c>
      <c r="D11" s="17"/>
      <c r="E11" s="17"/>
      <c r="F11" s="17"/>
      <c r="G11" s="17"/>
      <c r="H11" s="17"/>
    </row>
    <row r="12" spans="1:8" x14ac:dyDescent="0.25">
      <c r="A12" s="22">
        <v>42211</v>
      </c>
      <c r="B12" s="17" t="s">
        <v>36</v>
      </c>
      <c r="C12" s="16">
        <v>17.399999999999999</v>
      </c>
      <c r="D12" s="17"/>
      <c r="E12" s="17"/>
      <c r="F12" s="17"/>
      <c r="G12" s="17"/>
      <c r="H12" s="17"/>
    </row>
    <row r="13" spans="1:8" x14ac:dyDescent="0.25">
      <c r="A13" s="22">
        <v>42271</v>
      </c>
      <c r="B13" s="17" t="s">
        <v>35</v>
      </c>
      <c r="C13" s="16">
        <v>470</v>
      </c>
      <c r="D13" s="17"/>
      <c r="E13" s="17"/>
      <c r="F13" s="17"/>
      <c r="G13" s="17"/>
      <c r="H13" s="17"/>
    </row>
    <row r="14" spans="1:8" x14ac:dyDescent="0.25">
      <c r="A14" s="22">
        <v>42307</v>
      </c>
      <c r="B14" s="17" t="s">
        <v>35</v>
      </c>
      <c r="C14" s="16">
        <v>17.399999999999999</v>
      </c>
      <c r="D14" s="17"/>
      <c r="E14" s="17"/>
      <c r="F14" s="17"/>
      <c r="G14" s="17"/>
      <c r="H14" s="17"/>
    </row>
    <row r="15" spans="1:8" x14ac:dyDescent="0.25">
      <c r="A15" s="22">
        <v>42242</v>
      </c>
      <c r="B15" s="17" t="s">
        <v>35</v>
      </c>
      <c r="C15" s="16">
        <v>438.43</v>
      </c>
      <c r="D15" s="17"/>
      <c r="E15" s="17"/>
      <c r="F15" s="17"/>
      <c r="G15" s="17"/>
      <c r="H15" s="17"/>
    </row>
    <row r="16" spans="1:8" x14ac:dyDescent="0.25">
      <c r="A16" s="22">
        <v>42192</v>
      </c>
      <c r="B16" s="17" t="s">
        <v>39</v>
      </c>
      <c r="C16" s="16">
        <v>747</v>
      </c>
      <c r="D16" s="17"/>
      <c r="E16" s="17"/>
      <c r="F16" s="17"/>
      <c r="G16" s="17"/>
      <c r="H16" s="17"/>
    </row>
    <row r="17" spans="1:8" x14ac:dyDescent="0.25">
      <c r="A17" s="22">
        <v>42181</v>
      </c>
      <c r="B17" s="17" t="s">
        <v>33</v>
      </c>
      <c r="C17" s="16">
        <v>351</v>
      </c>
      <c r="D17" s="17"/>
      <c r="E17" s="17"/>
      <c r="F17" s="17"/>
      <c r="G17" s="17"/>
      <c r="H17" s="17"/>
    </row>
    <row r="18" spans="1:8" x14ac:dyDescent="0.25">
      <c r="A18" s="22">
        <v>42192</v>
      </c>
      <c r="B18" s="17" t="s">
        <v>33</v>
      </c>
      <c r="C18" s="16">
        <v>470</v>
      </c>
      <c r="D18" s="17"/>
      <c r="E18" s="17"/>
      <c r="F18" s="17"/>
      <c r="G18" s="17"/>
      <c r="H18" s="17"/>
    </row>
    <row r="19" spans="1:8" x14ac:dyDescent="0.25">
      <c r="A19" s="22">
        <v>42022</v>
      </c>
      <c r="B19" s="17" t="s">
        <v>33</v>
      </c>
      <c r="C19" s="16">
        <v>747</v>
      </c>
      <c r="D19" s="17"/>
      <c r="E19" s="17"/>
      <c r="F19" s="17"/>
      <c r="G19" s="17"/>
      <c r="H19" s="17"/>
    </row>
    <row r="20" spans="1:8" x14ac:dyDescent="0.25">
      <c r="A20" s="22">
        <v>42048</v>
      </c>
      <c r="B20" s="17" t="s">
        <v>41</v>
      </c>
      <c r="C20" s="16">
        <v>3194.2</v>
      </c>
      <c r="D20" s="17"/>
      <c r="E20" s="17"/>
      <c r="F20" s="17"/>
      <c r="G20" s="17"/>
      <c r="H20" s="17"/>
    </row>
    <row r="21" spans="1:8" x14ac:dyDescent="0.25">
      <c r="A21" s="22">
        <v>42356</v>
      </c>
      <c r="B21" s="17" t="s">
        <v>32</v>
      </c>
      <c r="C21" s="16">
        <v>192.1</v>
      </c>
      <c r="D21" s="17"/>
      <c r="E21" s="17"/>
      <c r="F21" s="17"/>
      <c r="G21" s="17"/>
      <c r="H21" s="17"/>
    </row>
    <row r="22" spans="1:8" x14ac:dyDescent="0.25">
      <c r="A22" s="22">
        <v>42076</v>
      </c>
      <c r="B22" s="17" t="s">
        <v>31</v>
      </c>
      <c r="C22" s="16">
        <v>1423.5</v>
      </c>
      <c r="D22" s="17"/>
      <c r="E22" s="17"/>
      <c r="F22" s="17"/>
      <c r="G22" s="17"/>
      <c r="H22" s="17"/>
    </row>
  </sheetData>
  <autoFilter ref="A4:C22"/>
  <sortState ref="B5:C22">
    <sortCondition ref="B5"/>
  </sortState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F19" sqref="F19"/>
    </sheetView>
  </sheetViews>
  <sheetFormatPr defaultRowHeight="15" x14ac:dyDescent="0.25"/>
  <cols>
    <col min="1" max="1" width="16.7109375" customWidth="1"/>
  </cols>
  <sheetData>
    <row r="1" spans="1:14" ht="26.25" x14ac:dyDescent="0.4">
      <c r="A1" s="82" t="s">
        <v>17</v>
      </c>
      <c r="B1" s="8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25">
      <c r="A3" s="23" t="s">
        <v>43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x14ac:dyDescent="0.25">
      <c r="A6" s="24"/>
      <c r="B6" s="25">
        <v>2013</v>
      </c>
      <c r="C6" s="83" t="s">
        <v>44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</row>
    <row r="7" spans="1:14" x14ac:dyDescent="0.25">
      <c r="A7" s="26" t="s">
        <v>45</v>
      </c>
      <c r="B7" s="27" t="s">
        <v>46</v>
      </c>
      <c r="C7" s="27" t="s">
        <v>47</v>
      </c>
      <c r="D7" s="27" t="s">
        <v>48</v>
      </c>
      <c r="E7" s="27" t="s">
        <v>49</v>
      </c>
      <c r="F7" s="27" t="s">
        <v>50</v>
      </c>
      <c r="G7" s="27" t="s">
        <v>48</v>
      </c>
      <c r="H7" s="27" t="s">
        <v>49</v>
      </c>
      <c r="I7" s="27" t="s">
        <v>51</v>
      </c>
      <c r="J7" s="27" t="s">
        <v>48</v>
      </c>
      <c r="K7" s="27" t="s">
        <v>49</v>
      </c>
      <c r="L7" s="27" t="s">
        <v>46</v>
      </c>
      <c r="M7" s="27" t="s">
        <v>48</v>
      </c>
      <c r="N7" s="27" t="s">
        <v>49</v>
      </c>
    </row>
    <row r="8" spans="1:14" x14ac:dyDescent="0.25">
      <c r="A8" s="24" t="s">
        <v>52</v>
      </c>
      <c r="B8" s="28">
        <v>32</v>
      </c>
      <c r="C8" s="28">
        <v>33</v>
      </c>
      <c r="D8" s="29">
        <f>C8</f>
        <v>33</v>
      </c>
      <c r="E8" s="29">
        <f>C8-B8</f>
        <v>1</v>
      </c>
      <c r="F8" s="28">
        <v>81</v>
      </c>
      <c r="G8" s="30">
        <f>F8</f>
        <v>81</v>
      </c>
      <c r="H8" s="31">
        <f>F8-C8</f>
        <v>48</v>
      </c>
      <c r="I8" s="28">
        <v>72</v>
      </c>
      <c r="J8" s="30">
        <f>I8</f>
        <v>72</v>
      </c>
      <c r="K8" s="30">
        <f>I8-F8</f>
        <v>-9</v>
      </c>
      <c r="L8" s="28">
        <v>56</v>
      </c>
      <c r="M8" s="30">
        <f>L8</f>
        <v>56</v>
      </c>
      <c r="N8" s="30">
        <f>L8-I8</f>
        <v>-16</v>
      </c>
    </row>
    <row r="9" spans="1:14" x14ac:dyDescent="0.25">
      <c r="A9" s="24" t="s">
        <v>53</v>
      </c>
      <c r="B9" s="28">
        <v>26</v>
      </c>
      <c r="C9" s="28">
        <v>29</v>
      </c>
      <c r="D9" s="29">
        <f t="shared" ref="D9:D12" si="0">C9</f>
        <v>29</v>
      </c>
      <c r="E9" s="29">
        <f t="shared" ref="E9:E12" si="1">C9-B9</f>
        <v>3</v>
      </c>
      <c r="F9" s="28">
        <v>30</v>
      </c>
      <c r="G9" s="30">
        <f>F9</f>
        <v>30</v>
      </c>
      <c r="H9" s="31">
        <f>F9-C9</f>
        <v>1</v>
      </c>
      <c r="I9" s="28">
        <v>42</v>
      </c>
      <c r="J9" s="30">
        <f>I9</f>
        <v>42</v>
      </c>
      <c r="K9" s="30">
        <f>I9-F9</f>
        <v>12</v>
      </c>
      <c r="L9" s="28">
        <v>69</v>
      </c>
      <c r="M9" s="30">
        <f>L9</f>
        <v>69</v>
      </c>
      <c r="N9" s="30">
        <f>L9-I9</f>
        <v>27</v>
      </c>
    </row>
    <row r="10" spans="1:14" x14ac:dyDescent="0.25">
      <c r="A10" s="24" t="s">
        <v>54</v>
      </c>
      <c r="B10" s="28">
        <v>49</v>
      </c>
      <c r="C10" s="28">
        <v>62</v>
      </c>
      <c r="D10" s="29">
        <f t="shared" si="0"/>
        <v>62</v>
      </c>
      <c r="E10" s="29">
        <f t="shared" si="1"/>
        <v>13</v>
      </c>
      <c r="F10" s="28">
        <v>70</v>
      </c>
      <c r="G10" s="30">
        <f>F10</f>
        <v>70</v>
      </c>
      <c r="H10" s="31">
        <f>F10-C10</f>
        <v>8</v>
      </c>
      <c r="I10" s="28">
        <v>43</v>
      </c>
      <c r="J10" s="30">
        <f>I10</f>
        <v>43</v>
      </c>
      <c r="K10" s="30">
        <f>I10-F10</f>
        <v>-27</v>
      </c>
      <c r="L10" s="28">
        <v>63</v>
      </c>
      <c r="M10" s="30">
        <f>L10</f>
        <v>63</v>
      </c>
      <c r="N10" s="30">
        <f>L10-I10</f>
        <v>20</v>
      </c>
    </row>
    <row r="11" spans="1:14" x14ac:dyDescent="0.25">
      <c r="A11" s="24" t="s">
        <v>55</v>
      </c>
      <c r="B11" s="28">
        <v>22</v>
      </c>
      <c r="C11" s="28">
        <v>64</v>
      </c>
      <c r="D11" s="29">
        <f t="shared" si="0"/>
        <v>64</v>
      </c>
      <c r="E11" s="29">
        <f t="shared" si="1"/>
        <v>42</v>
      </c>
      <c r="F11" s="28">
        <v>78</v>
      </c>
      <c r="G11" s="30">
        <f>F11</f>
        <v>78</v>
      </c>
      <c r="H11" s="31">
        <f>F11-C11</f>
        <v>14</v>
      </c>
      <c r="I11" s="28">
        <v>38</v>
      </c>
      <c r="J11" s="30">
        <f>I11</f>
        <v>38</v>
      </c>
      <c r="K11" s="30">
        <f>I11-F11</f>
        <v>-40</v>
      </c>
      <c r="L11" s="28">
        <v>45</v>
      </c>
      <c r="M11" s="30">
        <f>L11</f>
        <v>45</v>
      </c>
      <c r="N11" s="30">
        <f>L11-I11</f>
        <v>7</v>
      </c>
    </row>
    <row r="12" spans="1:14" x14ac:dyDescent="0.25">
      <c r="A12" s="24" t="s">
        <v>56</v>
      </c>
      <c r="B12" s="28">
        <v>11</v>
      </c>
      <c r="C12" s="28">
        <v>67</v>
      </c>
      <c r="D12" s="29">
        <f t="shared" si="0"/>
        <v>67</v>
      </c>
      <c r="E12" s="29">
        <f t="shared" si="1"/>
        <v>56</v>
      </c>
      <c r="F12" s="28">
        <v>77</v>
      </c>
      <c r="G12" s="30">
        <f>F12</f>
        <v>77</v>
      </c>
      <c r="H12" s="31">
        <f>F12-C12</f>
        <v>10</v>
      </c>
      <c r="I12" s="28">
        <v>35</v>
      </c>
      <c r="J12" s="30">
        <f>I12</f>
        <v>35</v>
      </c>
      <c r="K12" s="30">
        <f>I12-F12</f>
        <v>-42</v>
      </c>
      <c r="L12" s="28">
        <v>76</v>
      </c>
      <c r="M12" s="30">
        <f>L12</f>
        <v>76</v>
      </c>
      <c r="N12" s="30">
        <f>L12-I12</f>
        <v>41</v>
      </c>
    </row>
  </sheetData>
  <mergeCells count="2">
    <mergeCell ref="A1:B1"/>
    <mergeCell ref="C6:N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20" sqref="K20"/>
    </sheetView>
  </sheetViews>
  <sheetFormatPr defaultRowHeight="15" x14ac:dyDescent="0.25"/>
  <cols>
    <col min="1" max="1" width="14.5703125" customWidth="1"/>
    <col min="6" max="6" width="10.7109375" customWidth="1"/>
  </cols>
  <sheetData>
    <row r="1" spans="1:7" ht="26.25" x14ac:dyDescent="0.4">
      <c r="A1" s="79" t="s">
        <v>17</v>
      </c>
      <c r="B1" s="79"/>
    </row>
    <row r="3" spans="1:7" x14ac:dyDescent="0.25">
      <c r="A3" t="s">
        <v>57</v>
      </c>
    </row>
    <row r="5" spans="1:7" ht="45" x14ac:dyDescent="0.25">
      <c r="A5" s="32" t="s">
        <v>58</v>
      </c>
      <c r="B5" s="32" t="s">
        <v>59</v>
      </c>
      <c r="C5" s="32" t="s">
        <v>60</v>
      </c>
      <c r="D5" s="33" t="s">
        <v>61</v>
      </c>
      <c r="E5" s="32" t="s">
        <v>62</v>
      </c>
      <c r="F5" s="33" t="s">
        <v>63</v>
      </c>
      <c r="G5" s="33" t="s">
        <v>64</v>
      </c>
    </row>
    <row r="6" spans="1:7" x14ac:dyDescent="0.25">
      <c r="A6" t="s">
        <v>65</v>
      </c>
      <c r="B6" s="13">
        <v>5</v>
      </c>
      <c r="C6" s="13">
        <v>1</v>
      </c>
      <c r="D6" s="13">
        <v>1</v>
      </c>
      <c r="E6" s="13">
        <v>2</v>
      </c>
      <c r="F6" s="13">
        <v>3</v>
      </c>
      <c r="G6" s="13">
        <f t="shared" ref="G6:G11" si="0">AVERAGE(B6:F6)</f>
        <v>2.4</v>
      </c>
    </row>
    <row r="7" spans="1:7" x14ac:dyDescent="0.25">
      <c r="A7" t="s">
        <v>66</v>
      </c>
      <c r="B7" s="13">
        <v>4</v>
      </c>
      <c r="C7" s="13">
        <v>3</v>
      </c>
      <c r="D7" s="13">
        <v>3</v>
      </c>
      <c r="E7" s="13">
        <v>5</v>
      </c>
      <c r="F7" s="13">
        <v>4</v>
      </c>
      <c r="G7" s="13">
        <f t="shared" si="0"/>
        <v>3.8</v>
      </c>
    </row>
    <row r="8" spans="1:7" x14ac:dyDescent="0.25">
      <c r="A8" t="s">
        <v>67</v>
      </c>
      <c r="B8" s="13">
        <v>3</v>
      </c>
      <c r="C8" s="13">
        <v>3</v>
      </c>
      <c r="D8" s="13">
        <v>3</v>
      </c>
      <c r="E8" s="13">
        <v>3</v>
      </c>
      <c r="F8" s="13">
        <v>2</v>
      </c>
      <c r="G8" s="13">
        <f t="shared" si="0"/>
        <v>2.8</v>
      </c>
    </row>
    <row r="9" spans="1:7" x14ac:dyDescent="0.25">
      <c r="A9" t="s">
        <v>68</v>
      </c>
      <c r="B9" s="13">
        <v>3</v>
      </c>
      <c r="C9" s="13">
        <v>1</v>
      </c>
      <c r="D9" s="13">
        <v>1</v>
      </c>
      <c r="E9" s="13">
        <v>2</v>
      </c>
      <c r="F9" s="13">
        <v>1</v>
      </c>
      <c r="G9" s="13">
        <f t="shared" si="0"/>
        <v>1.6</v>
      </c>
    </row>
    <row r="10" spans="1:7" x14ac:dyDescent="0.25">
      <c r="A10" t="s">
        <v>69</v>
      </c>
      <c r="B10" s="13">
        <v>2</v>
      </c>
      <c r="C10" s="13">
        <v>3</v>
      </c>
      <c r="D10" s="13">
        <v>3</v>
      </c>
      <c r="E10" s="13">
        <v>4</v>
      </c>
      <c r="F10" s="13">
        <v>2</v>
      </c>
      <c r="G10" s="13">
        <f t="shared" si="0"/>
        <v>2.8</v>
      </c>
    </row>
    <row r="11" spans="1:7" x14ac:dyDescent="0.25">
      <c r="A11" t="s">
        <v>70</v>
      </c>
      <c r="B11" s="13">
        <v>3</v>
      </c>
      <c r="C11" s="13">
        <v>2</v>
      </c>
      <c r="D11" s="13">
        <v>2</v>
      </c>
      <c r="E11" s="13">
        <v>1</v>
      </c>
      <c r="F11" s="13">
        <v>5</v>
      </c>
      <c r="G11" s="13">
        <f t="shared" si="0"/>
        <v>2.6</v>
      </c>
    </row>
  </sheetData>
  <mergeCells count="1">
    <mergeCell ref="A1:B1"/>
  </mergeCells>
  <conditionalFormatting sqref="G6:G11">
    <cfRule type="colorScale" priority="1">
      <colorScale>
        <cfvo type="min"/>
        <cfvo type="max"/>
        <color rgb="FFFF7128"/>
        <color theme="4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Cut, Copy and Paste</vt:lpstr>
      <vt:lpstr>Cell Widening</vt:lpstr>
      <vt:lpstr>Format Painter</vt:lpstr>
      <vt:lpstr>Exercise on Font</vt:lpstr>
      <vt:lpstr>Alignment</vt:lpstr>
      <vt:lpstr>Insert formulas</vt:lpstr>
      <vt:lpstr>Sort &amp; Filter</vt:lpstr>
      <vt:lpstr>Data representation 1</vt:lpstr>
      <vt:lpstr>Data representation 2</vt:lpstr>
      <vt:lpstr>Data representation 3</vt:lpstr>
      <vt:lpstr>Length function</vt:lpstr>
      <vt:lpstr>Left , Right and Mid</vt:lpstr>
      <vt:lpstr>Type of error</vt:lpstr>
      <vt:lpstr>If</vt:lpstr>
      <vt:lpstr>Count function</vt:lpstr>
      <vt:lpstr>Count if</vt:lpstr>
      <vt:lpstr>Sum if</vt:lpstr>
      <vt:lpstr>Sum ifs</vt:lpstr>
      <vt:lpstr>Depreciation</vt:lpstr>
      <vt:lpstr>CAGR</vt:lpstr>
      <vt:lpstr>Present value</vt:lpstr>
      <vt:lpstr>Future value</vt:lpstr>
      <vt:lpstr>Statistical function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User</cp:lastModifiedBy>
  <dcterms:created xsi:type="dcterms:W3CDTF">2015-06-22T10:58:21Z</dcterms:created>
  <dcterms:modified xsi:type="dcterms:W3CDTF">2023-10-08T03:44:37Z</dcterms:modified>
</cp:coreProperties>
</file>