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ata Analysis using Excel\Case Study\Excel(lence) with Interest\"/>
    </mc:Choice>
  </mc:AlternateContent>
  <bookViews>
    <workbookView xWindow="0" yWindow="0" windowWidth="20490" windowHeight="9045" tabRatio="510" activeTab="2"/>
  </bookViews>
  <sheets>
    <sheet name="Copyright" sheetId="3" r:id="rId1"/>
    <sheet name="Calculations" sheetId="1" r:id="rId2"/>
    <sheet name="Questions" sheetId="4" r:id="rId3"/>
    <sheet name="Answers" sheetId="2" state="hidden" r:id="rId4"/>
  </sheets>
  <calcPr calcId="152511"/>
</workbook>
</file>

<file path=xl/calcChain.xml><?xml version="1.0" encoding="utf-8"?>
<calcChain xmlns="http://schemas.openxmlformats.org/spreadsheetml/2006/main">
  <c r="C14" i="1" l="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D34" i="1"/>
  <c r="M14" i="1"/>
  <c r="N14" i="1"/>
  <c r="O14" i="1"/>
  <c r="P14" i="1"/>
  <c r="Q14" i="1"/>
  <c r="M15" i="1"/>
  <c r="N15" i="1"/>
  <c r="O15" i="1"/>
  <c r="P15" i="1"/>
  <c r="Q15" i="1"/>
  <c r="M16" i="1"/>
  <c r="N16" i="1"/>
  <c r="O16" i="1"/>
  <c r="P16" i="1"/>
  <c r="Q16" i="1"/>
  <c r="M17" i="1"/>
  <c r="N17" i="1"/>
  <c r="O17" i="1"/>
  <c r="P17" i="1"/>
  <c r="Q17" i="1"/>
  <c r="M18" i="1"/>
  <c r="N18" i="1"/>
  <c r="O18" i="1"/>
  <c r="P18" i="1"/>
  <c r="Q18" i="1"/>
  <c r="M19" i="1"/>
  <c r="N19" i="1"/>
  <c r="O19" i="1"/>
  <c r="P19" i="1"/>
  <c r="Q19" i="1"/>
  <c r="M20" i="1"/>
  <c r="N20" i="1"/>
  <c r="O20" i="1"/>
  <c r="P20" i="1"/>
  <c r="Q20" i="1"/>
  <c r="M21" i="1"/>
  <c r="N21" i="1"/>
  <c r="O21" i="1"/>
  <c r="P21" i="1"/>
  <c r="Q21" i="1"/>
  <c r="M22" i="1"/>
  <c r="N22" i="1"/>
  <c r="O22" i="1"/>
  <c r="P22" i="1"/>
  <c r="Q22" i="1"/>
  <c r="M23" i="1"/>
  <c r="N23" i="1"/>
  <c r="O23" i="1"/>
  <c r="P23" i="1"/>
  <c r="Q23" i="1"/>
  <c r="M24" i="1"/>
  <c r="N24" i="1"/>
  <c r="O24" i="1"/>
  <c r="P24" i="1"/>
  <c r="Q24" i="1"/>
  <c r="M25" i="1"/>
  <c r="N25" i="1"/>
  <c r="O25" i="1"/>
  <c r="P25" i="1"/>
  <c r="Q25" i="1"/>
  <c r="M26" i="1"/>
  <c r="N26" i="1"/>
  <c r="O26" i="1"/>
  <c r="P26" i="1"/>
  <c r="Q26" i="1"/>
  <c r="M27" i="1"/>
  <c r="N27" i="1"/>
  <c r="O27" i="1"/>
  <c r="P27" i="1"/>
  <c r="Q27" i="1"/>
  <c r="M28" i="1"/>
  <c r="N28" i="1"/>
  <c r="O28" i="1"/>
  <c r="P28" i="1"/>
  <c r="Q28" i="1"/>
  <c r="M29" i="1"/>
  <c r="N29" i="1"/>
  <c r="O29" i="1"/>
  <c r="P29" i="1"/>
  <c r="Q29" i="1"/>
  <c r="M30" i="1"/>
  <c r="N30" i="1"/>
  <c r="O30" i="1"/>
  <c r="P30" i="1"/>
  <c r="Q30" i="1"/>
  <c r="M31" i="1"/>
  <c r="N31" i="1"/>
  <c r="O31" i="1"/>
  <c r="P31" i="1"/>
  <c r="Q31" i="1"/>
  <c r="M32" i="1"/>
  <c r="N32" i="1"/>
  <c r="O32" i="1"/>
  <c r="P32" i="1"/>
  <c r="Q32" i="1"/>
  <c r="M33" i="1"/>
  <c r="N33" i="1"/>
  <c r="N34" i="1"/>
  <c r="O33" i="1"/>
  <c r="P33" i="1"/>
  <c r="P34" i="1"/>
  <c r="G14" i="1"/>
  <c r="H14" i="1"/>
  <c r="I14" i="1"/>
  <c r="J14" i="1"/>
  <c r="K14" i="1"/>
  <c r="G15" i="1"/>
  <c r="H15" i="1"/>
  <c r="I15" i="1"/>
  <c r="J15" i="1"/>
  <c r="K15" i="1"/>
  <c r="G16" i="1"/>
  <c r="H16" i="1"/>
  <c r="I16" i="1"/>
  <c r="J16" i="1"/>
  <c r="K16" i="1"/>
  <c r="G17" i="1"/>
  <c r="H17" i="1"/>
  <c r="I17" i="1"/>
  <c r="J17" i="1"/>
  <c r="K17" i="1"/>
  <c r="G18" i="1"/>
  <c r="H18" i="1"/>
  <c r="I18" i="1"/>
  <c r="J18" i="1"/>
  <c r="K18" i="1"/>
  <c r="G19" i="1"/>
  <c r="H19" i="1"/>
  <c r="I19" i="1"/>
  <c r="J19" i="1"/>
  <c r="K19" i="1"/>
  <c r="G20" i="1"/>
  <c r="H20" i="1"/>
  <c r="I20" i="1"/>
  <c r="J20" i="1"/>
  <c r="K20" i="1"/>
  <c r="G21" i="1"/>
  <c r="H21" i="1"/>
  <c r="I21" i="1"/>
  <c r="J21" i="1"/>
  <c r="K21" i="1"/>
  <c r="G22" i="1"/>
  <c r="H22" i="1"/>
  <c r="I22" i="1"/>
  <c r="J22" i="1"/>
  <c r="K22" i="1"/>
  <c r="G23" i="1"/>
  <c r="H23" i="1"/>
  <c r="I23" i="1"/>
  <c r="J23" i="1"/>
  <c r="K23" i="1"/>
  <c r="G24" i="1"/>
  <c r="H24" i="1"/>
  <c r="I24" i="1"/>
  <c r="J24" i="1"/>
  <c r="K24" i="1"/>
  <c r="G25" i="1"/>
  <c r="H25" i="1"/>
  <c r="I25" i="1"/>
  <c r="J25" i="1"/>
  <c r="K25" i="1"/>
  <c r="G26" i="1"/>
  <c r="H26" i="1"/>
  <c r="I26" i="1"/>
  <c r="J26" i="1"/>
  <c r="K26" i="1"/>
  <c r="G27" i="1"/>
  <c r="H27" i="1"/>
  <c r="I27" i="1"/>
  <c r="J27" i="1"/>
  <c r="K27" i="1"/>
  <c r="G28" i="1"/>
  <c r="H28" i="1"/>
  <c r="I28" i="1"/>
  <c r="J28" i="1"/>
  <c r="K28" i="1"/>
  <c r="G29" i="1"/>
  <c r="H29" i="1"/>
  <c r="I29" i="1"/>
  <c r="J29" i="1"/>
  <c r="K29" i="1"/>
  <c r="G30" i="1"/>
  <c r="H30" i="1"/>
  <c r="I30" i="1"/>
  <c r="J30" i="1"/>
  <c r="K30" i="1"/>
  <c r="G31" i="1"/>
  <c r="H31" i="1"/>
  <c r="I31" i="1"/>
  <c r="J31" i="1"/>
  <c r="K31" i="1"/>
  <c r="G32" i="1"/>
  <c r="H32" i="1"/>
  <c r="I32" i="1"/>
  <c r="J32" i="1"/>
  <c r="K32" i="1"/>
  <c r="G33" i="1"/>
  <c r="H33" i="1"/>
  <c r="I33" i="1"/>
  <c r="J33" i="1"/>
  <c r="J34" i="1"/>
  <c r="H34" i="1"/>
  <c r="B125" i="2"/>
  <c r="B126" i="2"/>
  <c r="B127" i="2"/>
  <c r="B128" i="2"/>
  <c r="B129" i="2"/>
  <c r="B130" i="2"/>
  <c r="B131" i="2"/>
  <c r="B132" i="2"/>
  <c r="B133" i="2"/>
  <c r="B134" i="2"/>
  <c r="B135" i="2"/>
  <c r="B136" i="2"/>
  <c r="B137" i="2"/>
  <c r="B138" i="2"/>
  <c r="B139" i="2"/>
  <c r="B140" i="2"/>
  <c r="B141" i="2"/>
  <c r="B142" i="2"/>
  <c r="B143" i="2"/>
  <c r="B144" i="2"/>
  <c r="B145" i="2"/>
  <c r="B146" i="2"/>
  <c r="M13" i="1"/>
  <c r="Q13" i="1"/>
  <c r="C125" i="2"/>
  <c r="C126" i="2"/>
  <c r="C127" i="2"/>
  <c r="C128" i="2"/>
  <c r="C129" i="2"/>
  <c r="C130" i="2"/>
  <c r="C131" i="2"/>
  <c r="C132" i="2"/>
  <c r="C133" i="2"/>
  <c r="C134" i="2"/>
  <c r="C135" i="2"/>
  <c r="C136" i="2"/>
  <c r="C137" i="2"/>
  <c r="C138" i="2"/>
  <c r="C139" i="2"/>
  <c r="C140" i="2"/>
  <c r="C141" i="2"/>
  <c r="C142" i="2"/>
  <c r="C143" i="2"/>
  <c r="C144" i="2"/>
  <c r="Q33" i="1"/>
  <c r="C145" i="2"/>
  <c r="C124" i="2"/>
  <c r="B124" i="2"/>
  <c r="B123" i="2"/>
  <c r="B119" i="2"/>
  <c r="B115" i="2"/>
  <c r="G13" i="1"/>
  <c r="K13" i="1"/>
  <c r="B86" i="2"/>
  <c r="B87" i="2"/>
  <c r="B88" i="2"/>
  <c r="B89" i="2"/>
  <c r="B90" i="2"/>
  <c r="B91" i="2"/>
  <c r="B92" i="2"/>
  <c r="B93" i="2"/>
  <c r="B94" i="2"/>
  <c r="B95" i="2"/>
  <c r="B96" i="2"/>
  <c r="B97" i="2"/>
  <c r="B98" i="2"/>
  <c r="B99" i="2"/>
  <c r="B100" i="2"/>
  <c r="B101" i="2"/>
  <c r="B102" i="2"/>
  <c r="B103" i="2"/>
  <c r="B104" i="2"/>
  <c r="B105" i="2"/>
  <c r="K33" i="1"/>
  <c r="B106" i="2"/>
  <c r="B85" i="2"/>
  <c r="B84" i="2"/>
  <c r="B59" i="2"/>
  <c r="B60" i="2"/>
  <c r="B61" i="2"/>
  <c r="B62" i="2"/>
  <c r="B63" i="2"/>
  <c r="B64" i="2"/>
  <c r="B65" i="2"/>
  <c r="B66" i="2"/>
  <c r="B67" i="2"/>
  <c r="B68" i="2"/>
  <c r="B69" i="2"/>
  <c r="B70" i="2"/>
  <c r="B71" i="2"/>
  <c r="B72" i="2"/>
  <c r="B73" i="2"/>
  <c r="B74" i="2"/>
  <c r="B75" i="2"/>
  <c r="B76" i="2"/>
  <c r="B77" i="2"/>
  <c r="B78" i="2"/>
  <c r="B79" i="2"/>
  <c r="B58" i="2"/>
  <c r="B57" i="2"/>
  <c r="A32" i="2"/>
  <c r="C13" i="1"/>
  <c r="E13" i="1"/>
  <c r="B32" i="2"/>
  <c r="A33" i="2"/>
  <c r="B33" i="2"/>
  <c r="A34" i="2"/>
  <c r="B34" i="2"/>
  <c r="A35" i="2"/>
  <c r="B35" i="2"/>
  <c r="A36" i="2"/>
  <c r="B36" i="2"/>
  <c r="A37" i="2"/>
  <c r="B37" i="2"/>
  <c r="A38" i="2"/>
  <c r="B38" i="2"/>
  <c r="A39" i="2"/>
  <c r="B39" i="2"/>
  <c r="A40" i="2"/>
  <c r="B40" i="2"/>
  <c r="A41" i="2"/>
  <c r="B41" i="2"/>
  <c r="A42" i="2"/>
  <c r="B42" i="2"/>
  <c r="A43" i="2"/>
  <c r="B43" i="2"/>
  <c r="A44" i="2"/>
  <c r="B44" i="2"/>
  <c r="A45" i="2"/>
  <c r="B45" i="2"/>
  <c r="A46" i="2"/>
  <c r="B46" i="2"/>
  <c r="A47" i="2"/>
  <c r="B47" i="2"/>
  <c r="A48" i="2"/>
  <c r="B48" i="2"/>
  <c r="A49" i="2"/>
  <c r="B49" i="2"/>
  <c r="A50" i="2"/>
  <c r="B50" i="2"/>
  <c r="A51" i="2"/>
  <c r="B51" i="2"/>
  <c r="A52" i="2"/>
  <c r="E33" i="1"/>
  <c r="B52" i="2"/>
  <c r="B31" i="2"/>
  <c r="A31" i="2"/>
  <c r="B30" i="2"/>
  <c r="B3" i="2"/>
  <c r="B4" i="2"/>
  <c r="B5" i="2"/>
  <c r="B6" i="2"/>
  <c r="B7" i="2"/>
  <c r="B8" i="2"/>
  <c r="B9" i="2"/>
  <c r="B10" i="2"/>
  <c r="B11" i="2"/>
  <c r="B12" i="2"/>
  <c r="B13" i="2"/>
  <c r="B14" i="2"/>
  <c r="B15" i="2"/>
  <c r="B16" i="2"/>
  <c r="B17" i="2"/>
  <c r="B18" i="2"/>
  <c r="B19" i="2"/>
  <c r="B20" i="2"/>
  <c r="B21" i="2"/>
  <c r="B22" i="2"/>
  <c r="B23" i="2"/>
  <c r="B24" i="2"/>
  <c r="B25" i="2"/>
  <c r="A4" i="2"/>
  <c r="A5" i="2"/>
  <c r="A6" i="2"/>
  <c r="A7" i="2"/>
  <c r="A8" i="2"/>
  <c r="A9" i="2"/>
  <c r="A10" i="2"/>
  <c r="A11" i="2"/>
  <c r="A12" i="2"/>
  <c r="A13" i="2"/>
  <c r="A14" i="2"/>
  <c r="A15" i="2"/>
  <c r="A16" i="2"/>
  <c r="A17" i="2"/>
  <c r="A18" i="2"/>
  <c r="A19" i="2"/>
  <c r="A20" i="2"/>
  <c r="A21" i="2"/>
  <c r="A22" i="2"/>
  <c r="A23" i="2"/>
  <c r="A24" i="2"/>
  <c r="A25" i="2"/>
  <c r="I13" i="1"/>
  <c r="O13" i="1"/>
</calcChain>
</file>

<file path=xl/sharedStrings.xml><?xml version="1.0" encoding="utf-8"?>
<sst xmlns="http://schemas.openxmlformats.org/spreadsheetml/2006/main" count="49" uniqueCount="32">
  <si>
    <t>Input Data</t>
  </si>
  <si>
    <t>Principal</t>
  </si>
  <si>
    <t>Interest Rate</t>
  </si>
  <si>
    <t>Year</t>
  </si>
  <si>
    <t>Marginal Tax Rate</t>
  </si>
  <si>
    <t>Marginal Tax Rate within Limit</t>
  </si>
  <si>
    <t>Limit</t>
  </si>
  <si>
    <t>Interest Earned</t>
  </si>
  <si>
    <t>Tax Rate</t>
  </si>
  <si>
    <t>Taxes Paid</t>
  </si>
  <si>
    <t>Beginning Principal</t>
  </si>
  <si>
    <t>Ending Principal</t>
  </si>
  <si>
    <t>Scenario I - No Tax</t>
  </si>
  <si>
    <t>Scenario II - 35% Marginal Tax Rate</t>
  </si>
  <si>
    <t>Scenario III - 28% Marginal Tax Rate under $100k, 35% thereafter)</t>
  </si>
  <si>
    <r>
      <t>1.</t>
    </r>
    <r>
      <rPr>
        <b/>
        <sz val="7"/>
        <color indexed="8"/>
        <rFont val="Calibri"/>
        <family val="2"/>
      </rPr>
      <t xml:space="preserve">      </t>
    </r>
    <r>
      <rPr>
        <b/>
        <sz val="11"/>
        <color indexed="8"/>
        <rFont val="Calibri"/>
        <family val="2"/>
      </rPr>
      <t>Interest earned each year. (Assume all interest is reinvested.)</t>
    </r>
  </si>
  <si>
    <r>
      <t>3.</t>
    </r>
    <r>
      <rPr>
        <b/>
        <sz val="7"/>
        <color indexed="8"/>
        <rFont val="Calibri"/>
        <family val="2"/>
      </rPr>
      <t xml:space="preserve">      </t>
    </r>
    <r>
      <rPr>
        <b/>
        <sz val="11"/>
        <color indexed="8"/>
        <rFont val="Calibri"/>
        <family val="2"/>
      </rPr>
      <t>Taxes paid each year. (Assume all interest earned is taxable at a marginal rate of 35% and that taxes are paid from interest earned.)</t>
    </r>
  </si>
  <si>
    <r>
      <t>5.</t>
    </r>
    <r>
      <rPr>
        <b/>
        <sz val="7"/>
        <color indexed="8"/>
        <rFont val="Calibri"/>
        <family val="2"/>
      </rPr>
      <t xml:space="preserve">      </t>
    </r>
    <r>
      <rPr>
        <b/>
        <sz val="11"/>
        <color indexed="8"/>
        <rFont val="Calibri"/>
        <family val="2"/>
      </rPr>
      <t>Graph of items 1, 3, and 4.</t>
    </r>
  </si>
  <si>
    <r>
      <t>4.</t>
    </r>
    <r>
      <rPr>
        <b/>
        <sz val="7"/>
        <color indexed="8"/>
        <rFont val="Calibri"/>
        <family val="2"/>
      </rPr>
      <t xml:space="preserve">      </t>
    </r>
    <r>
      <rPr>
        <b/>
        <sz val="11"/>
        <color indexed="8"/>
        <rFont val="Calibri"/>
        <family val="2"/>
      </rPr>
      <t>After-tax account balance at the end of each year</t>
    </r>
  </si>
  <si>
    <r>
      <t>6.</t>
    </r>
    <r>
      <rPr>
        <b/>
        <sz val="7"/>
        <color indexed="8"/>
        <rFont val="Calibri"/>
        <family val="2"/>
      </rPr>
      <t xml:space="preserve">      </t>
    </r>
    <r>
      <rPr>
        <b/>
        <sz val="11"/>
        <color indexed="8"/>
        <rFont val="Calibri"/>
        <family val="2"/>
      </rPr>
      <t>Total interest earned over twenty years after taxes.</t>
    </r>
  </si>
  <si>
    <r>
      <t>7.</t>
    </r>
    <r>
      <rPr>
        <b/>
        <sz val="7"/>
        <color indexed="8"/>
        <rFont val="Calibri"/>
        <family val="2"/>
      </rPr>
      <t xml:space="preserve">      </t>
    </r>
    <r>
      <rPr>
        <b/>
        <sz val="11"/>
        <color indexed="8"/>
        <rFont val="Calibri"/>
        <family val="2"/>
      </rPr>
      <t>Total taxes paid over twenty years.</t>
    </r>
  </si>
  <si>
    <r>
      <t>8.</t>
    </r>
    <r>
      <rPr>
        <b/>
        <sz val="7"/>
        <color indexed="8"/>
        <rFont val="Calibri"/>
        <family val="2"/>
      </rPr>
      <t xml:space="preserve">      </t>
    </r>
    <r>
      <rPr>
        <b/>
        <sz val="11"/>
        <color indexed="8"/>
        <rFont val="Calibri"/>
        <family val="2"/>
      </rPr>
      <t>Recalculation of taxes owed each year (item 3), after-tax account balance at the end of each year (item 4), graph (item 5), total taxes owed over twenty years (item 7) based on new tax information from Fernandez, who tells Lee that special tax shelters give the trust a marginal tax rate of 28% for annual interest income under $100,000; over this limit, the marginal tax rate is 35%.</t>
    </r>
  </si>
  <si>
    <t>Total</t>
  </si>
  <si>
    <r>
      <t>2.</t>
    </r>
    <r>
      <rPr>
        <b/>
        <sz val="7"/>
        <color indexed="8"/>
        <rFont val="Calibri"/>
        <family val="2"/>
      </rPr>
      <t xml:space="preserve">      </t>
    </r>
    <r>
      <rPr>
        <b/>
        <sz val="11"/>
        <color indexed="8"/>
        <rFont val="Calibri"/>
        <family val="2"/>
      </rPr>
      <t>Principal balance at the end of each year. (Assume all interest is reinvested.)</t>
    </r>
  </si>
  <si>
    <t>Calculate Interest earned each year. (Assume all interest is reinvested.)</t>
  </si>
  <si>
    <t>Compute Principal balance at the end of each year. (Assume all interest is reinvested.)</t>
  </si>
  <si>
    <t>Mesure Taxes paid each year. (Assume all interest earned is taxable at a marginal rate of 35% and that taxes are paid from interest earned.)</t>
  </si>
  <si>
    <t>Calculate After-tax account balance at the end of each year</t>
  </si>
  <si>
    <t>Draw Graph of items 1, 3, and 4.</t>
  </si>
  <si>
    <t>Calculate Total interest earned over twenty years after taxes.</t>
  </si>
  <si>
    <t>Find Total taxes paid over twenty years.</t>
  </si>
  <si>
    <t>Perform Recalculation of taxes owed each year (item 3), after-tax account balance at the end of each year (item 4), graph (item 5), 
total taxes owed over twenty years (item 7) based on new tax information from Fernandez, 
who tells Lee that special tax shelters give the trust a marginal tax rate of 28% for annual interest income under $100,000; 
over this limit, the marginal tax rate is 35%.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</si>
</sst>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_);[Red]\(&quot;$&quot;#,##0\)"/>
    <numFmt numFmtId="165" formatCode="_(&quot;$&quot;* #,##0.00_);_(&quot;$&quot;* \(#,##0.00\);_(&quot;$&quot;* &quot;-&quot;??_);_(@_)"/>
    <numFmt numFmtId="166" formatCode="_(&quot;$&quot;* #,##0_);_(&quot;$&quot;* \(#,##0\);_(&quot;$&quot;* &quot;-&quot;??_);_(@_)"/>
  </numFmts>
  <fonts count="5" x14ac:knownFonts="1">
    <font>
      <sz val="11"/>
      <color theme="1"/>
      <name val="Calibri"/>
      <family val="2"/>
      <scheme val="minor"/>
    </font>
    <font>
      <b/>
      <sz val="11"/>
      <color indexed="8"/>
      <name val="Calibri"/>
      <family val="2"/>
    </font>
    <font>
      <b/>
      <sz val="7"/>
      <color indexed="8"/>
      <name val="Calibri"/>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165" fontId="3" fillId="0" borderId="0" applyFont="0" applyFill="0" applyBorder="0" applyAlignment="0" applyProtection="0"/>
  </cellStyleXfs>
  <cellXfs count="38">
    <xf numFmtId="0" fontId="0" fillId="0" borderId="0" xfId="0"/>
    <xf numFmtId="165" fontId="0" fillId="0" borderId="0" xfId="0" applyNumberFormat="1"/>
    <xf numFmtId="9" fontId="0" fillId="0" borderId="0" xfId="0" applyNumberFormat="1"/>
    <xf numFmtId="164" fontId="0" fillId="0" borderId="0" xfId="0" applyNumberFormat="1"/>
    <xf numFmtId="0" fontId="0" fillId="2" borderId="0" xfId="0" applyFill="1"/>
    <xf numFmtId="0" fontId="0" fillId="0" borderId="1" xfId="0" applyBorder="1"/>
    <xf numFmtId="166" fontId="0" fillId="0" borderId="2" xfId="0" applyNumberFormat="1" applyBorder="1"/>
    <xf numFmtId="0" fontId="0" fillId="0" borderId="3" xfId="0" applyBorder="1"/>
    <xf numFmtId="9" fontId="0" fillId="0" borderId="4" xfId="0" applyNumberFormat="1" applyBorder="1"/>
    <xf numFmtId="0" fontId="0" fillId="0" borderId="5" xfId="0" applyBorder="1"/>
    <xf numFmtId="10" fontId="0" fillId="0" borderId="4" xfId="0" applyNumberFormat="1" applyBorder="1"/>
    <xf numFmtId="0" fontId="4" fillId="0" borderId="0" xfId="0" applyFont="1"/>
    <xf numFmtId="0" fontId="0" fillId="0" borderId="0" xfId="0" applyAlignment="1">
      <alignment horizontal="right"/>
    </xf>
    <xf numFmtId="0" fontId="0" fillId="0" borderId="0" xfId="0" applyFill="1"/>
    <xf numFmtId="165" fontId="0" fillId="0" borderId="0" xfId="0" applyNumberFormat="1" applyFill="1"/>
    <xf numFmtId="0" fontId="0" fillId="0" borderId="0" xfId="0" applyBorder="1"/>
    <xf numFmtId="166" fontId="0" fillId="0" borderId="0" xfId="0" applyNumberFormat="1" applyBorder="1"/>
    <xf numFmtId="10" fontId="0" fillId="0" borderId="0" xfId="0" applyNumberFormat="1" applyBorder="1"/>
    <xf numFmtId="9" fontId="0" fillId="0" borderId="0" xfId="0" applyNumberFormat="1" applyBorder="1"/>
    <xf numFmtId="166" fontId="3" fillId="0" borderId="6" xfId="1" applyNumberFormat="1" applyFont="1" applyBorder="1"/>
    <xf numFmtId="0" fontId="0" fillId="0" borderId="0" xfId="0" applyFont="1"/>
    <xf numFmtId="165" fontId="0" fillId="0" borderId="0" xfId="0" applyNumberFormat="1" applyFont="1"/>
    <xf numFmtId="0" fontId="0" fillId="0" borderId="0" xfId="0" applyFont="1" applyAlignment="1">
      <alignment horizontal="left" vertical="center" wrapText="1"/>
    </xf>
    <xf numFmtId="165" fontId="3" fillId="0" borderId="0" xfId="1" applyFont="1" applyAlignment="1">
      <alignment horizontal="left" vertical="center" wrapText="1"/>
    </xf>
    <xf numFmtId="165" fontId="3" fillId="0" borderId="0" xfId="1" applyNumberFormat="1" applyFont="1" applyAlignment="1">
      <alignment horizontal="left" vertical="center" wrapText="1"/>
    </xf>
    <xf numFmtId="0" fontId="4" fillId="0" borderId="0" xfId="0" applyFont="1" applyAlignment="1">
      <alignment horizontal="left" vertical="center" wrapText="1"/>
    </xf>
    <xf numFmtId="0" fontId="0" fillId="0" borderId="0" xfId="0" applyFont="1" applyAlignment="1">
      <alignment horizontal="right" vertical="center" wrapText="1"/>
    </xf>
    <xf numFmtId="0" fontId="0" fillId="0" borderId="0" xfId="0" applyFont="1" applyAlignment="1">
      <alignment horizontal="right"/>
    </xf>
    <xf numFmtId="165" fontId="3" fillId="0" borderId="0" xfId="1" applyFont="1" applyAlignment="1">
      <alignment horizontal="right" vertical="center" wrapText="1"/>
    </xf>
    <xf numFmtId="165" fontId="3" fillId="0" borderId="0" xfId="1" applyFont="1"/>
    <xf numFmtId="166" fontId="3" fillId="0" borderId="0" xfId="1" applyNumberFormat="1" applyFont="1" applyBorder="1"/>
    <xf numFmtId="0" fontId="0" fillId="0" borderId="0" xfId="0" applyFont="1" applyFill="1"/>
    <xf numFmtId="165" fontId="0" fillId="0" borderId="0" xfId="0" applyNumberFormat="1" applyFont="1" applyFill="1"/>
    <xf numFmtId="165" fontId="3" fillId="0" borderId="0" xfId="1" applyFont="1" applyFill="1"/>
    <xf numFmtId="0" fontId="0" fillId="0" borderId="0" xfId="0" applyFont="1" applyFill="1" applyAlignment="1">
      <alignment horizontal="right"/>
    </xf>
    <xf numFmtId="0" fontId="0" fillId="0" borderId="0" xfId="0" applyAlignment="1">
      <alignment vertical="top"/>
    </xf>
    <xf numFmtId="0" fontId="0" fillId="0" borderId="0" xfId="0" applyAlignment="1">
      <alignment horizontal="left" vertical="top" wrapText="1"/>
    </xf>
    <xf numFmtId="0" fontId="4" fillId="0" borderId="0" xfId="0" applyFont="1" applyAlignment="1">
      <alignment horizontal="left" vertical="center" wrapText="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Scenario</a:t>
            </a:r>
            <a:r>
              <a:rPr lang="en-US" baseline="0"/>
              <a:t> II -  - 35% Marginal Tax Rate</a:t>
            </a:r>
            <a:endParaRPr lang="en-US"/>
          </a:p>
        </c:rich>
      </c:tx>
      <c:overlay val="0"/>
    </c:title>
    <c:autoTitleDeleted val="0"/>
    <c:plotArea>
      <c:layout/>
      <c:lineChart>
        <c:grouping val="standard"/>
        <c:varyColors val="0"/>
        <c:ser>
          <c:idx val="6"/>
          <c:order val="0"/>
          <c:tx>
            <c:strRef>
              <c:f>Calculations!$H$12</c:f>
              <c:strCache>
                <c:ptCount val="1"/>
                <c:pt idx="0">
                  <c:v>Interest Earned</c:v>
                </c:pt>
              </c:strCache>
            </c:strRef>
          </c:tx>
          <c:spPr>
            <a:ln w="25400">
              <a:solidFill>
                <a:srgbClr val="63AAFE"/>
              </a:solidFill>
              <a:prstDash val="solid"/>
            </a:ln>
          </c:spPr>
          <c:marker>
            <c:spPr>
              <a:solidFill>
                <a:srgbClr val="93A9CF"/>
              </a:solidFill>
              <a:ln>
                <a:solidFill>
                  <a:srgbClr val="63AAFE"/>
                </a:solidFill>
                <a:prstDash val="solid"/>
              </a:ln>
            </c:spPr>
          </c:marker>
          <c:cat>
            <c:numRef>
              <c:f>Calculations!$B$13:$B$33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Calculations!$H$13:$H$33</c:f>
              <c:numCache>
                <c:formatCode>_("$"* #,##0.00_);_("$"* \(#,##0.00\);_("$"* "-"??_);_(@_)</c:formatCode>
                <c:ptCount val="21"/>
                <c:pt idx="0" formatCode="General">
                  <c:v>0</c:v>
                </c:pt>
                <c:pt idx="1">
                  <c:v>55000</c:v>
                </c:pt>
                <c:pt idx="2">
                  <c:v>56966.25</c:v>
                </c:pt>
                <c:pt idx="3">
                  <c:v>59002.793437499997</c:v>
                </c:pt>
                <c:pt idx="4">
                  <c:v>61112.143302890625</c:v>
                </c:pt>
                <c:pt idx="5">
                  <c:v>63296.902425968976</c:v>
                </c:pt>
                <c:pt idx="6">
                  <c:v>65559.766687697367</c:v>
                </c:pt>
                <c:pt idx="7">
                  <c:v>67903.528346782536</c:v>
                </c:pt>
                <c:pt idx="8">
                  <c:v>70331.079485180016</c:v>
                </c:pt>
                <c:pt idx="9">
                  <c:v>72845.415576775194</c:v>
                </c:pt>
                <c:pt idx="10">
                  <c:v>75449.639183644918</c:v>
                </c:pt>
                <c:pt idx="11">
                  <c:v>78146.963784460226</c:v>
                </c:pt>
                <c:pt idx="12">
                  <c:v>80940.717739754662</c:v>
                </c:pt>
                <c:pt idx="13">
                  <c:v>83834.348398950882</c:v>
                </c:pt>
                <c:pt idx="14">
                  <c:v>86831.426354213385</c:v>
                </c:pt>
                <c:pt idx="15">
                  <c:v>89935.649846376517</c:v>
                </c:pt>
                <c:pt idx="16">
                  <c:v>93150.849328384473</c:v>
                </c:pt>
                <c:pt idx="17">
                  <c:v>96480.992191874233</c:v>
                </c:pt>
                <c:pt idx="18">
                  <c:v>99930.187662733733</c:v>
                </c:pt>
                <c:pt idx="19">
                  <c:v>103502.69187167646</c:v>
                </c:pt>
                <c:pt idx="20">
                  <c:v>107202.91310608889</c:v>
                </c:pt>
              </c:numCache>
            </c:numRef>
          </c:val>
          <c:smooth val="0"/>
          <c:extLst xmlns:c16r2="http://schemas.microsoft.com/office/drawing/2015/06/chart">
            <c:ext xmlns:c16="http://schemas.microsoft.com/office/drawing/2014/chart" uri="{C3380CC4-5D6E-409C-BE32-E72D297353CC}">
              <c16:uniqueId val="{00000000-8EBA-4BCD-98EE-8BB88B3A57A0}"/>
            </c:ext>
          </c:extLst>
        </c:ser>
        <c:ser>
          <c:idx val="8"/>
          <c:order val="1"/>
          <c:tx>
            <c:strRef>
              <c:f>Calculations!$J$12</c:f>
              <c:strCache>
                <c:ptCount val="1"/>
                <c:pt idx="0">
                  <c:v>Taxes Paid</c:v>
                </c:pt>
              </c:strCache>
            </c:strRef>
          </c:tx>
          <c:spPr>
            <a:ln w="25400">
              <a:solidFill>
                <a:srgbClr val="FFCC99"/>
              </a:solidFill>
              <a:prstDash val="solid"/>
            </a:ln>
          </c:spPr>
          <c:marker>
            <c:spPr>
              <a:solidFill>
                <a:srgbClr val="B9CD96"/>
              </a:solidFill>
              <a:ln>
                <a:solidFill>
                  <a:srgbClr val="FFCC99"/>
                </a:solidFill>
                <a:prstDash val="solid"/>
              </a:ln>
            </c:spPr>
          </c:marker>
          <c:cat>
            <c:numRef>
              <c:f>Calculations!$B$13:$B$33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Calculations!$J$13:$J$33</c:f>
              <c:numCache>
                <c:formatCode>_("$"* #,##0.00_);_("$"* \(#,##0.00\);_("$"* "-"??_);_(@_)</c:formatCode>
                <c:ptCount val="21"/>
                <c:pt idx="0" formatCode="General">
                  <c:v>0</c:v>
                </c:pt>
                <c:pt idx="1">
                  <c:v>19250</c:v>
                </c:pt>
                <c:pt idx="2">
                  <c:v>19938.1875</c:v>
                </c:pt>
                <c:pt idx="3">
                  <c:v>20650.977703124998</c:v>
                </c:pt>
                <c:pt idx="4">
                  <c:v>21389.250156011716</c:v>
                </c:pt>
                <c:pt idx="5">
                  <c:v>22153.915849089139</c:v>
                </c:pt>
                <c:pt idx="6">
                  <c:v>22945.918340694076</c:v>
                </c:pt>
                <c:pt idx="7">
                  <c:v>23766.234921373885</c:v>
                </c:pt>
                <c:pt idx="8">
                  <c:v>24615.877819813006</c:v>
                </c:pt>
                <c:pt idx="9">
                  <c:v>25495.895451871318</c:v>
                </c:pt>
                <c:pt idx="10">
                  <c:v>26407.37371427572</c:v>
                </c:pt>
                <c:pt idx="11">
                  <c:v>27351.437324561077</c:v>
                </c:pt>
                <c:pt idx="12">
                  <c:v>28329.251208914131</c:v>
                </c:pt>
                <c:pt idx="13">
                  <c:v>29342.021939632807</c:v>
                </c:pt>
                <c:pt idx="14">
                  <c:v>30390.999223974683</c:v>
                </c:pt>
                <c:pt idx="15">
                  <c:v>31477.47744623178</c:v>
                </c:pt>
                <c:pt idx="16">
                  <c:v>32602.797264934565</c:v>
                </c:pt>
                <c:pt idx="17">
                  <c:v>33768.347267155979</c:v>
                </c:pt>
                <c:pt idx="18">
                  <c:v>34975.565681956803</c:v>
                </c:pt>
                <c:pt idx="19">
                  <c:v>36225.942155086763</c:v>
                </c:pt>
                <c:pt idx="20">
                  <c:v>37521.019587131108</c:v>
                </c:pt>
              </c:numCache>
            </c:numRef>
          </c:val>
          <c:smooth val="0"/>
          <c:extLst xmlns:c16r2="http://schemas.microsoft.com/office/drawing/2015/06/chart">
            <c:ext xmlns:c16="http://schemas.microsoft.com/office/drawing/2014/chart" uri="{C3380CC4-5D6E-409C-BE32-E72D297353CC}">
              <c16:uniqueId val="{00000001-8EBA-4BCD-98EE-8BB88B3A57A0}"/>
            </c:ext>
          </c:extLst>
        </c:ser>
        <c:ser>
          <c:idx val="3"/>
          <c:order val="2"/>
          <c:tx>
            <c:strRef>
              <c:f>Calculations!$K$12</c:f>
              <c:strCache>
                <c:ptCount val="1"/>
                <c:pt idx="0">
                  <c:v>Ending Principal</c:v>
                </c:pt>
              </c:strCache>
            </c:strRef>
          </c:tx>
          <c:spPr>
            <a:ln w="25400">
              <a:solidFill>
                <a:srgbClr val="666699"/>
              </a:solidFill>
              <a:prstDash val="solid"/>
            </a:ln>
          </c:spPr>
          <c:marker>
            <c:spPr>
              <a:solidFill>
                <a:srgbClr val="71588F"/>
              </a:solidFill>
              <a:ln>
                <a:solidFill>
                  <a:srgbClr val="666699"/>
                </a:solidFill>
                <a:prstDash val="solid"/>
              </a:ln>
            </c:spPr>
          </c:marker>
          <c:cat>
            <c:numRef>
              <c:f>Calculations!$B$13:$B$33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Calculations!$K$13:$K$33</c:f>
              <c:numCache>
                <c:formatCode>_("$"* #,##0.00_);_("$"* \(#,##0.00\);_("$"* "-"??_);_(@_)</c:formatCode>
                <c:ptCount val="21"/>
                <c:pt idx="0">
                  <c:v>1000000</c:v>
                </c:pt>
                <c:pt idx="1">
                  <c:v>1035750</c:v>
                </c:pt>
                <c:pt idx="2">
                  <c:v>1072778.0625</c:v>
                </c:pt>
                <c:pt idx="3">
                  <c:v>1111129.878234375</c:v>
                </c:pt>
                <c:pt idx="4">
                  <c:v>1150852.7713812541</c:v>
                </c:pt>
                <c:pt idx="5">
                  <c:v>1191995.7579581339</c:v>
                </c:pt>
                <c:pt idx="6">
                  <c:v>1234609.606305137</c:v>
                </c:pt>
                <c:pt idx="7">
                  <c:v>1278746.8997305457</c:v>
                </c:pt>
                <c:pt idx="8">
                  <c:v>1324462.1013959127</c:v>
                </c:pt>
                <c:pt idx="9">
                  <c:v>1371811.6215208166</c:v>
                </c:pt>
                <c:pt idx="10">
                  <c:v>1420853.8869901858</c:v>
                </c:pt>
                <c:pt idx="11">
                  <c:v>1471649.4134500849</c:v>
                </c:pt>
                <c:pt idx="12">
                  <c:v>1524260.8799809252</c:v>
                </c:pt>
                <c:pt idx="13">
                  <c:v>1578753.2064402434</c:v>
                </c:pt>
                <c:pt idx="14">
                  <c:v>1635193.633570482</c:v>
                </c:pt>
                <c:pt idx="15">
                  <c:v>1693651.8059706269</c:v>
                </c:pt>
                <c:pt idx="16">
                  <c:v>1754199.8580340769</c:v>
                </c:pt>
                <c:pt idx="17">
                  <c:v>1816912.5029587951</c:v>
                </c:pt>
                <c:pt idx="18">
                  <c:v>1881867.1249395721</c:v>
                </c:pt>
                <c:pt idx="19">
                  <c:v>1949143.8746561618</c:v>
                </c:pt>
                <c:pt idx="20">
                  <c:v>2018825.7681751195</c:v>
                </c:pt>
              </c:numCache>
            </c:numRef>
          </c:val>
          <c:smooth val="0"/>
          <c:extLst xmlns:c16r2="http://schemas.microsoft.com/office/drawing/2015/06/chart">
            <c:ext xmlns:c16="http://schemas.microsoft.com/office/drawing/2014/chart" uri="{C3380CC4-5D6E-409C-BE32-E72D297353CC}">
              <c16:uniqueId val="{00000002-8EBA-4BCD-98EE-8BB88B3A57A0}"/>
            </c:ext>
          </c:extLst>
        </c:ser>
        <c:dLbls>
          <c:showLegendKey val="0"/>
          <c:showVal val="0"/>
          <c:showCatName val="0"/>
          <c:showSerName val="0"/>
          <c:showPercent val="0"/>
          <c:showBubbleSize val="0"/>
        </c:dLbls>
        <c:marker val="1"/>
        <c:smooth val="0"/>
        <c:axId val="102438928"/>
        <c:axId val="102439488"/>
      </c:lineChart>
      <c:catAx>
        <c:axId val="102438928"/>
        <c:scaling>
          <c:orientation val="minMax"/>
        </c:scaling>
        <c:delete val="0"/>
        <c:axPos val="b"/>
        <c:numFmt formatCode="General" sourceLinked="1"/>
        <c:majorTickMark val="out"/>
        <c:minorTickMark val="none"/>
        <c:tickLblPos val="nextTo"/>
        <c:spPr>
          <a:ln w="3175">
            <a:solidFill>
              <a:srgbClr val="808080"/>
            </a:solidFill>
            <a:prstDash val="solid"/>
          </a:ln>
        </c:spPr>
        <c:crossAx val="102439488"/>
        <c:crosses val="autoZero"/>
        <c:auto val="1"/>
        <c:lblAlgn val="ctr"/>
        <c:lblOffset val="100"/>
        <c:tickLblSkip val="5"/>
        <c:noMultiLvlLbl val="0"/>
      </c:catAx>
      <c:valAx>
        <c:axId val="102439488"/>
        <c:scaling>
          <c:orientation val="minMax"/>
        </c:scaling>
        <c:delete val="0"/>
        <c:axPos val="l"/>
        <c:majorGridlines>
          <c:spPr>
            <a:ln w="3175">
              <a:solidFill>
                <a:srgbClr val="808080"/>
              </a:solidFill>
              <a:prstDash val="solid"/>
            </a:ln>
          </c:spPr>
        </c:majorGridlines>
        <c:numFmt formatCode="#,##0" sourceLinked="0"/>
        <c:majorTickMark val="out"/>
        <c:minorTickMark val="none"/>
        <c:tickLblPos val="nextTo"/>
        <c:spPr>
          <a:ln w="3175">
            <a:solidFill>
              <a:srgbClr val="808080"/>
            </a:solidFill>
            <a:prstDash val="solid"/>
          </a:ln>
        </c:spPr>
        <c:crossAx val="102438928"/>
        <c:crosses val="autoZero"/>
        <c:crossBetween val="between"/>
      </c:valAx>
      <c:spPr>
        <a:solidFill>
          <a:srgbClr val="FFFFFF"/>
        </a:solidFill>
        <a:ln w="25400">
          <a:noFill/>
        </a:ln>
      </c:spPr>
    </c:plotArea>
    <c:legend>
      <c:legendPos val="b"/>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 r="0.75" t="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Scenario</a:t>
            </a:r>
            <a:r>
              <a:rPr lang="en-US" baseline="0"/>
              <a:t> III - 28% Marginal Tax Rate under $100k, 35% thereafter)</a:t>
            </a:r>
            <a:endParaRPr lang="en-US"/>
          </a:p>
        </c:rich>
      </c:tx>
      <c:layout/>
      <c:overlay val="0"/>
    </c:title>
    <c:autoTitleDeleted val="0"/>
    <c:plotArea>
      <c:layout/>
      <c:lineChart>
        <c:grouping val="standard"/>
        <c:varyColors val="0"/>
        <c:ser>
          <c:idx val="0"/>
          <c:order val="0"/>
          <c:tx>
            <c:strRef>
              <c:f>Calculations!$N$12</c:f>
              <c:strCache>
                <c:ptCount val="1"/>
                <c:pt idx="0">
                  <c:v>Interest Earned</c:v>
                </c:pt>
              </c:strCache>
            </c:strRef>
          </c:tx>
          <c:val>
            <c:numRef>
              <c:f>Calculations!$N$13:$N$33</c:f>
              <c:numCache>
                <c:formatCode>_("$"* #,##0.00_);_("$"* \(#,##0.00\);_("$"* "-"??_);_(@_)</c:formatCode>
                <c:ptCount val="21"/>
                <c:pt idx="0" formatCode="General">
                  <c:v>0</c:v>
                </c:pt>
                <c:pt idx="1">
                  <c:v>55000</c:v>
                </c:pt>
                <c:pt idx="2">
                  <c:v>57178</c:v>
                </c:pt>
                <c:pt idx="3">
                  <c:v>59442.248799999994</c:v>
                </c:pt>
                <c:pt idx="4">
                  <c:v>61796.161852479985</c:v>
                </c:pt>
                <c:pt idx="5">
                  <c:v>64243.289861838188</c:v>
                </c:pt>
                <c:pt idx="6">
                  <c:v>66787.324140366982</c:v>
                </c:pt>
                <c:pt idx="7">
                  <c:v>69432.102176325498</c:v>
                </c:pt>
                <c:pt idx="8">
                  <c:v>72181.613422507973</c:v>
                </c:pt>
                <c:pt idx="9">
                  <c:v>75040.005314039299</c:v>
                </c:pt>
                <c:pt idx="10">
                  <c:v>78011.589524475246</c:v>
                </c:pt>
                <c:pt idx="11">
                  <c:v>81100.848469644465</c:v>
                </c:pt>
                <c:pt idx="12">
                  <c:v>84312.442069042401</c:v>
                </c:pt>
                <c:pt idx="13">
                  <c:v>87651.21477497647</c:v>
                </c:pt>
                <c:pt idx="14">
                  <c:v>91122.202880065539</c:v>
                </c:pt>
                <c:pt idx="15">
                  <c:v>94730.642114116155</c:v>
                </c:pt>
                <c:pt idx="16">
                  <c:v>98481.975541835141</c:v>
                </c:pt>
                <c:pt idx="17">
                  <c:v>102381.86177329182</c:v>
                </c:pt>
                <c:pt idx="18">
                  <c:v>106042.01333168701</c:v>
                </c:pt>
                <c:pt idx="19">
                  <c:v>109833.01530829482</c:v>
                </c:pt>
                <c:pt idx="20">
                  <c:v>113759.54560556635</c:v>
                </c:pt>
              </c:numCache>
            </c:numRef>
          </c:val>
          <c:smooth val="0"/>
          <c:extLst xmlns:c16r2="http://schemas.microsoft.com/office/drawing/2015/06/chart">
            <c:ext xmlns:c16="http://schemas.microsoft.com/office/drawing/2014/chart" uri="{C3380CC4-5D6E-409C-BE32-E72D297353CC}">
              <c16:uniqueId val="{00000000-5936-444D-B111-C7AE84E5524C}"/>
            </c:ext>
          </c:extLst>
        </c:ser>
        <c:ser>
          <c:idx val="1"/>
          <c:order val="1"/>
          <c:tx>
            <c:strRef>
              <c:f>Calculations!$P$12</c:f>
              <c:strCache>
                <c:ptCount val="1"/>
                <c:pt idx="0">
                  <c:v>Taxes Paid</c:v>
                </c:pt>
              </c:strCache>
            </c:strRef>
          </c:tx>
          <c:val>
            <c:numRef>
              <c:f>Calculations!$P$13:$P$33</c:f>
              <c:numCache>
                <c:formatCode>_("$"* #,##0.00_);_("$"* \(#,##0.00\);_("$"* "-"??_);_(@_)</c:formatCode>
                <c:ptCount val="21"/>
                <c:pt idx="0">
                  <c:v>0</c:v>
                </c:pt>
                <c:pt idx="1">
                  <c:v>15400.000000000002</c:v>
                </c:pt>
                <c:pt idx="2">
                  <c:v>16009.840000000002</c:v>
                </c:pt>
                <c:pt idx="3">
                  <c:v>16643.829664000001</c:v>
                </c:pt>
                <c:pt idx="4">
                  <c:v>17302.925318694397</c:v>
                </c:pt>
                <c:pt idx="5">
                  <c:v>17988.121161314695</c:v>
                </c:pt>
                <c:pt idx="6">
                  <c:v>18700.450759302756</c:v>
                </c:pt>
                <c:pt idx="7">
                  <c:v>19440.988609371143</c:v>
                </c:pt>
                <c:pt idx="8">
                  <c:v>20210.851758302233</c:v>
                </c:pt>
                <c:pt idx="9">
                  <c:v>21011.201487931005</c:v>
                </c:pt>
                <c:pt idx="10">
                  <c:v>21843.245066853073</c:v>
                </c:pt>
                <c:pt idx="11">
                  <c:v>22708.237571500453</c:v>
                </c:pt>
                <c:pt idx="12">
                  <c:v>23607.483779331873</c:v>
                </c:pt>
                <c:pt idx="13">
                  <c:v>24542.340136993414</c:v>
                </c:pt>
                <c:pt idx="14">
                  <c:v>25514.216806418353</c:v>
                </c:pt>
                <c:pt idx="15">
                  <c:v>26524.579791952525</c:v>
                </c:pt>
                <c:pt idx="16">
                  <c:v>27574.953151713842</c:v>
                </c:pt>
                <c:pt idx="17">
                  <c:v>35833.651620652134</c:v>
                </c:pt>
                <c:pt idx="18">
                  <c:v>37114.704666090453</c:v>
                </c:pt>
                <c:pt idx="19">
                  <c:v>38441.555357903184</c:v>
                </c:pt>
                <c:pt idx="20">
                  <c:v>39815.840961948219</c:v>
                </c:pt>
              </c:numCache>
            </c:numRef>
          </c:val>
          <c:smooth val="0"/>
          <c:extLst xmlns:c16r2="http://schemas.microsoft.com/office/drawing/2015/06/chart">
            <c:ext xmlns:c16="http://schemas.microsoft.com/office/drawing/2014/chart" uri="{C3380CC4-5D6E-409C-BE32-E72D297353CC}">
              <c16:uniqueId val="{00000001-5936-444D-B111-C7AE84E5524C}"/>
            </c:ext>
          </c:extLst>
        </c:ser>
        <c:ser>
          <c:idx val="2"/>
          <c:order val="2"/>
          <c:tx>
            <c:strRef>
              <c:f>Calculations!$Q$12</c:f>
              <c:strCache>
                <c:ptCount val="1"/>
                <c:pt idx="0">
                  <c:v>Ending Principal</c:v>
                </c:pt>
              </c:strCache>
            </c:strRef>
          </c:tx>
          <c:val>
            <c:numRef>
              <c:f>Calculations!$Q$13:$Q$33</c:f>
              <c:numCache>
                <c:formatCode>_("$"* #,##0.00_);_("$"* \(#,##0.00\);_("$"* "-"??_);_(@_)</c:formatCode>
                <c:ptCount val="21"/>
                <c:pt idx="0">
                  <c:v>1000000</c:v>
                </c:pt>
                <c:pt idx="1">
                  <c:v>1039600</c:v>
                </c:pt>
                <c:pt idx="2">
                  <c:v>1080768.1599999999</c:v>
                </c:pt>
                <c:pt idx="3">
                  <c:v>1123566.5791359998</c:v>
                </c:pt>
                <c:pt idx="4">
                  <c:v>1168059.8156697853</c:v>
                </c:pt>
                <c:pt idx="5">
                  <c:v>1214314.9843703087</c:v>
                </c:pt>
                <c:pt idx="6">
                  <c:v>1262401.8577513727</c:v>
                </c:pt>
                <c:pt idx="7">
                  <c:v>1312392.9713183269</c:v>
                </c:pt>
                <c:pt idx="8">
                  <c:v>1364363.7329825326</c:v>
                </c:pt>
                <c:pt idx="9">
                  <c:v>1418392.5368086409</c:v>
                </c:pt>
                <c:pt idx="10">
                  <c:v>1474560.8812662631</c:v>
                </c:pt>
                <c:pt idx="11">
                  <c:v>1532953.4921644072</c:v>
                </c:pt>
                <c:pt idx="12">
                  <c:v>1593658.4504541177</c:v>
                </c:pt>
                <c:pt idx="13">
                  <c:v>1656767.3250921008</c:v>
                </c:pt>
                <c:pt idx="14">
                  <c:v>1722375.3111657482</c:v>
                </c:pt>
                <c:pt idx="15">
                  <c:v>1790581.3734879117</c:v>
                </c:pt>
                <c:pt idx="16">
                  <c:v>1861488.395878033</c:v>
                </c:pt>
                <c:pt idx="17">
                  <c:v>1928036.6060306728</c:v>
                </c:pt>
                <c:pt idx="18">
                  <c:v>1996963.9146962694</c:v>
                </c:pt>
                <c:pt idx="19">
                  <c:v>2068355.3746466609</c:v>
                </c:pt>
                <c:pt idx="20">
                  <c:v>2142299.0792902792</c:v>
                </c:pt>
              </c:numCache>
            </c:numRef>
          </c:val>
          <c:smooth val="0"/>
          <c:extLst xmlns:c16r2="http://schemas.microsoft.com/office/drawing/2015/06/chart">
            <c:ext xmlns:c16="http://schemas.microsoft.com/office/drawing/2014/chart" uri="{C3380CC4-5D6E-409C-BE32-E72D297353CC}">
              <c16:uniqueId val="{00000002-5936-444D-B111-C7AE84E5524C}"/>
            </c:ext>
          </c:extLst>
        </c:ser>
        <c:dLbls>
          <c:showLegendKey val="0"/>
          <c:showVal val="0"/>
          <c:showCatName val="0"/>
          <c:showSerName val="0"/>
          <c:showPercent val="0"/>
          <c:showBubbleSize val="0"/>
        </c:dLbls>
        <c:marker val="1"/>
        <c:smooth val="0"/>
        <c:axId val="102443408"/>
        <c:axId val="102443968"/>
      </c:lineChart>
      <c:catAx>
        <c:axId val="102443408"/>
        <c:scaling>
          <c:orientation val="minMax"/>
        </c:scaling>
        <c:delete val="0"/>
        <c:axPos val="b"/>
        <c:numFmt formatCode="General" sourceLinked="1"/>
        <c:majorTickMark val="out"/>
        <c:minorTickMark val="none"/>
        <c:tickLblPos val="nextTo"/>
        <c:spPr>
          <a:ln w="3175">
            <a:solidFill>
              <a:srgbClr val="808080"/>
            </a:solidFill>
            <a:prstDash val="solid"/>
          </a:ln>
        </c:spPr>
        <c:crossAx val="102443968"/>
        <c:crosses val="autoZero"/>
        <c:auto val="1"/>
        <c:lblAlgn val="ctr"/>
        <c:lblOffset val="100"/>
        <c:tickLblSkip val="5"/>
        <c:noMultiLvlLbl val="0"/>
      </c:catAx>
      <c:valAx>
        <c:axId val="102443968"/>
        <c:scaling>
          <c:orientation val="minMax"/>
        </c:scaling>
        <c:delete val="0"/>
        <c:axPos val="l"/>
        <c:majorGridlines>
          <c:spPr>
            <a:ln w="3175">
              <a:solidFill>
                <a:srgbClr val="808080"/>
              </a:solidFill>
              <a:prstDash val="solid"/>
            </a:ln>
          </c:spPr>
        </c:majorGridlines>
        <c:numFmt formatCode="#,##0" sourceLinked="0"/>
        <c:majorTickMark val="out"/>
        <c:minorTickMark val="none"/>
        <c:tickLblPos val="nextTo"/>
        <c:spPr>
          <a:ln w="3175">
            <a:solidFill>
              <a:srgbClr val="808080"/>
            </a:solidFill>
            <a:prstDash val="solid"/>
          </a:ln>
        </c:spPr>
        <c:crossAx val="102443408"/>
        <c:crosses val="autoZero"/>
        <c:crossBetween val="between"/>
      </c:valAx>
      <c:spPr>
        <a:solidFill>
          <a:srgbClr val="FFFFFF"/>
        </a:solidFill>
        <a:ln w="25400">
          <a:noFill/>
        </a:ln>
      </c:spPr>
    </c:plotArea>
    <c:legend>
      <c:legendPos val="b"/>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 r="0.75" t="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9525</xdr:rowOff>
    </xdr:from>
    <xdr:to>
      <xdr:col>9</xdr:col>
      <xdr:colOff>428625</xdr:colOff>
      <xdr:row>19</xdr:row>
      <xdr:rowOff>133350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609600" y="581025"/>
          <a:ext cx="5305425" cy="3171825"/>
        </a:xfrm>
        <a:prstGeom prst="rect">
          <a:avLst/>
        </a:prstGeom>
        <a:solidFill>
          <a:srgbClr val="FFFFFF"/>
        </a:solidFill>
        <a:ln w="9525">
          <a:solidFill>
            <a:srgbClr val="000000"/>
          </a:solidFill>
          <a:miter lim="800000"/>
          <a:headEnd/>
          <a:tailEnd/>
        </a:ln>
      </xdr:spPr>
      <xdr:txBody>
        <a:bodyPr vertOverflow="clip" wrap="square" lIns="91440" tIns="91440" rIns="91440" bIns="9144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This spreadsheet solution relates to the case </a:t>
          </a:r>
          <a:r>
            <a:rPr lang="en-US" sz="1000" b="0" i="1" u="none" strike="noStrike" baseline="0">
              <a:solidFill>
                <a:srgbClr val="000000"/>
              </a:solidFill>
              <a:latin typeface="Arial"/>
              <a:cs typeface="Arial"/>
            </a:rPr>
            <a:t>Excel(lence) with Interest</a:t>
          </a:r>
          <a:r>
            <a:rPr lang="en-US" sz="1000" b="0" i="0" u="none" strike="noStrike" baseline="0">
              <a:solidFill>
                <a:srgbClr val="000000"/>
              </a:solidFill>
              <a:latin typeface="Arial"/>
              <a:cs typeface="Arial"/>
            </a:rPr>
            <a:t>, Case #KE1053.</a:t>
          </a:r>
        </a:p>
        <a:p>
          <a:pPr algn="l" rtl="0">
            <a:defRPr sz="1000"/>
          </a:pPr>
          <a:endParaRPr lang="en-US" sz="1000" b="0" i="0" u="none" strike="noStrike" baseline="0">
            <a:solidFill>
              <a:srgbClr val="000000"/>
            </a:solidFill>
            <a:latin typeface="Arial"/>
            <a:cs typeface="Arial"/>
          </a:endParaRPr>
        </a:p>
        <a:p>
          <a:r>
            <a:rPr lang="en-US" sz="1000" u="none">
              <a:effectLst/>
              <a:latin typeface="Arial" panose="020B0604020202020204" pitchFamily="34" charset="0"/>
              <a:ea typeface="+mn-ea"/>
              <a:cs typeface="Arial" panose="020B0604020202020204" pitchFamily="34" charset="0"/>
            </a:rPr>
            <a:t>©2018 by the Kellogg School of Management at Northwestern University. This case was prepared by Professor Russell Walker. Cases are developed solely as the basis for class discussion. Cases are not intended to serve as endorsements, sources of primary data, or illustrations of effective or ineffective management. Some details may have been fictionalized for pedagogical purposes. To order copies or request permission to reproduce materials, call 800-545-7685 (or 617-783-7600 outside the United States or Canada) or e-mail custserv@hbsp.harvard.edu. No part of this publication may be reproduced, stored in a retrieval system, used in a spreadsheet, or transmitted in any form or by any means—electronic, mechanical, photocopying, recording, or otherwise—without the permission of Kellogg Case Publishing.</a:t>
          </a:r>
        </a:p>
      </xdr:txBody>
    </xdr:sp>
    <xdr:clientData/>
  </xdr:twoCellAnchor>
  <xdr:twoCellAnchor editAs="oneCell">
    <xdr:from>
      <xdr:col>1</xdr:col>
      <xdr:colOff>85725</xdr:colOff>
      <xdr:row>3</xdr:row>
      <xdr:rowOff>114300</xdr:rowOff>
    </xdr:from>
    <xdr:to>
      <xdr:col>3</xdr:col>
      <xdr:colOff>577600</xdr:colOff>
      <xdr:row>8</xdr:row>
      <xdr:rowOff>76200</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5" y="685800"/>
          <a:ext cx="1711075"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503001</xdr:colOff>
      <xdr:row>7</xdr:row>
      <xdr:rowOff>28405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5066667" cy="13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109</xdr:row>
      <xdr:rowOff>295275</xdr:rowOff>
    </xdr:from>
    <xdr:to>
      <xdr:col>9</xdr:col>
      <xdr:colOff>457200</xdr:colOff>
      <xdr:row>111</xdr:row>
      <xdr:rowOff>1428750</xdr:rowOff>
    </xdr:to>
    <xdr:graphicFrame macro="">
      <xdr:nvGraphicFramePr>
        <xdr:cNvPr id="3073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149</xdr:row>
      <xdr:rowOff>0</xdr:rowOff>
    </xdr:from>
    <xdr:to>
      <xdr:col>9</xdr:col>
      <xdr:colOff>419100</xdr:colOff>
      <xdr:row>194</xdr:row>
      <xdr:rowOff>123825</xdr:rowOff>
    </xdr:to>
    <xdr:graphicFrame macro="">
      <xdr:nvGraphicFramePr>
        <xdr:cNvPr id="3073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M4" sqref="M4"/>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topLeftCell="A31" zoomScale="160" zoomScaleNormal="160" workbookViewId="0">
      <selection activeCell="G9" sqref="G9"/>
    </sheetView>
  </sheetViews>
  <sheetFormatPr defaultColWidth="9" defaultRowHeight="15" x14ac:dyDescent="0.25"/>
  <cols>
    <col min="1" max="1" width="3" style="13" customWidth="1"/>
    <col min="2" max="2" width="4.85546875" bestFit="1" customWidth="1"/>
    <col min="3" max="3" width="28.7109375" customWidth="1"/>
    <col min="4" max="4" width="14.28515625" bestFit="1" customWidth="1"/>
    <col min="5" max="5" width="15.85546875" customWidth="1"/>
    <col min="6" max="6" width="3" style="13" customWidth="1"/>
    <col min="7" max="7" width="18.28515625" bestFit="1" customWidth="1"/>
    <col min="8" max="8" width="14.85546875" bestFit="1" customWidth="1"/>
    <col min="10" max="10" width="14.85546875" customWidth="1"/>
    <col min="11" max="11" width="18.140625" customWidth="1"/>
    <col min="12" max="12" width="3" style="13" customWidth="1"/>
    <col min="13" max="13" width="18.28515625" bestFit="1" customWidth="1"/>
    <col min="14" max="14" width="14.85546875" bestFit="1" customWidth="1"/>
    <col min="16" max="16" width="14.7109375" customWidth="1"/>
    <col min="17" max="17" width="15.5703125" customWidth="1"/>
    <col min="18" max="18" width="3" customWidth="1"/>
  </cols>
  <sheetData>
    <row r="1" spans="1:18" x14ac:dyDescent="0.25">
      <c r="G1" s="15"/>
      <c r="M1" s="15"/>
    </row>
    <row r="2" spans="1:18" ht="15.75" thickBot="1" x14ac:dyDescent="0.3">
      <c r="C2" t="s">
        <v>0</v>
      </c>
      <c r="G2" s="15"/>
      <c r="M2" s="15"/>
    </row>
    <row r="3" spans="1:18" x14ac:dyDescent="0.25">
      <c r="C3" s="5" t="s">
        <v>1</v>
      </c>
      <c r="D3" s="6">
        <v>1000000</v>
      </c>
      <c r="G3" s="16"/>
      <c r="M3" s="16"/>
    </row>
    <row r="4" spans="1:18" x14ac:dyDescent="0.25">
      <c r="C4" s="7" t="s">
        <v>2</v>
      </c>
      <c r="D4" s="10">
        <v>5.5E-2</v>
      </c>
      <c r="G4" s="17"/>
      <c r="M4" s="17"/>
    </row>
    <row r="5" spans="1:18" x14ac:dyDescent="0.25">
      <c r="C5" s="7" t="s">
        <v>4</v>
      </c>
      <c r="D5" s="8">
        <v>0.35</v>
      </c>
      <c r="G5" s="18"/>
      <c r="M5" s="18"/>
    </row>
    <row r="6" spans="1:18" x14ac:dyDescent="0.25">
      <c r="C6" s="7" t="s">
        <v>5</v>
      </c>
      <c r="D6" s="8">
        <v>0.28000000000000003</v>
      </c>
      <c r="G6" s="18"/>
      <c r="M6" s="18"/>
    </row>
    <row r="7" spans="1:18" ht="15.75" thickBot="1" x14ac:dyDescent="0.3">
      <c r="C7" s="9" t="s">
        <v>6</v>
      </c>
      <c r="D7" s="19">
        <v>100000</v>
      </c>
      <c r="G7" s="30"/>
      <c r="M7" s="30"/>
    </row>
    <row r="8" spans="1:18" x14ac:dyDescent="0.25">
      <c r="C8" s="3"/>
      <c r="G8" s="15"/>
      <c r="M8" s="15"/>
    </row>
    <row r="9" spans="1:18" x14ac:dyDescent="0.25">
      <c r="C9" s="1"/>
      <c r="G9" s="15"/>
    </row>
    <row r="11" spans="1:18" x14ac:dyDescent="0.25">
      <c r="A11" s="4"/>
      <c r="C11" s="11" t="s">
        <v>12</v>
      </c>
      <c r="F11" s="4"/>
      <c r="G11" s="11" t="s">
        <v>13</v>
      </c>
      <c r="L11" s="4"/>
      <c r="M11" s="11" t="s">
        <v>14</v>
      </c>
      <c r="R11" s="4"/>
    </row>
    <row r="12" spans="1:18" x14ac:dyDescent="0.25">
      <c r="A12" s="4"/>
      <c r="B12" s="12" t="s">
        <v>3</v>
      </c>
      <c r="C12" t="s">
        <v>10</v>
      </c>
      <c r="D12" s="13" t="s">
        <v>7</v>
      </c>
      <c r="E12" s="13" t="s">
        <v>11</v>
      </c>
      <c r="F12" s="4"/>
      <c r="G12" t="s">
        <v>10</v>
      </c>
      <c r="H12" t="s">
        <v>7</v>
      </c>
      <c r="I12" t="s">
        <v>8</v>
      </c>
      <c r="J12" s="13" t="s">
        <v>9</v>
      </c>
      <c r="K12" s="13" t="s">
        <v>11</v>
      </c>
      <c r="L12" s="4"/>
      <c r="M12" t="s">
        <v>10</v>
      </c>
      <c r="N12" t="s">
        <v>7</v>
      </c>
      <c r="O12" t="s">
        <v>8</v>
      </c>
      <c r="P12" s="13" t="s">
        <v>9</v>
      </c>
      <c r="Q12" s="13" t="s">
        <v>11</v>
      </c>
      <c r="R12" s="4"/>
    </row>
    <row r="13" spans="1:18" x14ac:dyDescent="0.25">
      <c r="A13" s="4"/>
      <c r="B13">
        <v>0</v>
      </c>
      <c r="C13" s="1">
        <f>C14</f>
        <v>1000000</v>
      </c>
      <c r="D13" s="13">
        <v>0</v>
      </c>
      <c r="E13" s="14">
        <f>C13</f>
        <v>1000000</v>
      </c>
      <c r="F13" s="4"/>
      <c r="G13" s="1">
        <f>G14</f>
        <v>1000000</v>
      </c>
      <c r="H13">
        <v>0</v>
      </c>
      <c r="I13" s="2">
        <f t="shared" ref="I13:I33" si="0">$D$5</f>
        <v>0.35</v>
      </c>
      <c r="J13" s="13">
        <v>0</v>
      </c>
      <c r="K13" s="14">
        <f>G13</f>
        <v>1000000</v>
      </c>
      <c r="L13" s="4"/>
      <c r="M13" s="1">
        <f>M14</f>
        <v>1000000</v>
      </c>
      <c r="N13">
        <v>0</v>
      </c>
      <c r="O13" s="2">
        <f>I5</f>
        <v>0</v>
      </c>
      <c r="P13" s="33">
        <v>0</v>
      </c>
      <c r="Q13" s="14">
        <f>M13</f>
        <v>1000000</v>
      </c>
      <c r="R13" s="4"/>
    </row>
    <row r="14" spans="1:18" x14ac:dyDescent="0.25">
      <c r="A14" s="4"/>
      <c r="B14">
        <v>1</v>
      </c>
      <c r="C14" s="1">
        <f>D3</f>
        <v>1000000</v>
      </c>
      <c r="D14" s="14">
        <f t="shared" ref="D14:D33" si="1">C14*$D$4</f>
        <v>55000</v>
      </c>
      <c r="E14" s="14">
        <f>C14+D14</f>
        <v>1055000</v>
      </c>
      <c r="F14" s="4"/>
      <c r="G14" s="1">
        <f>D3</f>
        <v>1000000</v>
      </c>
      <c r="H14" s="1">
        <f t="shared" ref="H14:H33" si="2">G14*$D$4</f>
        <v>55000</v>
      </c>
      <c r="I14" s="2">
        <f t="shared" si="0"/>
        <v>0.35</v>
      </c>
      <c r="J14" s="14">
        <f>H14*I14</f>
        <v>19250</v>
      </c>
      <c r="K14" s="14">
        <f>G14+H14-J14</f>
        <v>1035750</v>
      </c>
      <c r="L14" s="4"/>
      <c r="M14" s="1">
        <f>D3</f>
        <v>1000000</v>
      </c>
      <c r="N14" s="1">
        <f t="shared" ref="N14:N33" si="3">M14*$D$4</f>
        <v>55000</v>
      </c>
      <c r="O14" s="2">
        <f t="shared" ref="O14:O33" si="4">IF(N14&lt;$D$7,$D$6,$D$5)</f>
        <v>0.28000000000000003</v>
      </c>
      <c r="P14" s="33">
        <f>N14*O14</f>
        <v>15400.000000000002</v>
      </c>
      <c r="Q14" s="14">
        <f>M14+N14-P14</f>
        <v>1039600</v>
      </c>
      <c r="R14" s="4"/>
    </row>
    <row r="15" spans="1:18" x14ac:dyDescent="0.25">
      <c r="A15" s="4"/>
      <c r="B15">
        <v>2</v>
      </c>
      <c r="C15" s="1">
        <f>E14</f>
        <v>1055000</v>
      </c>
      <c r="D15" s="14">
        <f t="shared" si="1"/>
        <v>58025</v>
      </c>
      <c r="E15" s="14">
        <f>C15+D15</f>
        <v>1113025</v>
      </c>
      <c r="F15" s="4"/>
      <c r="G15" s="1">
        <f>K14</f>
        <v>1035750</v>
      </c>
      <c r="H15" s="1">
        <f t="shared" si="2"/>
        <v>56966.25</v>
      </c>
      <c r="I15" s="2">
        <f t="shared" si="0"/>
        <v>0.35</v>
      </c>
      <c r="J15" s="14">
        <f>H15*I15</f>
        <v>19938.1875</v>
      </c>
      <c r="K15" s="14">
        <f>G15+H15-J15</f>
        <v>1072778.0625</v>
      </c>
      <c r="L15" s="4"/>
      <c r="M15" s="1">
        <f>Q14</f>
        <v>1039600</v>
      </c>
      <c r="N15" s="1">
        <f t="shared" si="3"/>
        <v>57178</v>
      </c>
      <c r="O15" s="2">
        <f t="shared" si="4"/>
        <v>0.28000000000000003</v>
      </c>
      <c r="P15" s="33">
        <f>N15*O15</f>
        <v>16009.840000000002</v>
      </c>
      <c r="Q15" s="14">
        <f>M15+N15-P15</f>
        <v>1080768.1599999999</v>
      </c>
      <c r="R15" s="4"/>
    </row>
    <row r="16" spans="1:18" x14ac:dyDescent="0.25">
      <c r="A16" s="4"/>
      <c r="B16">
        <v>3</v>
      </c>
      <c r="C16" s="1">
        <f t="shared" ref="C16:C33" si="5">E15</f>
        <v>1113025</v>
      </c>
      <c r="D16" s="14">
        <f t="shared" si="1"/>
        <v>61216.375</v>
      </c>
      <c r="E16" s="14">
        <f t="shared" ref="E16:E33" si="6">C16+D16</f>
        <v>1174241.375</v>
      </c>
      <c r="F16" s="4"/>
      <c r="G16" s="1">
        <f t="shared" ref="G16:G33" si="7">K15</f>
        <v>1072778.0625</v>
      </c>
      <c r="H16" s="1">
        <f t="shared" si="2"/>
        <v>59002.793437499997</v>
      </c>
      <c r="I16" s="2">
        <f t="shared" si="0"/>
        <v>0.35</v>
      </c>
      <c r="J16" s="14">
        <f t="shared" ref="J16:J33" si="8">H16*I16</f>
        <v>20650.977703124998</v>
      </c>
      <c r="K16" s="14">
        <f t="shared" ref="K16:K33" si="9">G16+H16-J16</f>
        <v>1111129.878234375</v>
      </c>
      <c r="L16" s="4"/>
      <c r="M16" s="1">
        <f t="shared" ref="M16:M33" si="10">Q15</f>
        <v>1080768.1599999999</v>
      </c>
      <c r="N16" s="1">
        <f t="shared" si="3"/>
        <v>59442.248799999994</v>
      </c>
      <c r="O16" s="2">
        <f t="shared" si="4"/>
        <v>0.28000000000000003</v>
      </c>
      <c r="P16" s="33">
        <f t="shared" ref="P16:P33" si="11">N16*O16</f>
        <v>16643.829664000001</v>
      </c>
      <c r="Q16" s="14">
        <f t="shared" ref="Q16:Q33" si="12">M16+N16-P16</f>
        <v>1123566.5791359998</v>
      </c>
      <c r="R16" s="4"/>
    </row>
    <row r="17" spans="1:18" x14ac:dyDescent="0.25">
      <c r="A17" s="4"/>
      <c r="B17">
        <v>4</v>
      </c>
      <c r="C17" s="1">
        <f t="shared" si="5"/>
        <v>1174241.375</v>
      </c>
      <c r="D17" s="14">
        <f t="shared" si="1"/>
        <v>64583.275625000002</v>
      </c>
      <c r="E17" s="14">
        <f t="shared" si="6"/>
        <v>1238824.650625</v>
      </c>
      <c r="F17" s="4"/>
      <c r="G17" s="1">
        <f t="shared" si="7"/>
        <v>1111129.878234375</v>
      </c>
      <c r="H17" s="1">
        <f t="shared" si="2"/>
        <v>61112.143302890625</v>
      </c>
      <c r="I17" s="2">
        <f t="shared" si="0"/>
        <v>0.35</v>
      </c>
      <c r="J17" s="14">
        <f t="shared" si="8"/>
        <v>21389.250156011716</v>
      </c>
      <c r="K17" s="14">
        <f t="shared" si="9"/>
        <v>1150852.7713812541</v>
      </c>
      <c r="L17" s="4"/>
      <c r="M17" s="1">
        <f t="shared" si="10"/>
        <v>1123566.5791359998</v>
      </c>
      <c r="N17" s="1">
        <f t="shared" si="3"/>
        <v>61796.161852479985</v>
      </c>
      <c r="O17" s="2">
        <f t="shared" si="4"/>
        <v>0.28000000000000003</v>
      </c>
      <c r="P17" s="33">
        <f t="shared" si="11"/>
        <v>17302.925318694397</v>
      </c>
      <c r="Q17" s="14">
        <f t="shared" si="12"/>
        <v>1168059.8156697853</v>
      </c>
      <c r="R17" s="4"/>
    </row>
    <row r="18" spans="1:18" x14ac:dyDescent="0.25">
      <c r="A18" s="4"/>
      <c r="B18">
        <v>5</v>
      </c>
      <c r="C18" s="1">
        <f t="shared" si="5"/>
        <v>1238824.650625</v>
      </c>
      <c r="D18" s="14">
        <f t="shared" si="1"/>
        <v>68135.355784375002</v>
      </c>
      <c r="E18" s="14">
        <f t="shared" si="6"/>
        <v>1306960.006409375</v>
      </c>
      <c r="F18" s="4"/>
      <c r="G18" s="1">
        <f t="shared" si="7"/>
        <v>1150852.7713812541</v>
      </c>
      <c r="H18" s="1">
        <f t="shared" si="2"/>
        <v>63296.902425968976</v>
      </c>
      <c r="I18" s="2">
        <f t="shared" si="0"/>
        <v>0.35</v>
      </c>
      <c r="J18" s="14">
        <f t="shared" si="8"/>
        <v>22153.915849089139</v>
      </c>
      <c r="K18" s="14">
        <f t="shared" si="9"/>
        <v>1191995.7579581339</v>
      </c>
      <c r="L18" s="4"/>
      <c r="M18" s="1">
        <f t="shared" si="10"/>
        <v>1168059.8156697853</v>
      </c>
      <c r="N18" s="1">
        <f t="shared" si="3"/>
        <v>64243.289861838188</v>
      </c>
      <c r="O18" s="2">
        <f t="shared" si="4"/>
        <v>0.28000000000000003</v>
      </c>
      <c r="P18" s="33">
        <f t="shared" si="11"/>
        <v>17988.121161314695</v>
      </c>
      <c r="Q18" s="14">
        <f t="shared" si="12"/>
        <v>1214314.9843703087</v>
      </c>
      <c r="R18" s="4"/>
    </row>
    <row r="19" spans="1:18" x14ac:dyDescent="0.25">
      <c r="A19" s="4"/>
      <c r="B19">
        <v>6</v>
      </c>
      <c r="C19" s="1">
        <f t="shared" si="5"/>
        <v>1306960.006409375</v>
      </c>
      <c r="D19" s="14">
        <f t="shared" si="1"/>
        <v>71882.800352515624</v>
      </c>
      <c r="E19" s="14">
        <f t="shared" si="6"/>
        <v>1378842.8067618906</v>
      </c>
      <c r="F19" s="4"/>
      <c r="G19" s="1">
        <f t="shared" si="7"/>
        <v>1191995.7579581339</v>
      </c>
      <c r="H19" s="1">
        <f t="shared" si="2"/>
        <v>65559.766687697367</v>
      </c>
      <c r="I19" s="2">
        <f t="shared" si="0"/>
        <v>0.35</v>
      </c>
      <c r="J19" s="14">
        <f t="shared" si="8"/>
        <v>22945.918340694076</v>
      </c>
      <c r="K19" s="14">
        <f t="shared" si="9"/>
        <v>1234609.606305137</v>
      </c>
      <c r="L19" s="4"/>
      <c r="M19" s="1">
        <f t="shared" si="10"/>
        <v>1214314.9843703087</v>
      </c>
      <c r="N19" s="1">
        <f t="shared" si="3"/>
        <v>66787.324140366982</v>
      </c>
      <c r="O19" s="2">
        <f t="shared" si="4"/>
        <v>0.28000000000000003</v>
      </c>
      <c r="P19" s="33">
        <f t="shared" si="11"/>
        <v>18700.450759302756</v>
      </c>
      <c r="Q19" s="14">
        <f t="shared" si="12"/>
        <v>1262401.8577513727</v>
      </c>
      <c r="R19" s="4"/>
    </row>
    <row r="20" spans="1:18" x14ac:dyDescent="0.25">
      <c r="A20" s="4"/>
      <c r="B20">
        <v>7</v>
      </c>
      <c r="C20" s="1">
        <f t="shared" si="5"/>
        <v>1378842.8067618906</v>
      </c>
      <c r="D20" s="14">
        <f t="shared" si="1"/>
        <v>75836.354371903988</v>
      </c>
      <c r="E20" s="14">
        <f t="shared" si="6"/>
        <v>1454679.1611337946</v>
      </c>
      <c r="F20" s="4"/>
      <c r="G20" s="1">
        <f t="shared" si="7"/>
        <v>1234609.606305137</v>
      </c>
      <c r="H20" s="1">
        <f t="shared" si="2"/>
        <v>67903.528346782536</v>
      </c>
      <c r="I20" s="2">
        <f t="shared" si="0"/>
        <v>0.35</v>
      </c>
      <c r="J20" s="14">
        <f t="shared" si="8"/>
        <v>23766.234921373885</v>
      </c>
      <c r="K20" s="14">
        <f t="shared" si="9"/>
        <v>1278746.8997305457</v>
      </c>
      <c r="L20" s="4"/>
      <c r="M20" s="1">
        <f t="shared" si="10"/>
        <v>1262401.8577513727</v>
      </c>
      <c r="N20" s="1">
        <f t="shared" si="3"/>
        <v>69432.102176325498</v>
      </c>
      <c r="O20" s="2">
        <f t="shared" si="4"/>
        <v>0.28000000000000003</v>
      </c>
      <c r="P20" s="33">
        <f t="shared" si="11"/>
        <v>19440.988609371143</v>
      </c>
      <c r="Q20" s="14">
        <f t="shared" si="12"/>
        <v>1312392.9713183269</v>
      </c>
      <c r="R20" s="4"/>
    </row>
    <row r="21" spans="1:18" x14ac:dyDescent="0.25">
      <c r="A21" s="4"/>
      <c r="B21">
        <v>8</v>
      </c>
      <c r="C21" s="1">
        <f t="shared" si="5"/>
        <v>1454679.1611337946</v>
      </c>
      <c r="D21" s="14">
        <f t="shared" si="1"/>
        <v>80007.353862358708</v>
      </c>
      <c r="E21" s="14">
        <f t="shared" si="6"/>
        <v>1534686.5149961533</v>
      </c>
      <c r="F21" s="4"/>
      <c r="G21" s="1">
        <f t="shared" si="7"/>
        <v>1278746.8997305457</v>
      </c>
      <c r="H21" s="1">
        <f t="shared" si="2"/>
        <v>70331.079485180016</v>
      </c>
      <c r="I21" s="2">
        <f t="shared" si="0"/>
        <v>0.35</v>
      </c>
      <c r="J21" s="14">
        <f t="shared" si="8"/>
        <v>24615.877819813006</v>
      </c>
      <c r="K21" s="14">
        <f t="shared" si="9"/>
        <v>1324462.1013959127</v>
      </c>
      <c r="L21" s="4"/>
      <c r="M21" s="1">
        <f t="shared" si="10"/>
        <v>1312392.9713183269</v>
      </c>
      <c r="N21" s="1">
        <f t="shared" si="3"/>
        <v>72181.613422507973</v>
      </c>
      <c r="O21" s="2">
        <f t="shared" si="4"/>
        <v>0.28000000000000003</v>
      </c>
      <c r="P21" s="33">
        <f t="shared" si="11"/>
        <v>20210.851758302233</v>
      </c>
      <c r="Q21" s="14">
        <f t="shared" si="12"/>
        <v>1364363.7329825326</v>
      </c>
      <c r="R21" s="4"/>
    </row>
    <row r="22" spans="1:18" x14ac:dyDescent="0.25">
      <c r="A22" s="4"/>
      <c r="B22">
        <v>9</v>
      </c>
      <c r="C22" s="1">
        <f t="shared" si="5"/>
        <v>1534686.5149961533</v>
      </c>
      <c r="D22" s="14">
        <f t="shared" si="1"/>
        <v>84407.758324788432</v>
      </c>
      <c r="E22" s="14">
        <f t="shared" si="6"/>
        <v>1619094.2733209417</v>
      </c>
      <c r="F22" s="4"/>
      <c r="G22" s="1">
        <f t="shared" si="7"/>
        <v>1324462.1013959127</v>
      </c>
      <c r="H22" s="1">
        <f t="shared" si="2"/>
        <v>72845.415576775194</v>
      </c>
      <c r="I22" s="2">
        <f t="shared" si="0"/>
        <v>0.35</v>
      </c>
      <c r="J22" s="14">
        <f t="shared" si="8"/>
        <v>25495.895451871318</v>
      </c>
      <c r="K22" s="14">
        <f t="shared" si="9"/>
        <v>1371811.6215208166</v>
      </c>
      <c r="L22" s="4"/>
      <c r="M22" s="1">
        <f t="shared" si="10"/>
        <v>1364363.7329825326</v>
      </c>
      <c r="N22" s="1">
        <f t="shared" si="3"/>
        <v>75040.005314039299</v>
      </c>
      <c r="O22" s="2">
        <f t="shared" si="4"/>
        <v>0.28000000000000003</v>
      </c>
      <c r="P22" s="33">
        <f t="shared" si="11"/>
        <v>21011.201487931005</v>
      </c>
      <c r="Q22" s="14">
        <f t="shared" si="12"/>
        <v>1418392.5368086409</v>
      </c>
      <c r="R22" s="4"/>
    </row>
    <row r="23" spans="1:18" x14ac:dyDescent="0.25">
      <c r="A23" s="4"/>
      <c r="B23">
        <v>10</v>
      </c>
      <c r="C23" s="1">
        <f t="shared" si="5"/>
        <v>1619094.2733209417</v>
      </c>
      <c r="D23" s="14">
        <f t="shared" si="1"/>
        <v>89050.185032651789</v>
      </c>
      <c r="E23" s="14">
        <f t="shared" si="6"/>
        <v>1708144.4583535935</v>
      </c>
      <c r="F23" s="4"/>
      <c r="G23" s="1">
        <f t="shared" si="7"/>
        <v>1371811.6215208166</v>
      </c>
      <c r="H23" s="1">
        <f t="shared" si="2"/>
        <v>75449.639183644918</v>
      </c>
      <c r="I23" s="2">
        <f t="shared" si="0"/>
        <v>0.35</v>
      </c>
      <c r="J23" s="14">
        <f t="shared" si="8"/>
        <v>26407.37371427572</v>
      </c>
      <c r="K23" s="14">
        <f t="shared" si="9"/>
        <v>1420853.8869901858</v>
      </c>
      <c r="L23" s="4"/>
      <c r="M23" s="1">
        <f t="shared" si="10"/>
        <v>1418392.5368086409</v>
      </c>
      <c r="N23" s="1">
        <f t="shared" si="3"/>
        <v>78011.589524475246</v>
      </c>
      <c r="O23" s="2">
        <f t="shared" si="4"/>
        <v>0.28000000000000003</v>
      </c>
      <c r="P23" s="33">
        <f t="shared" si="11"/>
        <v>21843.245066853073</v>
      </c>
      <c r="Q23" s="14">
        <f t="shared" si="12"/>
        <v>1474560.8812662631</v>
      </c>
      <c r="R23" s="4"/>
    </row>
    <row r="24" spans="1:18" x14ac:dyDescent="0.25">
      <c r="A24" s="4"/>
      <c r="B24">
        <v>11</v>
      </c>
      <c r="C24" s="1">
        <f t="shared" si="5"/>
        <v>1708144.4583535935</v>
      </c>
      <c r="D24" s="14">
        <f t="shared" si="1"/>
        <v>93947.945209447644</v>
      </c>
      <c r="E24" s="14">
        <f t="shared" si="6"/>
        <v>1802092.4035630412</v>
      </c>
      <c r="F24" s="4"/>
      <c r="G24" s="1">
        <f t="shared" si="7"/>
        <v>1420853.8869901858</v>
      </c>
      <c r="H24" s="1">
        <f t="shared" si="2"/>
        <v>78146.963784460226</v>
      </c>
      <c r="I24" s="2">
        <f t="shared" si="0"/>
        <v>0.35</v>
      </c>
      <c r="J24" s="14">
        <f t="shared" si="8"/>
        <v>27351.437324561077</v>
      </c>
      <c r="K24" s="14">
        <f t="shared" si="9"/>
        <v>1471649.4134500849</v>
      </c>
      <c r="L24" s="4"/>
      <c r="M24" s="1">
        <f t="shared" si="10"/>
        <v>1474560.8812662631</v>
      </c>
      <c r="N24" s="1">
        <f t="shared" si="3"/>
        <v>81100.848469644465</v>
      </c>
      <c r="O24" s="2">
        <f t="shared" si="4"/>
        <v>0.28000000000000003</v>
      </c>
      <c r="P24" s="33">
        <f t="shared" si="11"/>
        <v>22708.237571500453</v>
      </c>
      <c r="Q24" s="14">
        <f t="shared" si="12"/>
        <v>1532953.4921644072</v>
      </c>
      <c r="R24" s="4"/>
    </row>
    <row r="25" spans="1:18" x14ac:dyDescent="0.25">
      <c r="A25" s="4"/>
      <c r="B25">
        <v>12</v>
      </c>
      <c r="C25" s="1">
        <f t="shared" si="5"/>
        <v>1802092.4035630412</v>
      </c>
      <c r="D25" s="14">
        <f t="shared" si="1"/>
        <v>99115.082195967276</v>
      </c>
      <c r="E25" s="14">
        <f t="shared" si="6"/>
        <v>1901207.4857590084</v>
      </c>
      <c r="F25" s="4"/>
      <c r="G25" s="1">
        <f t="shared" si="7"/>
        <v>1471649.4134500849</v>
      </c>
      <c r="H25" s="1">
        <f t="shared" si="2"/>
        <v>80940.717739754662</v>
      </c>
      <c r="I25" s="2">
        <f t="shared" si="0"/>
        <v>0.35</v>
      </c>
      <c r="J25" s="14">
        <f t="shared" si="8"/>
        <v>28329.251208914131</v>
      </c>
      <c r="K25" s="14">
        <f t="shared" si="9"/>
        <v>1524260.8799809252</v>
      </c>
      <c r="L25" s="4"/>
      <c r="M25" s="1">
        <f t="shared" si="10"/>
        <v>1532953.4921644072</v>
      </c>
      <c r="N25" s="1">
        <f t="shared" si="3"/>
        <v>84312.442069042401</v>
      </c>
      <c r="O25" s="2">
        <f t="shared" si="4"/>
        <v>0.28000000000000003</v>
      </c>
      <c r="P25" s="33">
        <f t="shared" si="11"/>
        <v>23607.483779331873</v>
      </c>
      <c r="Q25" s="14">
        <f t="shared" si="12"/>
        <v>1593658.4504541177</v>
      </c>
      <c r="R25" s="4"/>
    </row>
    <row r="26" spans="1:18" x14ac:dyDescent="0.25">
      <c r="A26" s="4"/>
      <c r="B26">
        <v>13</v>
      </c>
      <c r="C26" s="1">
        <f t="shared" si="5"/>
        <v>1901207.4857590084</v>
      </c>
      <c r="D26" s="14">
        <f t="shared" si="1"/>
        <v>104566.41171674547</v>
      </c>
      <c r="E26" s="14">
        <f t="shared" si="6"/>
        <v>2005773.8974757539</v>
      </c>
      <c r="F26" s="4"/>
      <c r="G26" s="1">
        <f t="shared" si="7"/>
        <v>1524260.8799809252</v>
      </c>
      <c r="H26" s="1">
        <f t="shared" si="2"/>
        <v>83834.348398950882</v>
      </c>
      <c r="I26" s="2">
        <f t="shared" si="0"/>
        <v>0.35</v>
      </c>
      <c r="J26" s="14">
        <f t="shared" si="8"/>
        <v>29342.021939632807</v>
      </c>
      <c r="K26" s="14">
        <f t="shared" si="9"/>
        <v>1578753.2064402434</v>
      </c>
      <c r="L26" s="4"/>
      <c r="M26" s="1">
        <f t="shared" si="10"/>
        <v>1593658.4504541177</v>
      </c>
      <c r="N26" s="1">
        <f t="shared" si="3"/>
        <v>87651.21477497647</v>
      </c>
      <c r="O26" s="2">
        <f t="shared" si="4"/>
        <v>0.28000000000000003</v>
      </c>
      <c r="P26" s="33">
        <f t="shared" si="11"/>
        <v>24542.340136993414</v>
      </c>
      <c r="Q26" s="14">
        <f t="shared" si="12"/>
        <v>1656767.3250921008</v>
      </c>
      <c r="R26" s="4"/>
    </row>
    <row r="27" spans="1:18" x14ac:dyDescent="0.25">
      <c r="A27" s="4"/>
      <c r="B27">
        <v>14</v>
      </c>
      <c r="C27" s="1">
        <f t="shared" si="5"/>
        <v>2005773.8974757539</v>
      </c>
      <c r="D27" s="14">
        <f t="shared" si="1"/>
        <v>110317.56436116647</v>
      </c>
      <c r="E27" s="14">
        <f t="shared" si="6"/>
        <v>2116091.4618369206</v>
      </c>
      <c r="F27" s="4"/>
      <c r="G27" s="1">
        <f t="shared" si="7"/>
        <v>1578753.2064402434</v>
      </c>
      <c r="H27" s="1">
        <f t="shared" si="2"/>
        <v>86831.426354213385</v>
      </c>
      <c r="I27" s="2">
        <f t="shared" si="0"/>
        <v>0.35</v>
      </c>
      <c r="J27" s="14">
        <f t="shared" si="8"/>
        <v>30390.999223974683</v>
      </c>
      <c r="K27" s="14">
        <f t="shared" si="9"/>
        <v>1635193.633570482</v>
      </c>
      <c r="L27" s="4"/>
      <c r="M27" s="1">
        <f t="shared" si="10"/>
        <v>1656767.3250921008</v>
      </c>
      <c r="N27" s="1">
        <f t="shared" si="3"/>
        <v>91122.202880065539</v>
      </c>
      <c r="O27" s="2">
        <f t="shared" si="4"/>
        <v>0.28000000000000003</v>
      </c>
      <c r="P27" s="33">
        <f t="shared" si="11"/>
        <v>25514.216806418353</v>
      </c>
      <c r="Q27" s="14">
        <f t="shared" si="12"/>
        <v>1722375.3111657482</v>
      </c>
      <c r="R27" s="4"/>
    </row>
    <row r="28" spans="1:18" x14ac:dyDescent="0.25">
      <c r="A28" s="4"/>
      <c r="B28">
        <v>15</v>
      </c>
      <c r="C28" s="1">
        <f t="shared" si="5"/>
        <v>2116091.4618369206</v>
      </c>
      <c r="D28" s="14">
        <f t="shared" si="1"/>
        <v>116385.03040103063</v>
      </c>
      <c r="E28" s="14">
        <f t="shared" si="6"/>
        <v>2232476.4922379511</v>
      </c>
      <c r="F28" s="4"/>
      <c r="G28" s="1">
        <f t="shared" si="7"/>
        <v>1635193.633570482</v>
      </c>
      <c r="H28" s="1">
        <f t="shared" si="2"/>
        <v>89935.649846376517</v>
      </c>
      <c r="I28" s="2">
        <f t="shared" si="0"/>
        <v>0.35</v>
      </c>
      <c r="J28" s="14">
        <f t="shared" si="8"/>
        <v>31477.47744623178</v>
      </c>
      <c r="K28" s="14">
        <f t="shared" si="9"/>
        <v>1693651.8059706269</v>
      </c>
      <c r="L28" s="4"/>
      <c r="M28" s="1">
        <f t="shared" si="10"/>
        <v>1722375.3111657482</v>
      </c>
      <c r="N28" s="1">
        <f t="shared" si="3"/>
        <v>94730.642114116155</v>
      </c>
      <c r="O28" s="2">
        <f t="shared" si="4"/>
        <v>0.28000000000000003</v>
      </c>
      <c r="P28" s="33">
        <f t="shared" si="11"/>
        <v>26524.579791952525</v>
      </c>
      <c r="Q28" s="14">
        <f t="shared" si="12"/>
        <v>1790581.3734879117</v>
      </c>
      <c r="R28" s="4"/>
    </row>
    <row r="29" spans="1:18" x14ac:dyDescent="0.25">
      <c r="A29" s="4"/>
      <c r="B29">
        <v>16</v>
      </c>
      <c r="C29" s="1">
        <f t="shared" si="5"/>
        <v>2232476.4922379511</v>
      </c>
      <c r="D29" s="14">
        <f t="shared" si="1"/>
        <v>122786.20707308731</v>
      </c>
      <c r="E29" s="14">
        <f t="shared" si="6"/>
        <v>2355262.6993110385</v>
      </c>
      <c r="F29" s="4"/>
      <c r="G29" s="1">
        <f t="shared" si="7"/>
        <v>1693651.8059706269</v>
      </c>
      <c r="H29" s="1">
        <f t="shared" si="2"/>
        <v>93150.849328384473</v>
      </c>
      <c r="I29" s="2">
        <f t="shared" si="0"/>
        <v>0.35</v>
      </c>
      <c r="J29" s="14">
        <f t="shared" si="8"/>
        <v>32602.797264934565</v>
      </c>
      <c r="K29" s="14">
        <f t="shared" si="9"/>
        <v>1754199.8580340769</v>
      </c>
      <c r="L29" s="4"/>
      <c r="M29" s="1">
        <f t="shared" si="10"/>
        <v>1790581.3734879117</v>
      </c>
      <c r="N29" s="1">
        <f t="shared" si="3"/>
        <v>98481.975541835141</v>
      </c>
      <c r="O29" s="2">
        <f t="shared" si="4"/>
        <v>0.28000000000000003</v>
      </c>
      <c r="P29" s="33">
        <f t="shared" si="11"/>
        <v>27574.953151713842</v>
      </c>
      <c r="Q29" s="14">
        <f t="shared" si="12"/>
        <v>1861488.395878033</v>
      </c>
      <c r="R29" s="4"/>
    </row>
    <row r="30" spans="1:18" x14ac:dyDescent="0.25">
      <c r="A30" s="4"/>
      <c r="B30">
        <v>17</v>
      </c>
      <c r="C30" s="1">
        <f t="shared" si="5"/>
        <v>2355262.6993110385</v>
      </c>
      <c r="D30" s="14">
        <f t="shared" si="1"/>
        <v>129539.44846210712</v>
      </c>
      <c r="E30" s="14">
        <f t="shared" si="6"/>
        <v>2484802.1477731457</v>
      </c>
      <c r="F30" s="4"/>
      <c r="G30" s="1">
        <f t="shared" si="7"/>
        <v>1754199.8580340769</v>
      </c>
      <c r="H30" s="1">
        <f t="shared" si="2"/>
        <v>96480.992191874233</v>
      </c>
      <c r="I30" s="2">
        <f t="shared" si="0"/>
        <v>0.35</v>
      </c>
      <c r="J30" s="14">
        <f t="shared" si="8"/>
        <v>33768.347267155979</v>
      </c>
      <c r="K30" s="14">
        <f t="shared" si="9"/>
        <v>1816912.5029587951</v>
      </c>
      <c r="L30" s="4"/>
      <c r="M30" s="1">
        <f t="shared" si="10"/>
        <v>1861488.395878033</v>
      </c>
      <c r="N30" s="1">
        <f t="shared" si="3"/>
        <v>102381.86177329182</v>
      </c>
      <c r="O30" s="2">
        <f t="shared" si="4"/>
        <v>0.35</v>
      </c>
      <c r="P30" s="33">
        <f t="shared" si="11"/>
        <v>35833.651620652134</v>
      </c>
      <c r="Q30" s="14">
        <f t="shared" si="12"/>
        <v>1928036.6060306728</v>
      </c>
      <c r="R30" s="4"/>
    </row>
    <row r="31" spans="1:18" x14ac:dyDescent="0.25">
      <c r="A31" s="4"/>
      <c r="B31">
        <v>18</v>
      </c>
      <c r="C31" s="1">
        <f t="shared" si="5"/>
        <v>2484802.1477731457</v>
      </c>
      <c r="D31" s="14">
        <f t="shared" si="1"/>
        <v>136664.11812752302</v>
      </c>
      <c r="E31" s="14">
        <f t="shared" si="6"/>
        <v>2621466.2659006687</v>
      </c>
      <c r="F31" s="4"/>
      <c r="G31" s="1">
        <f t="shared" si="7"/>
        <v>1816912.5029587951</v>
      </c>
      <c r="H31" s="1">
        <f t="shared" si="2"/>
        <v>99930.187662733733</v>
      </c>
      <c r="I31" s="2">
        <f t="shared" si="0"/>
        <v>0.35</v>
      </c>
      <c r="J31" s="14">
        <f t="shared" si="8"/>
        <v>34975.565681956803</v>
      </c>
      <c r="K31" s="14">
        <f t="shared" si="9"/>
        <v>1881867.1249395721</v>
      </c>
      <c r="L31" s="4"/>
      <c r="M31" s="1">
        <f t="shared" si="10"/>
        <v>1928036.6060306728</v>
      </c>
      <c r="N31" s="1">
        <f t="shared" si="3"/>
        <v>106042.01333168701</v>
      </c>
      <c r="O31" s="2">
        <f t="shared" si="4"/>
        <v>0.35</v>
      </c>
      <c r="P31" s="33">
        <f t="shared" si="11"/>
        <v>37114.704666090453</v>
      </c>
      <c r="Q31" s="14">
        <f t="shared" si="12"/>
        <v>1996963.9146962694</v>
      </c>
      <c r="R31" s="4"/>
    </row>
    <row r="32" spans="1:18" x14ac:dyDescent="0.25">
      <c r="A32" s="4"/>
      <c r="B32">
        <v>19</v>
      </c>
      <c r="C32" s="1">
        <f t="shared" si="5"/>
        <v>2621466.2659006687</v>
      </c>
      <c r="D32" s="14">
        <f t="shared" si="1"/>
        <v>144180.64462453677</v>
      </c>
      <c r="E32" s="14">
        <f t="shared" si="6"/>
        <v>2765646.9105252055</v>
      </c>
      <c r="F32" s="4"/>
      <c r="G32" s="1">
        <f t="shared" si="7"/>
        <v>1881867.1249395721</v>
      </c>
      <c r="H32" s="1">
        <f t="shared" si="2"/>
        <v>103502.69187167646</v>
      </c>
      <c r="I32" s="2">
        <f t="shared" si="0"/>
        <v>0.35</v>
      </c>
      <c r="J32" s="14">
        <f t="shared" si="8"/>
        <v>36225.942155086763</v>
      </c>
      <c r="K32" s="14">
        <f t="shared" si="9"/>
        <v>1949143.8746561618</v>
      </c>
      <c r="L32" s="4"/>
      <c r="M32" s="1">
        <f t="shared" si="10"/>
        <v>1996963.9146962694</v>
      </c>
      <c r="N32" s="1">
        <f t="shared" si="3"/>
        <v>109833.01530829482</v>
      </c>
      <c r="O32" s="2">
        <f t="shared" si="4"/>
        <v>0.35</v>
      </c>
      <c r="P32" s="33">
        <f t="shared" si="11"/>
        <v>38441.555357903184</v>
      </c>
      <c r="Q32" s="14">
        <f t="shared" si="12"/>
        <v>2068355.3746466609</v>
      </c>
      <c r="R32" s="4"/>
    </row>
    <row r="33" spans="1:18" x14ac:dyDescent="0.25">
      <c r="A33" s="4"/>
      <c r="B33">
        <v>20</v>
      </c>
      <c r="C33" s="1">
        <f t="shared" si="5"/>
        <v>2765646.9105252055</v>
      </c>
      <c r="D33" s="14">
        <f t="shared" si="1"/>
        <v>152110.5800788863</v>
      </c>
      <c r="E33" s="14">
        <f t="shared" si="6"/>
        <v>2917757.4906040919</v>
      </c>
      <c r="F33" s="4"/>
      <c r="G33" s="1">
        <f t="shared" si="7"/>
        <v>1949143.8746561618</v>
      </c>
      <c r="H33" s="14">
        <f t="shared" si="2"/>
        <v>107202.91310608889</v>
      </c>
      <c r="I33" s="2">
        <f t="shared" si="0"/>
        <v>0.35</v>
      </c>
      <c r="J33" s="14">
        <f t="shared" si="8"/>
        <v>37521.019587131108</v>
      </c>
      <c r="K33" s="14">
        <f t="shared" si="9"/>
        <v>2018825.7681751195</v>
      </c>
      <c r="L33" s="4"/>
      <c r="M33" s="1">
        <f t="shared" si="10"/>
        <v>2068355.3746466609</v>
      </c>
      <c r="N33" s="14">
        <f t="shared" si="3"/>
        <v>113759.54560556635</v>
      </c>
      <c r="O33" s="2">
        <f t="shared" si="4"/>
        <v>0.35</v>
      </c>
      <c r="P33" s="33">
        <f t="shared" si="11"/>
        <v>39815.840961948219</v>
      </c>
      <c r="Q33" s="14">
        <f t="shared" si="12"/>
        <v>2142299.0792902792</v>
      </c>
      <c r="R33" s="4"/>
    </row>
    <row r="34" spans="1:18" s="31" customFormat="1" x14ac:dyDescent="0.25">
      <c r="D34" s="32">
        <f>SUM(D13:D33)</f>
        <v>1917757.4906040917</v>
      </c>
      <c r="H34" s="32">
        <f>SUM(H13:H33)</f>
        <v>1567424.2587309531</v>
      </c>
      <c r="J34" s="33">
        <f>SUM(J13:J33)</f>
        <v>548598.49055583368</v>
      </c>
      <c r="L34" s="34"/>
      <c r="N34" s="32">
        <f>SUM(N13:N33)</f>
        <v>1628528.0969605537</v>
      </c>
      <c r="P34" s="33">
        <f>SUM(P13:P33)</f>
        <v>486229.01767027366</v>
      </c>
    </row>
  </sheetData>
  <pageMargins left="0.75" right="0.75" top="1" bottom="1"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I23"/>
  <sheetViews>
    <sheetView tabSelected="1" topLeftCell="A10" zoomScale="115" zoomScaleNormal="115" workbookViewId="0">
      <selection activeCell="J10" sqref="J10"/>
    </sheetView>
  </sheetViews>
  <sheetFormatPr defaultRowHeight="15" x14ac:dyDescent="0.25"/>
  <cols>
    <col min="1" max="1" width="4.42578125" customWidth="1"/>
    <col min="2" max="2" width="31" customWidth="1"/>
    <col min="3" max="3" width="12.28515625" customWidth="1"/>
    <col min="4" max="4" width="11.5703125" bestFit="1" customWidth="1"/>
    <col min="9" max="9" width="38.140625" customWidth="1"/>
  </cols>
  <sheetData>
    <row r="9" spans="1:9" ht="15.75" thickBot="1" x14ac:dyDescent="0.3">
      <c r="B9" t="s">
        <v>0</v>
      </c>
    </row>
    <row r="10" spans="1:9" x14ac:dyDescent="0.25">
      <c r="B10" s="5" t="s">
        <v>1</v>
      </c>
      <c r="C10" s="6">
        <v>1000000</v>
      </c>
    </row>
    <row r="11" spans="1:9" x14ac:dyDescent="0.25">
      <c r="B11" s="7" t="s">
        <v>2</v>
      </c>
      <c r="C11" s="10">
        <v>5.5E-2</v>
      </c>
    </row>
    <row r="12" spans="1:9" x14ac:dyDescent="0.25">
      <c r="B12" s="7" t="s">
        <v>4</v>
      </c>
      <c r="C12" s="8">
        <v>0.35</v>
      </c>
    </row>
    <row r="13" spans="1:9" x14ac:dyDescent="0.25">
      <c r="B13" s="7" t="s">
        <v>5</v>
      </c>
      <c r="C13" s="8">
        <v>0.28000000000000003</v>
      </c>
    </row>
    <row r="14" spans="1:9" ht="15.75" thickBot="1" x14ac:dyDescent="0.3">
      <c r="B14" s="9" t="s">
        <v>6</v>
      </c>
      <c r="C14" s="19">
        <v>100000</v>
      </c>
    </row>
    <row r="16" spans="1:9" x14ac:dyDescent="0.25">
      <c r="A16" s="35">
        <v>1</v>
      </c>
      <c r="B16" s="36" t="s">
        <v>24</v>
      </c>
      <c r="C16" s="36"/>
      <c r="D16" s="36"/>
      <c r="E16" s="36"/>
      <c r="F16" s="36"/>
      <c r="G16" s="36"/>
      <c r="H16" s="36"/>
      <c r="I16" s="36"/>
    </row>
    <row r="17" spans="1:9" ht="15" customHeight="1" x14ac:dyDescent="0.25">
      <c r="A17" s="35">
        <v>2</v>
      </c>
      <c r="B17" s="36" t="s">
        <v>25</v>
      </c>
      <c r="C17" s="36"/>
      <c r="D17" s="36"/>
      <c r="E17" s="36"/>
      <c r="F17" s="36"/>
      <c r="G17" s="36"/>
      <c r="H17" s="36"/>
      <c r="I17" s="36"/>
    </row>
    <row r="18" spans="1:9" x14ac:dyDescent="0.25">
      <c r="A18" s="35">
        <v>3</v>
      </c>
      <c r="B18" s="36" t="s">
        <v>26</v>
      </c>
      <c r="C18" s="36"/>
      <c r="D18" s="36"/>
      <c r="E18" s="36"/>
      <c r="F18" s="36"/>
      <c r="G18" s="36"/>
      <c r="H18" s="36"/>
      <c r="I18" s="36"/>
    </row>
    <row r="19" spans="1:9" x14ac:dyDescent="0.25">
      <c r="A19" s="35">
        <v>4</v>
      </c>
      <c r="B19" s="36" t="s">
        <v>27</v>
      </c>
      <c r="C19" s="36"/>
      <c r="D19" s="36"/>
      <c r="E19" s="36"/>
      <c r="F19" s="36"/>
      <c r="G19" s="36"/>
      <c r="H19" s="36"/>
      <c r="I19" s="36"/>
    </row>
    <row r="20" spans="1:9" x14ac:dyDescent="0.25">
      <c r="A20" s="35">
        <v>5</v>
      </c>
      <c r="B20" s="36" t="s">
        <v>28</v>
      </c>
      <c r="C20" s="36"/>
      <c r="D20" s="36"/>
      <c r="E20" s="36"/>
      <c r="F20" s="36"/>
      <c r="G20" s="36"/>
      <c r="H20" s="36"/>
      <c r="I20" s="36"/>
    </row>
    <row r="21" spans="1:9" ht="15" customHeight="1" x14ac:dyDescent="0.25">
      <c r="A21" s="35">
        <v>6</v>
      </c>
      <c r="B21" s="36" t="s">
        <v>29</v>
      </c>
      <c r="C21" s="36"/>
      <c r="D21" s="36"/>
      <c r="E21" s="36"/>
      <c r="F21" s="36"/>
      <c r="G21" s="36"/>
      <c r="H21" s="36"/>
      <c r="I21" s="36"/>
    </row>
    <row r="22" spans="1:9" ht="15" customHeight="1" x14ac:dyDescent="0.25">
      <c r="A22" s="35">
        <v>7</v>
      </c>
      <c r="B22" s="36" t="s">
        <v>30</v>
      </c>
      <c r="C22" s="36"/>
      <c r="D22" s="36"/>
      <c r="E22" s="36"/>
      <c r="F22" s="36"/>
      <c r="G22" s="36"/>
      <c r="H22" s="36"/>
      <c r="I22" s="36"/>
    </row>
    <row r="23" spans="1:9" ht="60.75" customHeight="1" x14ac:dyDescent="0.25">
      <c r="A23" s="35">
        <v>8</v>
      </c>
      <c r="B23" s="36" t="s">
        <v>31</v>
      </c>
      <c r="C23" s="36"/>
      <c r="D23" s="36"/>
      <c r="E23" s="36"/>
      <c r="F23" s="36"/>
      <c r="G23" s="36"/>
      <c r="H23" s="36"/>
      <c r="I23" s="36"/>
    </row>
  </sheetData>
  <mergeCells count="8">
    <mergeCell ref="B22:I22"/>
    <mergeCell ref="B23:I23"/>
    <mergeCell ref="B16:I16"/>
    <mergeCell ref="B17:I17"/>
    <mergeCell ref="B18:I18"/>
    <mergeCell ref="B19:I19"/>
    <mergeCell ref="B20:I20"/>
    <mergeCell ref="B21:I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topLeftCell="A191" zoomScaleNormal="100" workbookViewId="0">
      <selection activeCell="A121" sqref="A121:E121"/>
    </sheetView>
  </sheetViews>
  <sheetFormatPr defaultRowHeight="15" x14ac:dyDescent="0.25"/>
  <cols>
    <col min="1" max="1" width="7.7109375" style="20" customWidth="1"/>
    <col min="2" max="2" width="21.140625" style="20" customWidth="1"/>
    <col min="3" max="5" width="26.7109375" style="20" customWidth="1"/>
    <col min="6" max="16384" width="9.140625" style="20"/>
  </cols>
  <sheetData>
    <row r="1" spans="1:5" x14ac:dyDescent="0.25">
      <c r="A1" s="37" t="s">
        <v>15</v>
      </c>
      <c r="B1" s="37"/>
      <c r="C1" s="37"/>
      <c r="D1" s="37"/>
      <c r="E1" s="37"/>
    </row>
    <row r="2" spans="1:5" x14ac:dyDescent="0.25">
      <c r="A2" s="22"/>
    </row>
    <row r="3" spans="1:5" x14ac:dyDescent="0.25">
      <c r="A3" s="22"/>
      <c r="B3" s="25" t="str">
        <f>Calculations!C11</f>
        <v>Scenario I - No Tax</v>
      </c>
    </row>
    <row r="4" spans="1:5" x14ac:dyDescent="0.25">
      <c r="A4" s="26" t="str">
        <f>Calculations!B12</f>
        <v>Year</v>
      </c>
      <c r="B4" s="26" t="str">
        <f>Calculations!D12</f>
        <v>Interest Earned</v>
      </c>
    </row>
    <row r="5" spans="1:5" x14ac:dyDescent="0.25">
      <c r="A5" s="26">
        <f>Calculations!B13</f>
        <v>0</v>
      </c>
      <c r="B5" s="24">
        <f>Calculations!D13</f>
        <v>0</v>
      </c>
    </row>
    <row r="6" spans="1:5" x14ac:dyDescent="0.25">
      <c r="A6" s="26">
        <f>Calculations!B14</f>
        <v>1</v>
      </c>
      <c r="B6" s="24">
        <f>Calculations!D14</f>
        <v>55000</v>
      </c>
    </row>
    <row r="7" spans="1:5" x14ac:dyDescent="0.25">
      <c r="A7" s="26">
        <f>Calculations!B15</f>
        <v>2</v>
      </c>
      <c r="B7" s="24">
        <f>Calculations!D15</f>
        <v>58025</v>
      </c>
    </row>
    <row r="8" spans="1:5" x14ac:dyDescent="0.25">
      <c r="A8" s="26">
        <f>Calculations!B16</f>
        <v>3</v>
      </c>
      <c r="B8" s="24">
        <f>Calculations!D16</f>
        <v>61216.375</v>
      </c>
    </row>
    <row r="9" spans="1:5" x14ac:dyDescent="0.25">
      <c r="A9" s="26">
        <f>Calculations!B17</f>
        <v>4</v>
      </c>
      <c r="B9" s="24">
        <f>Calculations!D17</f>
        <v>64583.275625000002</v>
      </c>
    </row>
    <row r="10" spans="1:5" x14ac:dyDescent="0.25">
      <c r="A10" s="26">
        <f>Calculations!B18</f>
        <v>5</v>
      </c>
      <c r="B10" s="24">
        <f>Calculations!D18</f>
        <v>68135.355784375002</v>
      </c>
    </row>
    <row r="11" spans="1:5" x14ac:dyDescent="0.25">
      <c r="A11" s="26">
        <f>Calculations!B19</f>
        <v>6</v>
      </c>
      <c r="B11" s="24">
        <f>Calculations!D19</f>
        <v>71882.800352515624</v>
      </c>
    </row>
    <row r="12" spans="1:5" x14ac:dyDescent="0.25">
      <c r="A12" s="26">
        <f>Calculations!B20</f>
        <v>7</v>
      </c>
      <c r="B12" s="24">
        <f>Calculations!D20</f>
        <v>75836.354371903988</v>
      </c>
    </row>
    <row r="13" spans="1:5" x14ac:dyDescent="0.25">
      <c r="A13" s="26">
        <f>Calculations!B21</f>
        <v>8</v>
      </c>
      <c r="B13" s="24">
        <f>Calculations!D21</f>
        <v>80007.353862358708</v>
      </c>
    </row>
    <row r="14" spans="1:5" x14ac:dyDescent="0.25">
      <c r="A14" s="26">
        <f>Calculations!B22</f>
        <v>9</v>
      </c>
      <c r="B14" s="24">
        <f>Calculations!D22</f>
        <v>84407.758324788432</v>
      </c>
    </row>
    <row r="15" spans="1:5" x14ac:dyDescent="0.25">
      <c r="A15" s="26">
        <f>Calculations!B23</f>
        <v>10</v>
      </c>
      <c r="B15" s="24">
        <f>Calculations!D23</f>
        <v>89050.185032651789</v>
      </c>
    </row>
    <row r="16" spans="1:5" x14ac:dyDescent="0.25">
      <c r="A16" s="26">
        <f>Calculations!B24</f>
        <v>11</v>
      </c>
      <c r="B16" s="24">
        <f>Calculations!D24</f>
        <v>93947.945209447644</v>
      </c>
    </row>
    <row r="17" spans="1:5" x14ac:dyDescent="0.25">
      <c r="A17" s="26">
        <f>Calculations!B25</f>
        <v>12</v>
      </c>
      <c r="B17" s="24">
        <f>Calculations!D25</f>
        <v>99115.082195967276</v>
      </c>
    </row>
    <row r="18" spans="1:5" x14ac:dyDescent="0.25">
      <c r="A18" s="26">
        <f>Calculations!B26</f>
        <v>13</v>
      </c>
      <c r="B18" s="24">
        <f>Calculations!D26</f>
        <v>104566.41171674547</v>
      </c>
    </row>
    <row r="19" spans="1:5" x14ac:dyDescent="0.25">
      <c r="A19" s="26">
        <f>Calculations!B27</f>
        <v>14</v>
      </c>
      <c r="B19" s="24">
        <f>Calculations!D27</f>
        <v>110317.56436116647</v>
      </c>
    </row>
    <row r="20" spans="1:5" x14ac:dyDescent="0.25">
      <c r="A20" s="26">
        <f>Calculations!B28</f>
        <v>15</v>
      </c>
      <c r="B20" s="24">
        <f>Calculations!D28</f>
        <v>116385.03040103063</v>
      </c>
    </row>
    <row r="21" spans="1:5" x14ac:dyDescent="0.25">
      <c r="A21" s="26">
        <f>Calculations!B29</f>
        <v>16</v>
      </c>
      <c r="B21" s="24">
        <f>Calculations!D29</f>
        <v>122786.20707308731</v>
      </c>
    </row>
    <row r="22" spans="1:5" x14ac:dyDescent="0.25">
      <c r="A22" s="26">
        <f>Calculations!B30</f>
        <v>17</v>
      </c>
      <c r="B22" s="24">
        <f>Calculations!D30</f>
        <v>129539.44846210712</v>
      </c>
    </row>
    <row r="23" spans="1:5" x14ac:dyDescent="0.25">
      <c r="A23" s="26">
        <f>Calculations!B31</f>
        <v>18</v>
      </c>
      <c r="B23" s="24">
        <f>Calculations!D31</f>
        <v>136664.11812752302</v>
      </c>
    </row>
    <row r="24" spans="1:5" x14ac:dyDescent="0.25">
      <c r="A24" s="26">
        <f>Calculations!B32</f>
        <v>19</v>
      </c>
      <c r="B24" s="24">
        <f>Calculations!D32</f>
        <v>144180.64462453677</v>
      </c>
    </row>
    <row r="25" spans="1:5" x14ac:dyDescent="0.25">
      <c r="A25" s="26">
        <f>Calculations!B33</f>
        <v>20</v>
      </c>
      <c r="B25" s="24">
        <f>Calculations!D33</f>
        <v>152110.5800788863</v>
      </c>
    </row>
    <row r="26" spans="1:5" x14ac:dyDescent="0.25">
      <c r="A26" s="27"/>
      <c r="B26" s="21"/>
    </row>
    <row r="27" spans="1:5" x14ac:dyDescent="0.25">
      <c r="B27" s="21"/>
    </row>
    <row r="28" spans="1:5" x14ac:dyDescent="0.25">
      <c r="A28" s="37" t="s">
        <v>23</v>
      </c>
      <c r="B28" s="37"/>
      <c r="C28" s="37"/>
      <c r="D28" s="37"/>
      <c r="E28" s="37"/>
    </row>
    <row r="29" spans="1:5" x14ac:dyDescent="0.25">
      <c r="A29" s="25"/>
      <c r="B29" s="25"/>
      <c r="C29" s="25"/>
      <c r="D29" s="25"/>
      <c r="E29" s="25"/>
    </row>
    <row r="30" spans="1:5" x14ac:dyDescent="0.25">
      <c r="A30" s="25"/>
      <c r="B30" s="25" t="str">
        <f>Calculations!C11</f>
        <v>Scenario I - No Tax</v>
      </c>
      <c r="C30" s="25"/>
      <c r="D30" s="25"/>
      <c r="E30" s="25"/>
    </row>
    <row r="31" spans="1:5" x14ac:dyDescent="0.25">
      <c r="A31" s="26" t="str">
        <f>Calculations!B12</f>
        <v>Year</v>
      </c>
      <c r="B31" s="28" t="str">
        <f>Calculations!E12</f>
        <v>Ending Principal</v>
      </c>
      <c r="C31" s="25"/>
      <c r="D31" s="25"/>
      <c r="E31" s="25"/>
    </row>
    <row r="32" spans="1:5" x14ac:dyDescent="0.25">
      <c r="A32" s="26">
        <f>Calculations!B13</f>
        <v>0</v>
      </c>
      <c r="B32" s="23">
        <f>Calculations!E13</f>
        <v>1000000</v>
      </c>
      <c r="C32" s="25"/>
      <c r="D32" s="25"/>
      <c r="E32" s="25"/>
    </row>
    <row r="33" spans="1:5" x14ac:dyDescent="0.25">
      <c r="A33" s="26">
        <f>Calculations!B14</f>
        <v>1</v>
      </c>
      <c r="B33" s="23">
        <f>Calculations!E14</f>
        <v>1055000</v>
      </c>
      <c r="C33" s="25"/>
      <c r="D33" s="25"/>
      <c r="E33" s="25"/>
    </row>
    <row r="34" spans="1:5" x14ac:dyDescent="0.25">
      <c r="A34" s="26">
        <f>Calculations!B15</f>
        <v>2</v>
      </c>
      <c r="B34" s="23">
        <f>Calculations!E15</f>
        <v>1113025</v>
      </c>
      <c r="C34" s="25"/>
      <c r="D34" s="25"/>
      <c r="E34" s="25"/>
    </row>
    <row r="35" spans="1:5" x14ac:dyDescent="0.25">
      <c r="A35" s="26">
        <f>Calculations!B16</f>
        <v>3</v>
      </c>
      <c r="B35" s="23">
        <f>Calculations!E16</f>
        <v>1174241.375</v>
      </c>
      <c r="C35" s="25"/>
      <c r="D35" s="25"/>
      <c r="E35" s="25"/>
    </row>
    <row r="36" spans="1:5" x14ac:dyDescent="0.25">
      <c r="A36" s="26">
        <f>Calculations!B17</f>
        <v>4</v>
      </c>
      <c r="B36" s="23">
        <f>Calculations!E17</f>
        <v>1238824.650625</v>
      </c>
      <c r="C36" s="25"/>
      <c r="D36" s="25"/>
      <c r="E36" s="25"/>
    </row>
    <row r="37" spans="1:5" x14ac:dyDescent="0.25">
      <c r="A37" s="26">
        <f>Calculations!B18</f>
        <v>5</v>
      </c>
      <c r="B37" s="23">
        <f>Calculations!E18</f>
        <v>1306960.006409375</v>
      </c>
      <c r="C37" s="25"/>
      <c r="D37" s="25"/>
      <c r="E37" s="25"/>
    </row>
    <row r="38" spans="1:5" x14ac:dyDescent="0.25">
      <c r="A38" s="26">
        <f>Calculations!B19</f>
        <v>6</v>
      </c>
      <c r="B38" s="23">
        <f>Calculations!E19</f>
        <v>1378842.8067618906</v>
      </c>
      <c r="C38" s="25"/>
      <c r="D38" s="25"/>
      <c r="E38" s="25"/>
    </row>
    <row r="39" spans="1:5" x14ac:dyDescent="0.25">
      <c r="A39" s="26">
        <f>Calculations!B20</f>
        <v>7</v>
      </c>
      <c r="B39" s="23">
        <f>Calculations!E20</f>
        <v>1454679.1611337946</v>
      </c>
      <c r="C39" s="25"/>
      <c r="D39" s="25"/>
      <c r="E39" s="25"/>
    </row>
    <row r="40" spans="1:5" x14ac:dyDescent="0.25">
      <c r="A40" s="26">
        <f>Calculations!B21</f>
        <v>8</v>
      </c>
      <c r="B40" s="23">
        <f>Calculations!E21</f>
        <v>1534686.5149961533</v>
      </c>
      <c r="C40" s="25"/>
      <c r="D40" s="25"/>
      <c r="E40" s="25"/>
    </row>
    <row r="41" spans="1:5" x14ac:dyDescent="0.25">
      <c r="A41" s="26">
        <f>Calculations!B22</f>
        <v>9</v>
      </c>
      <c r="B41" s="23">
        <f>Calculations!E22</f>
        <v>1619094.2733209417</v>
      </c>
      <c r="C41" s="25"/>
      <c r="D41" s="25"/>
      <c r="E41" s="25"/>
    </row>
    <row r="42" spans="1:5" x14ac:dyDescent="0.25">
      <c r="A42" s="26">
        <f>Calculations!B23</f>
        <v>10</v>
      </c>
      <c r="B42" s="23">
        <f>Calculations!E23</f>
        <v>1708144.4583535935</v>
      </c>
      <c r="C42" s="25"/>
      <c r="D42" s="25"/>
      <c r="E42" s="25"/>
    </row>
    <row r="43" spans="1:5" x14ac:dyDescent="0.25">
      <c r="A43" s="26">
        <f>Calculations!B24</f>
        <v>11</v>
      </c>
      <c r="B43" s="23">
        <f>Calculations!E24</f>
        <v>1802092.4035630412</v>
      </c>
      <c r="C43" s="25"/>
      <c r="D43" s="25"/>
      <c r="E43" s="25"/>
    </row>
    <row r="44" spans="1:5" x14ac:dyDescent="0.25">
      <c r="A44" s="26">
        <f>Calculations!B25</f>
        <v>12</v>
      </c>
      <c r="B44" s="23">
        <f>Calculations!E25</f>
        <v>1901207.4857590084</v>
      </c>
      <c r="C44" s="25"/>
      <c r="D44" s="25"/>
      <c r="E44" s="25"/>
    </row>
    <row r="45" spans="1:5" x14ac:dyDescent="0.25">
      <c r="A45" s="26">
        <f>Calculations!B26</f>
        <v>13</v>
      </c>
      <c r="B45" s="23">
        <f>Calculations!E26</f>
        <v>2005773.8974757539</v>
      </c>
      <c r="C45" s="25"/>
      <c r="D45" s="25"/>
      <c r="E45" s="25"/>
    </row>
    <row r="46" spans="1:5" x14ac:dyDescent="0.25">
      <c r="A46" s="26">
        <f>Calculations!B27</f>
        <v>14</v>
      </c>
      <c r="B46" s="23">
        <f>Calculations!E27</f>
        <v>2116091.4618369206</v>
      </c>
      <c r="C46" s="25"/>
      <c r="D46" s="25"/>
      <c r="E46" s="25"/>
    </row>
    <row r="47" spans="1:5" x14ac:dyDescent="0.25">
      <c r="A47" s="26">
        <f>Calculations!B28</f>
        <v>15</v>
      </c>
      <c r="B47" s="23">
        <f>Calculations!E28</f>
        <v>2232476.4922379511</v>
      </c>
      <c r="C47" s="25"/>
      <c r="D47" s="25"/>
      <c r="E47" s="25"/>
    </row>
    <row r="48" spans="1:5" x14ac:dyDescent="0.25">
      <c r="A48" s="26">
        <f>Calculations!B29</f>
        <v>16</v>
      </c>
      <c r="B48" s="23">
        <f>Calculations!E29</f>
        <v>2355262.6993110385</v>
      </c>
      <c r="C48" s="25"/>
      <c r="D48" s="25"/>
      <c r="E48" s="25"/>
    </row>
    <row r="49" spans="1:7" x14ac:dyDescent="0.25">
      <c r="A49" s="26">
        <f>Calculations!B30</f>
        <v>17</v>
      </c>
      <c r="B49" s="23">
        <f>Calculations!E30</f>
        <v>2484802.1477731457</v>
      </c>
      <c r="C49" s="25"/>
      <c r="D49" s="25"/>
      <c r="E49" s="25"/>
    </row>
    <row r="50" spans="1:7" x14ac:dyDescent="0.25">
      <c r="A50" s="26">
        <f>Calculations!B31</f>
        <v>18</v>
      </c>
      <c r="B50" s="23">
        <f>Calculations!E31</f>
        <v>2621466.2659006687</v>
      </c>
      <c r="C50" s="25"/>
      <c r="D50" s="25"/>
      <c r="E50" s="25"/>
    </row>
    <row r="51" spans="1:7" x14ac:dyDescent="0.25">
      <c r="A51" s="26">
        <f>Calculations!B32</f>
        <v>19</v>
      </c>
      <c r="B51" s="23">
        <f>Calculations!E32</f>
        <v>2765646.9105252055</v>
      </c>
      <c r="C51" s="25"/>
      <c r="D51" s="25"/>
      <c r="E51" s="25"/>
    </row>
    <row r="52" spans="1:7" x14ac:dyDescent="0.25">
      <c r="A52" s="26">
        <f>Calculations!B33</f>
        <v>20</v>
      </c>
      <c r="B52" s="23">
        <f>Calculations!E33</f>
        <v>2917757.4906040919</v>
      </c>
      <c r="C52" s="25"/>
      <c r="D52" s="25"/>
      <c r="E52" s="25"/>
    </row>
    <row r="53" spans="1:7" x14ac:dyDescent="0.25">
      <c r="A53" s="25"/>
      <c r="B53" s="25"/>
      <c r="C53" s="25"/>
      <c r="D53" s="25"/>
      <c r="E53" s="25"/>
    </row>
    <row r="54" spans="1:7" x14ac:dyDescent="0.25">
      <c r="A54" s="25"/>
      <c r="B54" s="25"/>
      <c r="C54" s="25"/>
      <c r="D54" s="25"/>
      <c r="E54" s="25"/>
    </row>
    <row r="55" spans="1:7" s="11" customFormat="1" x14ac:dyDescent="0.25">
      <c r="A55" s="37" t="s">
        <v>16</v>
      </c>
      <c r="B55" s="37"/>
      <c r="C55" s="37"/>
      <c r="D55" s="37"/>
      <c r="E55" s="37"/>
      <c r="F55" s="37"/>
      <c r="G55" s="37"/>
    </row>
    <row r="56" spans="1:7" x14ac:dyDescent="0.25">
      <c r="A56" s="22"/>
      <c r="B56" s="22"/>
      <c r="C56" s="22"/>
      <c r="D56" s="22"/>
      <c r="E56" s="22"/>
    </row>
    <row r="57" spans="1:7" x14ac:dyDescent="0.25">
      <c r="A57" s="22"/>
      <c r="B57" s="37" t="str">
        <f>Calculations!G11</f>
        <v>Scenario II - 35% Marginal Tax Rate</v>
      </c>
      <c r="C57" s="37"/>
      <c r="D57" s="37"/>
      <c r="E57" s="22"/>
    </row>
    <row r="58" spans="1:7" x14ac:dyDescent="0.25">
      <c r="A58" s="26" t="s">
        <v>3</v>
      </c>
      <c r="B58" s="26" t="str">
        <f>Calculations!J12</f>
        <v>Taxes Paid</v>
      </c>
      <c r="C58" s="22"/>
      <c r="D58" s="22"/>
      <c r="E58" s="22"/>
    </row>
    <row r="59" spans="1:7" x14ac:dyDescent="0.25">
      <c r="A59" s="26">
        <v>0</v>
      </c>
      <c r="B59" s="23">
        <f>Calculations!J13</f>
        <v>0</v>
      </c>
      <c r="C59" s="22"/>
      <c r="D59" s="22"/>
      <c r="E59" s="22"/>
    </row>
    <row r="60" spans="1:7" x14ac:dyDescent="0.25">
      <c r="A60" s="26">
        <v>1</v>
      </c>
      <c r="B60" s="23">
        <f>Calculations!J14</f>
        <v>19250</v>
      </c>
      <c r="C60" s="22"/>
      <c r="D60" s="22"/>
      <c r="E60" s="22"/>
    </row>
    <row r="61" spans="1:7" x14ac:dyDescent="0.25">
      <c r="A61" s="26">
        <v>2</v>
      </c>
      <c r="B61" s="23">
        <f>Calculations!J15</f>
        <v>19938.1875</v>
      </c>
      <c r="C61" s="22"/>
      <c r="D61" s="22"/>
      <c r="E61" s="22"/>
    </row>
    <row r="62" spans="1:7" x14ac:dyDescent="0.25">
      <c r="A62" s="26">
        <v>3</v>
      </c>
      <c r="B62" s="23">
        <f>Calculations!J16</f>
        <v>20650.977703124998</v>
      </c>
      <c r="C62" s="22"/>
      <c r="D62" s="22"/>
      <c r="E62" s="22"/>
    </row>
    <row r="63" spans="1:7" x14ac:dyDescent="0.25">
      <c r="A63" s="26">
        <v>4</v>
      </c>
      <c r="B63" s="23">
        <f>Calculations!J17</f>
        <v>21389.250156011716</v>
      </c>
      <c r="C63" s="22"/>
      <c r="D63" s="22"/>
      <c r="E63" s="22"/>
    </row>
    <row r="64" spans="1:7" x14ac:dyDescent="0.25">
      <c r="A64" s="26">
        <v>5</v>
      </c>
      <c r="B64" s="23">
        <f>Calculations!J18</f>
        <v>22153.915849089139</v>
      </c>
      <c r="C64" s="22"/>
      <c r="D64" s="22"/>
      <c r="E64" s="22"/>
    </row>
    <row r="65" spans="1:5" x14ac:dyDescent="0.25">
      <c r="A65" s="26">
        <v>6</v>
      </c>
      <c r="B65" s="23">
        <f>Calculations!J19</f>
        <v>22945.918340694076</v>
      </c>
      <c r="C65" s="22"/>
      <c r="D65" s="22"/>
      <c r="E65" s="22"/>
    </row>
    <row r="66" spans="1:5" x14ac:dyDescent="0.25">
      <c r="A66" s="26">
        <v>7</v>
      </c>
      <c r="B66" s="23">
        <f>Calculations!J20</f>
        <v>23766.234921373885</v>
      </c>
      <c r="C66" s="22"/>
      <c r="D66" s="22"/>
      <c r="E66" s="22"/>
    </row>
    <row r="67" spans="1:5" x14ac:dyDescent="0.25">
      <c r="A67" s="26">
        <v>8</v>
      </c>
      <c r="B67" s="23">
        <f>Calculations!J21</f>
        <v>24615.877819813006</v>
      </c>
      <c r="C67" s="22"/>
      <c r="D67" s="22"/>
      <c r="E67" s="22"/>
    </row>
    <row r="68" spans="1:5" x14ac:dyDescent="0.25">
      <c r="A68" s="26">
        <v>9</v>
      </c>
      <c r="B68" s="23">
        <f>Calculations!J22</f>
        <v>25495.895451871318</v>
      </c>
      <c r="C68" s="22"/>
      <c r="D68" s="22"/>
      <c r="E68" s="22"/>
    </row>
    <row r="69" spans="1:5" x14ac:dyDescent="0.25">
      <c r="A69" s="26">
        <v>10</v>
      </c>
      <c r="B69" s="23">
        <f>Calculations!J23</f>
        <v>26407.37371427572</v>
      </c>
      <c r="C69" s="22"/>
      <c r="D69" s="22"/>
      <c r="E69" s="22"/>
    </row>
    <row r="70" spans="1:5" x14ac:dyDescent="0.25">
      <c r="A70" s="26">
        <v>11</v>
      </c>
      <c r="B70" s="23">
        <f>Calculations!J24</f>
        <v>27351.437324561077</v>
      </c>
      <c r="C70" s="22"/>
      <c r="D70" s="22"/>
      <c r="E70" s="22"/>
    </row>
    <row r="71" spans="1:5" x14ac:dyDescent="0.25">
      <c r="A71" s="26">
        <v>12</v>
      </c>
      <c r="B71" s="23">
        <f>Calculations!J25</f>
        <v>28329.251208914131</v>
      </c>
      <c r="C71" s="22"/>
      <c r="D71" s="22"/>
      <c r="E71" s="22"/>
    </row>
    <row r="72" spans="1:5" x14ac:dyDescent="0.25">
      <c r="A72" s="26">
        <v>13</v>
      </c>
      <c r="B72" s="23">
        <f>Calculations!J26</f>
        <v>29342.021939632807</v>
      </c>
      <c r="C72" s="22"/>
      <c r="D72" s="22"/>
      <c r="E72" s="22"/>
    </row>
    <row r="73" spans="1:5" x14ac:dyDescent="0.25">
      <c r="A73" s="26">
        <v>14</v>
      </c>
      <c r="B73" s="23">
        <f>Calculations!J27</f>
        <v>30390.999223974683</v>
      </c>
      <c r="C73" s="22"/>
      <c r="D73" s="22"/>
      <c r="E73" s="22"/>
    </row>
    <row r="74" spans="1:5" x14ac:dyDescent="0.25">
      <c r="A74" s="26">
        <v>15</v>
      </c>
      <c r="B74" s="23">
        <f>Calculations!J28</f>
        <v>31477.47744623178</v>
      </c>
      <c r="C74" s="22"/>
      <c r="D74" s="22"/>
      <c r="E74" s="22"/>
    </row>
    <row r="75" spans="1:5" x14ac:dyDescent="0.25">
      <c r="A75" s="26">
        <v>16</v>
      </c>
      <c r="B75" s="23">
        <f>Calculations!J29</f>
        <v>32602.797264934565</v>
      </c>
      <c r="C75" s="22"/>
      <c r="D75" s="22"/>
      <c r="E75" s="22"/>
    </row>
    <row r="76" spans="1:5" x14ac:dyDescent="0.25">
      <c r="A76" s="26">
        <v>17</v>
      </c>
      <c r="B76" s="23">
        <f>Calculations!J30</f>
        <v>33768.347267155979</v>
      </c>
      <c r="C76" s="22"/>
      <c r="D76" s="22"/>
      <c r="E76" s="22"/>
    </row>
    <row r="77" spans="1:5" x14ac:dyDescent="0.25">
      <c r="A77" s="26">
        <v>18</v>
      </c>
      <c r="B77" s="23">
        <f>Calculations!J31</f>
        <v>34975.565681956803</v>
      </c>
      <c r="C77" s="22"/>
      <c r="D77" s="22"/>
      <c r="E77" s="22"/>
    </row>
    <row r="78" spans="1:5" x14ac:dyDescent="0.25">
      <c r="A78" s="26">
        <v>19</v>
      </c>
      <c r="B78" s="23">
        <f>Calculations!J32</f>
        <v>36225.942155086763</v>
      </c>
      <c r="C78" s="22"/>
      <c r="D78" s="22"/>
      <c r="E78" s="22"/>
    </row>
    <row r="79" spans="1:5" x14ac:dyDescent="0.25">
      <c r="A79" s="26">
        <v>20</v>
      </c>
      <c r="B79" s="23">
        <f>Calculations!J33</f>
        <v>37521.019587131108</v>
      </c>
      <c r="C79" s="22"/>
      <c r="D79" s="22"/>
      <c r="E79" s="22"/>
    </row>
    <row r="80" spans="1:5" x14ac:dyDescent="0.25">
      <c r="A80" s="22"/>
      <c r="B80" s="22"/>
      <c r="C80" s="22"/>
      <c r="D80" s="22"/>
      <c r="E80" s="22"/>
    </row>
    <row r="81" spans="1:5" x14ac:dyDescent="0.25">
      <c r="A81" s="22"/>
      <c r="B81" s="22"/>
      <c r="C81" s="22"/>
      <c r="D81" s="22"/>
      <c r="E81" s="22"/>
    </row>
    <row r="82" spans="1:5" s="11" customFormat="1" x14ac:dyDescent="0.25">
      <c r="A82" s="37" t="s">
        <v>18</v>
      </c>
      <c r="B82" s="37"/>
      <c r="C82" s="37"/>
      <c r="D82" s="37"/>
      <c r="E82" s="37"/>
    </row>
    <row r="83" spans="1:5" x14ac:dyDescent="0.25">
      <c r="A83" s="22"/>
      <c r="B83" s="22"/>
      <c r="C83" s="22"/>
      <c r="D83" s="22"/>
      <c r="E83" s="22"/>
    </row>
    <row r="84" spans="1:5" x14ac:dyDescent="0.25">
      <c r="A84" s="22"/>
      <c r="B84" s="37" t="str">
        <f>Calculations!G11</f>
        <v>Scenario II - 35% Marginal Tax Rate</v>
      </c>
      <c r="C84" s="37"/>
      <c r="D84" s="37"/>
      <c r="E84" s="22"/>
    </row>
    <row r="85" spans="1:5" x14ac:dyDescent="0.25">
      <c r="A85" s="26" t="s">
        <v>3</v>
      </c>
      <c r="B85" s="28" t="str">
        <f>Calculations!K12</f>
        <v>Ending Principal</v>
      </c>
      <c r="C85" s="22"/>
      <c r="D85" s="22"/>
      <c r="E85" s="22"/>
    </row>
    <row r="86" spans="1:5" x14ac:dyDescent="0.25">
      <c r="A86" s="26">
        <v>0</v>
      </c>
      <c r="B86" s="28">
        <f>Calculations!K13</f>
        <v>1000000</v>
      </c>
      <c r="C86" s="22"/>
      <c r="D86" s="22"/>
      <c r="E86" s="22"/>
    </row>
    <row r="87" spans="1:5" x14ac:dyDescent="0.25">
      <c r="A87" s="26">
        <v>1</v>
      </c>
      <c r="B87" s="28">
        <f>Calculations!K14</f>
        <v>1035750</v>
      </c>
      <c r="C87" s="22"/>
      <c r="D87" s="22"/>
      <c r="E87" s="22"/>
    </row>
    <row r="88" spans="1:5" x14ac:dyDescent="0.25">
      <c r="A88" s="26">
        <v>2</v>
      </c>
      <c r="B88" s="28">
        <f>Calculations!K15</f>
        <v>1072778.0625</v>
      </c>
      <c r="C88" s="22"/>
      <c r="D88" s="22"/>
      <c r="E88" s="22"/>
    </row>
    <row r="89" spans="1:5" x14ac:dyDescent="0.25">
      <c r="A89" s="26">
        <v>3</v>
      </c>
      <c r="B89" s="28">
        <f>Calculations!K16</f>
        <v>1111129.878234375</v>
      </c>
      <c r="C89" s="22"/>
      <c r="D89" s="22"/>
      <c r="E89" s="22"/>
    </row>
    <row r="90" spans="1:5" x14ac:dyDescent="0.25">
      <c r="A90" s="26">
        <v>4</v>
      </c>
      <c r="B90" s="28">
        <f>Calculations!K17</f>
        <v>1150852.7713812541</v>
      </c>
      <c r="C90" s="22"/>
      <c r="D90" s="22"/>
      <c r="E90" s="22"/>
    </row>
    <row r="91" spans="1:5" x14ac:dyDescent="0.25">
      <c r="A91" s="26">
        <v>5</v>
      </c>
      <c r="B91" s="28">
        <f>Calculations!K18</f>
        <v>1191995.7579581339</v>
      </c>
      <c r="C91" s="22"/>
      <c r="D91" s="22"/>
      <c r="E91" s="22"/>
    </row>
    <row r="92" spans="1:5" x14ac:dyDescent="0.25">
      <c r="A92" s="26">
        <v>6</v>
      </c>
      <c r="B92" s="28">
        <f>Calculations!K19</f>
        <v>1234609.606305137</v>
      </c>
      <c r="C92" s="22"/>
      <c r="D92" s="22"/>
      <c r="E92" s="22"/>
    </row>
    <row r="93" spans="1:5" x14ac:dyDescent="0.25">
      <c r="A93" s="26">
        <v>7</v>
      </c>
      <c r="B93" s="28">
        <f>Calculations!K20</f>
        <v>1278746.8997305457</v>
      </c>
      <c r="C93" s="22"/>
      <c r="D93" s="22"/>
      <c r="E93" s="22"/>
    </row>
    <row r="94" spans="1:5" x14ac:dyDescent="0.25">
      <c r="A94" s="26">
        <v>8</v>
      </c>
      <c r="B94" s="28">
        <f>Calculations!K21</f>
        <v>1324462.1013959127</v>
      </c>
      <c r="C94" s="22"/>
      <c r="D94" s="22"/>
      <c r="E94" s="22"/>
    </row>
    <row r="95" spans="1:5" x14ac:dyDescent="0.25">
      <c r="A95" s="26">
        <v>9</v>
      </c>
      <c r="B95" s="28">
        <f>Calculations!K22</f>
        <v>1371811.6215208166</v>
      </c>
      <c r="C95" s="22"/>
      <c r="D95" s="22"/>
      <c r="E95" s="22"/>
    </row>
    <row r="96" spans="1:5" x14ac:dyDescent="0.25">
      <c r="A96" s="26">
        <v>10</v>
      </c>
      <c r="B96" s="28">
        <f>Calculations!K23</f>
        <v>1420853.8869901858</v>
      </c>
      <c r="C96" s="22"/>
      <c r="D96" s="22"/>
      <c r="E96" s="22"/>
    </row>
    <row r="97" spans="1:5" x14ac:dyDescent="0.25">
      <c r="A97" s="26">
        <v>11</v>
      </c>
      <c r="B97" s="28">
        <f>Calculations!K24</f>
        <v>1471649.4134500849</v>
      </c>
      <c r="C97" s="22"/>
      <c r="D97" s="22"/>
      <c r="E97" s="22"/>
    </row>
    <row r="98" spans="1:5" x14ac:dyDescent="0.25">
      <c r="A98" s="26">
        <v>12</v>
      </c>
      <c r="B98" s="28">
        <f>Calculations!K25</f>
        <v>1524260.8799809252</v>
      </c>
      <c r="C98" s="22"/>
      <c r="D98" s="22"/>
      <c r="E98" s="22"/>
    </row>
    <row r="99" spans="1:5" x14ac:dyDescent="0.25">
      <c r="A99" s="26">
        <v>13</v>
      </c>
      <c r="B99" s="28">
        <f>Calculations!K26</f>
        <v>1578753.2064402434</v>
      </c>
      <c r="C99" s="22"/>
      <c r="D99" s="22"/>
      <c r="E99" s="22"/>
    </row>
    <row r="100" spans="1:5" x14ac:dyDescent="0.25">
      <c r="A100" s="26">
        <v>14</v>
      </c>
      <c r="B100" s="28">
        <f>Calculations!K27</f>
        <v>1635193.633570482</v>
      </c>
      <c r="C100" s="22"/>
      <c r="D100" s="22"/>
      <c r="E100" s="22"/>
    </row>
    <row r="101" spans="1:5" x14ac:dyDescent="0.25">
      <c r="A101" s="26">
        <v>15</v>
      </c>
      <c r="B101" s="28">
        <f>Calculations!K28</f>
        <v>1693651.8059706269</v>
      </c>
      <c r="C101" s="22"/>
      <c r="D101" s="22"/>
      <c r="E101" s="22"/>
    </row>
    <row r="102" spans="1:5" x14ac:dyDescent="0.25">
      <c r="A102" s="26">
        <v>16</v>
      </c>
      <c r="B102" s="28">
        <f>Calculations!K29</f>
        <v>1754199.8580340769</v>
      </c>
      <c r="C102" s="22"/>
      <c r="D102" s="22"/>
      <c r="E102" s="22"/>
    </row>
    <row r="103" spans="1:5" x14ac:dyDescent="0.25">
      <c r="A103" s="26">
        <v>17</v>
      </c>
      <c r="B103" s="28">
        <f>Calculations!K30</f>
        <v>1816912.5029587951</v>
      </c>
      <c r="C103" s="22"/>
      <c r="D103" s="22"/>
      <c r="E103" s="22"/>
    </row>
    <row r="104" spans="1:5" x14ac:dyDescent="0.25">
      <c r="A104" s="26">
        <v>18</v>
      </c>
      <c r="B104" s="28">
        <f>Calculations!K31</f>
        <v>1881867.1249395721</v>
      </c>
      <c r="C104" s="22"/>
      <c r="D104" s="22"/>
      <c r="E104" s="22"/>
    </row>
    <row r="105" spans="1:5" x14ac:dyDescent="0.25">
      <c r="A105" s="26">
        <v>19</v>
      </c>
      <c r="B105" s="28">
        <f>Calculations!K32</f>
        <v>1949143.8746561618</v>
      </c>
      <c r="C105" s="22"/>
      <c r="D105" s="22"/>
      <c r="E105" s="22"/>
    </row>
    <row r="106" spans="1:5" x14ac:dyDescent="0.25">
      <c r="A106" s="26">
        <v>20</v>
      </c>
      <c r="B106" s="28">
        <f>Calculations!K33</f>
        <v>2018825.7681751195</v>
      </c>
      <c r="C106" s="22"/>
      <c r="D106" s="22"/>
      <c r="E106" s="22"/>
    </row>
    <row r="107" spans="1:5" x14ac:dyDescent="0.25">
      <c r="A107" s="26"/>
      <c r="B107" s="28"/>
      <c r="C107" s="22"/>
      <c r="D107" s="22"/>
      <c r="E107" s="22"/>
    </row>
    <row r="108" spans="1:5" x14ac:dyDescent="0.25">
      <c r="A108" s="26"/>
      <c r="B108" s="28"/>
      <c r="C108" s="22"/>
      <c r="D108" s="22"/>
      <c r="E108" s="22"/>
    </row>
    <row r="109" spans="1:5" s="11" customFormat="1" x14ac:dyDescent="0.25">
      <c r="A109" s="37" t="s">
        <v>17</v>
      </c>
      <c r="B109" s="37"/>
      <c r="C109" s="37"/>
      <c r="D109" s="37"/>
      <c r="E109" s="37"/>
    </row>
    <row r="110" spans="1:5" ht="270" customHeight="1" x14ac:dyDescent="0.25">
      <c r="A110" s="22"/>
      <c r="B110" s="22"/>
      <c r="C110" s="22"/>
      <c r="D110" s="22"/>
      <c r="E110" s="22"/>
    </row>
    <row r="111" spans="1:5" ht="325.5" customHeight="1" x14ac:dyDescent="0.25">
      <c r="A111" s="22"/>
      <c r="B111" s="22"/>
      <c r="C111" s="22"/>
      <c r="D111" s="22"/>
      <c r="E111" s="22"/>
    </row>
    <row r="112" spans="1:5" ht="192" customHeight="1" x14ac:dyDescent="0.25">
      <c r="A112" s="22"/>
      <c r="B112" s="22"/>
      <c r="C112" s="22"/>
      <c r="D112" s="22"/>
      <c r="E112" s="22"/>
    </row>
    <row r="113" spans="1:5" s="11" customFormat="1" x14ac:dyDescent="0.25">
      <c r="A113" s="37" t="s">
        <v>19</v>
      </c>
      <c r="B113" s="37"/>
      <c r="C113" s="37"/>
      <c r="D113" s="37"/>
      <c r="E113" s="37"/>
    </row>
    <row r="114" spans="1:5" x14ac:dyDescent="0.25">
      <c r="A114" s="22"/>
      <c r="B114" s="22"/>
      <c r="C114" s="22"/>
      <c r="D114" s="22"/>
      <c r="E114" s="22"/>
    </row>
    <row r="115" spans="1:5" x14ac:dyDescent="0.25">
      <c r="A115" s="22"/>
      <c r="B115" s="23">
        <f>SUM(Calculations!H13:H33)</f>
        <v>1567424.2587309531</v>
      </c>
      <c r="C115" s="22"/>
      <c r="D115" s="22"/>
      <c r="E115" s="22"/>
    </row>
    <row r="116" spans="1:5" x14ac:dyDescent="0.25">
      <c r="A116" s="22"/>
      <c r="B116" s="22"/>
      <c r="C116" s="22"/>
      <c r="D116" s="22"/>
      <c r="E116" s="22"/>
    </row>
    <row r="117" spans="1:5" s="11" customFormat="1" x14ac:dyDescent="0.25">
      <c r="A117" s="37" t="s">
        <v>20</v>
      </c>
      <c r="B117" s="37"/>
      <c r="C117" s="37"/>
      <c r="D117" s="37"/>
      <c r="E117" s="37"/>
    </row>
    <row r="118" spans="1:5" x14ac:dyDescent="0.25">
      <c r="A118" s="22"/>
      <c r="B118" s="22"/>
      <c r="C118" s="22"/>
      <c r="D118" s="22"/>
      <c r="E118" s="22"/>
    </row>
    <row r="119" spans="1:5" x14ac:dyDescent="0.25">
      <c r="A119" s="22"/>
      <c r="B119" s="23">
        <f>SUM(Calculations!J13:J33)</f>
        <v>548598.49055583368</v>
      </c>
      <c r="C119" s="22"/>
      <c r="D119" s="22"/>
      <c r="E119" s="22"/>
    </row>
    <row r="120" spans="1:5" x14ac:dyDescent="0.25">
      <c r="A120" s="22"/>
      <c r="B120" s="22"/>
      <c r="C120" s="22"/>
      <c r="D120" s="22"/>
      <c r="E120" s="22"/>
    </row>
    <row r="121" spans="1:5" s="11" customFormat="1" ht="55.5" customHeight="1" x14ac:dyDescent="0.25">
      <c r="A121" s="37" t="s">
        <v>21</v>
      </c>
      <c r="B121" s="37"/>
      <c r="C121" s="37"/>
      <c r="D121" s="37"/>
      <c r="E121" s="37"/>
    </row>
    <row r="123" spans="1:5" x14ac:dyDescent="0.25">
      <c r="B123" s="11" t="str">
        <f>Calculations!M11</f>
        <v>Scenario III - 28% Marginal Tax Rate under $100k, 35% thereafter)</v>
      </c>
    </row>
    <row r="124" spans="1:5" x14ac:dyDescent="0.25">
      <c r="A124" s="26" t="s">
        <v>3</v>
      </c>
      <c r="B124" s="20" t="str">
        <f>Calculations!P12</f>
        <v>Taxes Paid</v>
      </c>
      <c r="C124" s="20" t="str">
        <f>Calculations!Q12</f>
        <v>Ending Principal</v>
      </c>
    </row>
    <row r="125" spans="1:5" x14ac:dyDescent="0.25">
      <c r="A125" s="26">
        <v>0</v>
      </c>
      <c r="B125" s="29">
        <f>Calculations!P13</f>
        <v>0</v>
      </c>
      <c r="C125" s="29">
        <f>Calculations!Q13</f>
        <v>1000000</v>
      </c>
    </row>
    <row r="126" spans="1:5" x14ac:dyDescent="0.25">
      <c r="A126" s="26">
        <v>1</v>
      </c>
      <c r="B126" s="29">
        <f>Calculations!P14</f>
        <v>15400.000000000002</v>
      </c>
      <c r="C126" s="29">
        <f>Calculations!Q14</f>
        <v>1039600</v>
      </c>
    </row>
    <row r="127" spans="1:5" x14ac:dyDescent="0.25">
      <c r="A127" s="26">
        <v>2</v>
      </c>
      <c r="B127" s="29">
        <f>Calculations!P15</f>
        <v>16009.840000000002</v>
      </c>
      <c r="C127" s="29">
        <f>Calculations!Q15</f>
        <v>1080768.1599999999</v>
      </c>
    </row>
    <row r="128" spans="1:5" x14ac:dyDescent="0.25">
      <c r="A128" s="26">
        <v>3</v>
      </c>
      <c r="B128" s="29">
        <f>Calculations!P16</f>
        <v>16643.829664000001</v>
      </c>
      <c r="C128" s="29">
        <f>Calculations!Q16</f>
        <v>1123566.5791359998</v>
      </c>
    </row>
    <row r="129" spans="1:3" x14ac:dyDescent="0.25">
      <c r="A129" s="26">
        <v>4</v>
      </c>
      <c r="B129" s="29">
        <f>Calculations!P17</f>
        <v>17302.925318694397</v>
      </c>
      <c r="C129" s="29">
        <f>Calculations!Q17</f>
        <v>1168059.8156697853</v>
      </c>
    </row>
    <row r="130" spans="1:3" x14ac:dyDescent="0.25">
      <c r="A130" s="26">
        <v>5</v>
      </c>
      <c r="B130" s="29">
        <f>Calculations!P18</f>
        <v>17988.121161314695</v>
      </c>
      <c r="C130" s="29">
        <f>Calculations!Q18</f>
        <v>1214314.9843703087</v>
      </c>
    </row>
    <row r="131" spans="1:3" x14ac:dyDescent="0.25">
      <c r="A131" s="26">
        <v>6</v>
      </c>
      <c r="B131" s="29">
        <f>Calculations!P19</f>
        <v>18700.450759302756</v>
      </c>
      <c r="C131" s="29">
        <f>Calculations!Q19</f>
        <v>1262401.8577513727</v>
      </c>
    </row>
    <row r="132" spans="1:3" x14ac:dyDescent="0.25">
      <c r="A132" s="26">
        <v>7</v>
      </c>
      <c r="B132" s="29">
        <f>Calculations!P20</f>
        <v>19440.988609371143</v>
      </c>
      <c r="C132" s="29">
        <f>Calculations!Q20</f>
        <v>1312392.9713183269</v>
      </c>
    </row>
    <row r="133" spans="1:3" x14ac:dyDescent="0.25">
      <c r="A133" s="26">
        <v>8</v>
      </c>
      <c r="B133" s="29">
        <f>Calculations!P21</f>
        <v>20210.851758302233</v>
      </c>
      <c r="C133" s="29">
        <f>Calculations!Q21</f>
        <v>1364363.7329825326</v>
      </c>
    </row>
    <row r="134" spans="1:3" x14ac:dyDescent="0.25">
      <c r="A134" s="26">
        <v>9</v>
      </c>
      <c r="B134" s="29">
        <f>Calculations!P22</f>
        <v>21011.201487931005</v>
      </c>
      <c r="C134" s="29">
        <f>Calculations!Q22</f>
        <v>1418392.5368086409</v>
      </c>
    </row>
    <row r="135" spans="1:3" x14ac:dyDescent="0.25">
      <c r="A135" s="26">
        <v>10</v>
      </c>
      <c r="B135" s="29">
        <f>Calculations!P23</f>
        <v>21843.245066853073</v>
      </c>
      <c r="C135" s="29">
        <f>Calculations!Q23</f>
        <v>1474560.8812662631</v>
      </c>
    </row>
    <row r="136" spans="1:3" x14ac:dyDescent="0.25">
      <c r="A136" s="26">
        <v>11</v>
      </c>
      <c r="B136" s="29">
        <f>Calculations!P24</f>
        <v>22708.237571500453</v>
      </c>
      <c r="C136" s="29">
        <f>Calculations!Q24</f>
        <v>1532953.4921644072</v>
      </c>
    </row>
    <row r="137" spans="1:3" x14ac:dyDescent="0.25">
      <c r="A137" s="26">
        <v>12</v>
      </c>
      <c r="B137" s="29">
        <f>Calculations!P25</f>
        <v>23607.483779331873</v>
      </c>
      <c r="C137" s="29">
        <f>Calculations!Q25</f>
        <v>1593658.4504541177</v>
      </c>
    </row>
    <row r="138" spans="1:3" x14ac:dyDescent="0.25">
      <c r="A138" s="26">
        <v>13</v>
      </c>
      <c r="B138" s="29">
        <f>Calculations!P26</f>
        <v>24542.340136993414</v>
      </c>
      <c r="C138" s="29">
        <f>Calculations!Q26</f>
        <v>1656767.3250921008</v>
      </c>
    </row>
    <row r="139" spans="1:3" x14ac:dyDescent="0.25">
      <c r="A139" s="26">
        <v>14</v>
      </c>
      <c r="B139" s="29">
        <f>Calculations!P27</f>
        <v>25514.216806418353</v>
      </c>
      <c r="C139" s="29">
        <f>Calculations!Q27</f>
        <v>1722375.3111657482</v>
      </c>
    </row>
    <row r="140" spans="1:3" x14ac:dyDescent="0.25">
      <c r="A140" s="26">
        <v>15</v>
      </c>
      <c r="B140" s="29">
        <f>Calculations!P28</f>
        <v>26524.579791952525</v>
      </c>
      <c r="C140" s="29">
        <f>Calculations!Q28</f>
        <v>1790581.3734879117</v>
      </c>
    </row>
    <row r="141" spans="1:3" x14ac:dyDescent="0.25">
      <c r="A141" s="26">
        <v>16</v>
      </c>
      <c r="B141" s="29">
        <f>Calculations!P29</f>
        <v>27574.953151713842</v>
      </c>
      <c r="C141" s="29">
        <f>Calculations!Q29</f>
        <v>1861488.395878033</v>
      </c>
    </row>
    <row r="142" spans="1:3" x14ac:dyDescent="0.25">
      <c r="A142" s="26">
        <v>17</v>
      </c>
      <c r="B142" s="29">
        <f>Calculations!P30</f>
        <v>35833.651620652134</v>
      </c>
      <c r="C142" s="29">
        <f>Calculations!Q30</f>
        <v>1928036.6060306728</v>
      </c>
    </row>
    <row r="143" spans="1:3" x14ac:dyDescent="0.25">
      <c r="A143" s="26">
        <v>18</v>
      </c>
      <c r="B143" s="29">
        <f>Calculations!P31</f>
        <v>37114.704666090453</v>
      </c>
      <c r="C143" s="29">
        <f>Calculations!Q31</f>
        <v>1996963.9146962694</v>
      </c>
    </row>
    <row r="144" spans="1:3" x14ac:dyDescent="0.25">
      <c r="A144" s="26">
        <v>19</v>
      </c>
      <c r="B144" s="29">
        <f>Calculations!P32</f>
        <v>38441.555357903184</v>
      </c>
      <c r="C144" s="29">
        <f>Calculations!Q32</f>
        <v>2068355.3746466609</v>
      </c>
    </row>
    <row r="145" spans="1:3" x14ac:dyDescent="0.25">
      <c r="A145" s="26">
        <v>20</v>
      </c>
      <c r="B145" s="29">
        <f>Calculations!P33</f>
        <v>39815.840961948219</v>
      </c>
      <c r="C145" s="29">
        <f>Calculations!Q33</f>
        <v>2142299.0792902792</v>
      </c>
    </row>
    <row r="146" spans="1:3" x14ac:dyDescent="0.25">
      <c r="A146" s="20" t="s">
        <v>22</v>
      </c>
      <c r="B146" s="21">
        <f>SUM(B125:B145)</f>
        <v>486229.01767027366</v>
      </c>
    </row>
  </sheetData>
  <mergeCells count="10">
    <mergeCell ref="A55:G55"/>
    <mergeCell ref="A113:E113"/>
    <mergeCell ref="A117:E117"/>
    <mergeCell ref="A121:E121"/>
    <mergeCell ref="A1:E1"/>
    <mergeCell ref="A28:E28"/>
    <mergeCell ref="B57:D57"/>
    <mergeCell ref="A82:E82"/>
    <mergeCell ref="A109:E109"/>
    <mergeCell ref="B84:D8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Copyright</vt:lpstr>
      <vt:lpstr>Calculations</vt:lpstr>
      <vt:lpstr>Questions</vt:lpstr>
      <vt:lpstr>Answers</vt:lpstr>
    </vt:vector>
  </TitlesOfParts>
  <Company>Kellogg School of Management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Walker</dc:creator>
  <cp:lastModifiedBy>Giri</cp:lastModifiedBy>
  <dcterms:created xsi:type="dcterms:W3CDTF">2009-09-23T19:08:55Z</dcterms:created>
  <dcterms:modified xsi:type="dcterms:W3CDTF">2023-11-21T04:32:33Z</dcterms:modified>
</cp:coreProperties>
</file>