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348" windowHeight="4572" activeTab="13"/>
  </bookViews>
  <sheets>
    <sheet name="Q-1A" sheetId="1" r:id="rId1"/>
    <sheet name="Q-1B" sheetId="2" r:id="rId2"/>
    <sheet name="Q-2A" sheetId="3" r:id="rId3"/>
    <sheet name="Q-2B" sheetId="4" r:id="rId4"/>
    <sheet name="Q-3A" sheetId="5" r:id="rId5"/>
    <sheet name="Q-3B" sheetId="6" r:id="rId6"/>
    <sheet name="Q4A" sheetId="7" r:id="rId7"/>
    <sheet name="Q4B" sheetId="8" r:id="rId8"/>
    <sheet name="Q5A" sheetId="9" r:id="rId9"/>
    <sheet name="Q5B" sheetId="10" r:id="rId10"/>
    <sheet name="Q6A" sheetId="11" r:id="rId11"/>
    <sheet name="Q6B" sheetId="12" r:id="rId12"/>
    <sheet name="Q7A" sheetId="13" r:id="rId13"/>
    <sheet name="Q7B" sheetId="14" r:id="rId14"/>
    <sheet name="Q8" sheetId="15" r:id="rId15"/>
  </sheets>
  <calcPr calcId="125725"/>
</workbook>
</file>

<file path=xl/calcChain.xml><?xml version="1.0" encoding="utf-8"?>
<calcChain xmlns="http://schemas.openxmlformats.org/spreadsheetml/2006/main">
  <c r="D15" i="14"/>
  <c r="D14"/>
  <c r="D12"/>
  <c r="D10"/>
  <c r="D11"/>
  <c r="I5" i="13"/>
  <c r="J5" s="1"/>
  <c r="I4"/>
  <c r="J4" s="1"/>
  <c r="I3"/>
  <c r="J3" s="1"/>
  <c r="H5"/>
  <c r="H4"/>
  <c r="H3"/>
  <c r="B9" i="12"/>
  <c r="B8" i="11"/>
  <c r="B7"/>
  <c r="B6"/>
  <c r="B7" i="8"/>
  <c r="B5" i="11"/>
  <c r="C8" i="10" l="1"/>
  <c r="D8"/>
  <c r="E8"/>
  <c r="G8"/>
  <c r="F8"/>
  <c r="F4"/>
  <c r="F5"/>
  <c r="F6"/>
  <c r="F7"/>
  <c r="F3"/>
  <c r="E4"/>
  <c r="E5"/>
  <c r="E6"/>
  <c r="E7"/>
  <c r="E3"/>
  <c r="D4"/>
  <c r="D5"/>
  <c r="D6"/>
  <c r="D7"/>
  <c r="D3"/>
  <c r="C8" i="7"/>
  <c r="B6" i="6"/>
  <c r="D5" i="5"/>
  <c r="D6"/>
  <c r="B23" i="4"/>
  <c r="B22"/>
  <c r="B21"/>
  <c r="B19" i="3"/>
  <c r="B25" i="2"/>
  <c r="C15" i="1"/>
  <c r="B27" i="2"/>
</calcChain>
</file>

<file path=xl/sharedStrings.xml><?xml version="1.0" encoding="utf-8"?>
<sst xmlns="http://schemas.openxmlformats.org/spreadsheetml/2006/main" count="88" uniqueCount="71">
  <si>
    <t>Family income</t>
  </si>
  <si>
    <t>Mean</t>
  </si>
  <si>
    <t>Yes. The childcare qualifies for the county support as their average annual incomes are less than 12500$</t>
  </si>
  <si>
    <t>Student's Scores</t>
  </si>
  <si>
    <t>percentile</t>
  </si>
  <si>
    <t>X</t>
  </si>
  <si>
    <t>Y</t>
  </si>
  <si>
    <t>correlation</t>
  </si>
  <si>
    <t>Inference</t>
  </si>
  <si>
    <t>Range</t>
  </si>
  <si>
    <t>Magnitude</t>
  </si>
  <si>
    <t>Directionality</t>
  </si>
  <si>
    <t>non linearity</t>
  </si>
  <si>
    <t>since it's close to zero, there is a non existent linear relationship</t>
  </si>
  <si>
    <t>No. of Channels</t>
  </si>
  <si>
    <t>Median</t>
  </si>
  <si>
    <t xml:space="preserve">Mode </t>
  </si>
  <si>
    <t>Median is the best measure of the central tendency because Median is never affected by the outliers</t>
  </si>
  <si>
    <t>Standard deviation</t>
  </si>
  <si>
    <t>Upper value</t>
  </si>
  <si>
    <t>Lower Value</t>
  </si>
  <si>
    <t>negative direction because X increases and Y decreases</t>
  </si>
  <si>
    <t>Variance</t>
  </si>
  <si>
    <t>strong negative relationship</t>
  </si>
  <si>
    <t>std dev</t>
  </si>
  <si>
    <t>Norm Dist</t>
  </si>
  <si>
    <t>mean</t>
  </si>
  <si>
    <t>low</t>
  </si>
  <si>
    <t>upper</t>
  </si>
  <si>
    <t>normal dist</t>
  </si>
  <si>
    <t>variance</t>
  </si>
  <si>
    <t xml:space="preserve">4.1 is inside the range </t>
  </si>
  <si>
    <t>No the crop is unaffected</t>
  </si>
  <si>
    <t>class range</t>
  </si>
  <si>
    <t>mid value</t>
  </si>
  <si>
    <t>0-199</t>
  </si>
  <si>
    <t>200-399</t>
  </si>
  <si>
    <t>400-599</t>
  </si>
  <si>
    <t>600-799</t>
  </si>
  <si>
    <t>899-999</t>
  </si>
  <si>
    <t>frequency</t>
  </si>
  <si>
    <t>x^2</t>
  </si>
  <si>
    <t>x^2f</t>
  </si>
  <si>
    <t>XF</t>
  </si>
  <si>
    <t>xf^2</t>
  </si>
  <si>
    <t>x</t>
  </si>
  <si>
    <t>f</t>
  </si>
  <si>
    <t>summations</t>
  </si>
  <si>
    <t>Column1</t>
  </si>
  <si>
    <t>std</t>
  </si>
  <si>
    <t>under 63</t>
  </si>
  <si>
    <t>over 63</t>
  </si>
  <si>
    <t>over 68</t>
  </si>
  <si>
    <t>between 63 and 68</t>
  </si>
  <si>
    <t>SD</t>
  </si>
  <si>
    <t>Q-2</t>
  </si>
  <si>
    <t>norm inv</t>
  </si>
  <si>
    <t>patricia</t>
  </si>
  <si>
    <t>john</t>
  </si>
  <si>
    <t>frank</t>
  </si>
  <si>
    <t>Co efficient</t>
  </si>
  <si>
    <t>frank is the most consistent</t>
  </si>
  <si>
    <t>Column2</t>
  </si>
  <si>
    <t>Column3</t>
  </si>
  <si>
    <t>Column4</t>
  </si>
  <si>
    <t>Column5</t>
  </si>
  <si>
    <t>Column6</t>
  </si>
  <si>
    <t>Scores</t>
  </si>
  <si>
    <t>confidence norm</t>
  </si>
  <si>
    <t>upper bound</t>
  </si>
  <si>
    <t>lower bound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</si>
</sst>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ont="1" applyFill="1"/>
    <xf numFmtId="10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3" borderId="0" xfId="0" applyFill="1"/>
    <xf numFmtId="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'Q-2A'!$B$2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'Q-2A'!$A$3:$A$15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</c:numCache>
            </c:numRef>
          </c:xVal>
          <c:yVal>
            <c:numRef>
              <c:f>'Q-2A'!$B$3:$B$15</c:f>
              <c:numCache>
                <c:formatCode>General</c:formatCode>
                <c:ptCount val="13"/>
                <c:pt idx="0">
                  <c:v>12.8</c:v>
                </c:pt>
                <c:pt idx="1">
                  <c:v>11.3</c:v>
                </c:pt>
                <c:pt idx="2">
                  <c:v>3.2</c:v>
                </c:pt>
                <c:pt idx="3">
                  <c:v>6.4</c:v>
                </c:pt>
                <c:pt idx="4">
                  <c:v>11.6</c:v>
                </c:pt>
                <c:pt idx="5">
                  <c:v>3.2</c:v>
                </c:pt>
                <c:pt idx="6">
                  <c:v>8.6999999999999993</c:v>
                </c:pt>
                <c:pt idx="7">
                  <c:v>10.5</c:v>
                </c:pt>
                <c:pt idx="8">
                  <c:v>8.1999999999999993</c:v>
                </c:pt>
                <c:pt idx="9">
                  <c:v>11.3</c:v>
                </c:pt>
                <c:pt idx="10">
                  <c:v>9.4</c:v>
                </c:pt>
                <c:pt idx="11">
                  <c:v>12.8</c:v>
                </c:pt>
                <c:pt idx="12">
                  <c:v>8.1999999999999993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D99D-4620-B4B5-30F0192B395A}"/>
            </c:ext>
          </c:extLst>
        </c:ser>
        <c:dLbls/>
        <c:axId val="117299456"/>
        <c:axId val="117682176"/>
      </c:scatterChart>
      <c:valAx>
        <c:axId val="117299456"/>
        <c:scaling>
          <c:orientation val="minMax"/>
        </c:scaling>
        <c:axPos val="b"/>
        <c:numFmt formatCode="General" sourceLinked="1"/>
        <c:tickLblPos val="nextTo"/>
        <c:crossAx val="117682176"/>
        <c:crosses val="autoZero"/>
        <c:crossBetween val="midCat"/>
      </c:valAx>
      <c:valAx>
        <c:axId val="117682176"/>
        <c:scaling>
          <c:orientation val="minMax"/>
        </c:scaling>
        <c:axPos val="l"/>
        <c:majorGridlines/>
        <c:numFmt formatCode="General" sourceLinked="1"/>
        <c:tickLblPos val="nextTo"/>
        <c:crossAx val="11729945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8</xdr:row>
      <xdr:rowOff>144780</xdr:rowOff>
    </xdr:from>
    <xdr:to>
      <xdr:col>15</xdr:col>
      <xdr:colOff>381000</xdr:colOff>
      <xdr:row>23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B13" totalsRowShown="0">
  <autoFilter ref="B2:B13"/>
  <tableColumns count="1">
    <tableColumn id="1" name="Family income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3:A23" totalsRowShown="0">
  <autoFilter ref="A3:A23"/>
  <tableColumns count="1">
    <tableColumn id="1" name="Student's Scores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2:B15" totalsRowShown="0">
  <autoFilter ref="A2:B15"/>
  <tableColumns count="2">
    <tableColumn id="1" name="X"/>
    <tableColumn id="2" name="Y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2:A19" totalsRowShown="0">
  <autoFilter ref="A2:A19"/>
  <tableColumns count="1">
    <tableColumn id="1" name="No. of Channels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2:G7" totalsRowShown="0">
  <autoFilter ref="A2:G7"/>
  <tableColumns count="7">
    <tableColumn id="1" name="class range"/>
    <tableColumn id="2" name="mid value"/>
    <tableColumn id="3" name="frequency"/>
    <tableColumn id="4" name="x^2">
      <calculatedColumnFormula>B3^2</calculatedColumnFormula>
    </tableColumn>
    <tableColumn id="5" name="x^2f">
      <calculatedColumnFormula>D3*C3</calculatedColumnFormula>
    </tableColumn>
    <tableColumn id="6" name="XF">
      <calculatedColumnFormula>B3*C3</calculatedColumnFormula>
    </tableColumn>
    <tableColumn id="7" name="Column1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3:F6" totalsRowShown="0">
  <autoFilter ref="A3:F6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7"/>
  <sheetViews>
    <sheetView workbookViewId="0">
      <selection activeCell="E13" sqref="E13"/>
    </sheetView>
  </sheetViews>
  <sheetFormatPr defaultRowHeight="14.4"/>
  <cols>
    <col min="2" max="2" width="14.5546875" customWidth="1"/>
  </cols>
  <sheetData>
    <row r="2" spans="2:3">
      <c r="B2" t="s">
        <v>0</v>
      </c>
    </row>
    <row r="3" spans="2:3">
      <c r="B3">
        <v>14500</v>
      </c>
    </row>
    <row r="4" spans="2:3">
      <c r="B4">
        <v>15600</v>
      </c>
    </row>
    <row r="5" spans="2:3">
      <c r="B5">
        <v>12500</v>
      </c>
    </row>
    <row r="6" spans="2:3">
      <c r="B6">
        <v>8600</v>
      </c>
    </row>
    <row r="7" spans="2:3">
      <c r="B7">
        <v>7800</v>
      </c>
    </row>
    <row r="8" spans="2:3">
      <c r="B8">
        <v>6500</v>
      </c>
    </row>
    <row r="9" spans="2:3">
      <c r="B9">
        <v>5900</v>
      </c>
    </row>
    <row r="10" spans="2:3">
      <c r="B10">
        <v>10200</v>
      </c>
    </row>
    <row r="11" spans="2:3">
      <c r="B11">
        <v>8800</v>
      </c>
    </row>
    <row r="12" spans="2:3">
      <c r="B12">
        <v>14300</v>
      </c>
    </row>
    <row r="13" spans="2:3">
      <c r="B13">
        <v>13900</v>
      </c>
    </row>
    <row r="15" spans="2:3">
      <c r="B15" s="1" t="s">
        <v>1</v>
      </c>
      <c r="C15">
        <f>AVERAGE(B3:B13)</f>
        <v>10781.818181818182</v>
      </c>
    </row>
    <row r="17" spans="1:1">
      <c r="A17" t="s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A26" sqref="A26"/>
    </sheetView>
  </sheetViews>
  <sheetFormatPr defaultRowHeight="14.4"/>
  <cols>
    <col min="1" max="1" width="11.77734375" customWidth="1"/>
    <col min="2" max="2" width="10.88671875" bestFit="1" customWidth="1"/>
    <col min="3" max="3" width="11" customWidth="1"/>
    <col min="7" max="7" width="11" bestFit="1" customWidth="1"/>
  </cols>
  <sheetData>
    <row r="1" spans="1:7">
      <c r="B1" t="s">
        <v>45</v>
      </c>
      <c r="C1" t="s">
        <v>46</v>
      </c>
    </row>
    <row r="2" spans="1:7">
      <c r="A2" t="s">
        <v>33</v>
      </c>
      <c r="B2" t="s">
        <v>34</v>
      </c>
      <c r="C2" t="s">
        <v>40</v>
      </c>
      <c r="D2" t="s">
        <v>41</v>
      </c>
      <c r="E2" t="s">
        <v>42</v>
      </c>
      <c r="F2" t="s">
        <v>43</v>
      </c>
      <c r="G2" t="s">
        <v>48</v>
      </c>
    </row>
    <row r="3" spans="1:7">
      <c r="A3" t="s">
        <v>35</v>
      </c>
      <c r="B3">
        <v>99.5</v>
      </c>
      <c r="C3">
        <v>10</v>
      </c>
      <c r="D3">
        <f>B3^2</f>
        <v>9900.25</v>
      </c>
      <c r="E3">
        <f>D3*C3</f>
        <v>99002.5</v>
      </c>
      <c r="F3">
        <f>B3*C3</f>
        <v>995</v>
      </c>
    </row>
    <row r="4" spans="1:7">
      <c r="A4" t="s">
        <v>36</v>
      </c>
      <c r="B4">
        <v>299.5</v>
      </c>
      <c r="C4">
        <v>13</v>
      </c>
      <c r="D4">
        <f t="shared" ref="D4:D7" si="0">B4^2</f>
        <v>89700.25</v>
      </c>
      <c r="E4">
        <f t="shared" ref="E4:E7" si="1">D4*C4</f>
        <v>1166103.25</v>
      </c>
      <c r="F4">
        <f t="shared" ref="F4:F7" si="2">B4*C4</f>
        <v>3893.5</v>
      </c>
    </row>
    <row r="5" spans="1:7">
      <c r="A5" t="s">
        <v>37</v>
      </c>
      <c r="B5">
        <v>499.5</v>
      </c>
      <c r="C5">
        <v>17</v>
      </c>
      <c r="D5">
        <f t="shared" si="0"/>
        <v>249500.25</v>
      </c>
      <c r="E5">
        <f t="shared" si="1"/>
        <v>4241504.25</v>
      </c>
      <c r="F5">
        <f t="shared" si="2"/>
        <v>8491.5</v>
      </c>
    </row>
    <row r="6" spans="1:7">
      <c r="A6" t="s">
        <v>38</v>
      </c>
      <c r="B6">
        <v>699.5</v>
      </c>
      <c r="C6">
        <v>42</v>
      </c>
      <c r="D6">
        <f t="shared" si="0"/>
        <v>489300.25</v>
      </c>
      <c r="E6">
        <f t="shared" si="1"/>
        <v>20550610.5</v>
      </c>
      <c r="F6">
        <f t="shared" si="2"/>
        <v>29379</v>
      </c>
    </row>
    <row r="7" spans="1:7">
      <c r="A7" t="s">
        <v>39</v>
      </c>
      <c r="B7">
        <v>899.5</v>
      </c>
      <c r="C7">
        <v>18</v>
      </c>
      <c r="D7">
        <f t="shared" si="0"/>
        <v>809100.25</v>
      </c>
      <c r="E7">
        <f t="shared" si="1"/>
        <v>14563804.5</v>
      </c>
      <c r="F7">
        <f t="shared" si="2"/>
        <v>16191</v>
      </c>
      <c r="G7" t="s">
        <v>44</v>
      </c>
    </row>
    <row r="8" spans="1:7">
      <c r="B8" t="s">
        <v>47</v>
      </c>
      <c r="C8">
        <f>SUM(C3:C7)</f>
        <v>100</v>
      </c>
      <c r="D8">
        <f>SUM(D3:D7)</f>
        <v>1647501.25</v>
      </c>
      <c r="E8">
        <f>SUM(E3:E7)</f>
        <v>40621025</v>
      </c>
      <c r="F8">
        <f>SUM(F3:F7)</f>
        <v>58950</v>
      </c>
      <c r="G8">
        <f>F8^2</f>
        <v>3475102500</v>
      </c>
    </row>
    <row r="12" spans="1:7">
      <c r="B12" s="6" t="s">
        <v>30</v>
      </c>
      <c r="C12" s="7">
        <v>55747.199999999997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B8"/>
  <sheetViews>
    <sheetView workbookViewId="0">
      <selection activeCell="B8" sqref="B8"/>
    </sheetView>
  </sheetViews>
  <sheetFormatPr defaultRowHeight="14.4"/>
  <cols>
    <col min="1" max="1" width="16.5546875" bestFit="1" customWidth="1"/>
  </cols>
  <sheetData>
    <row r="2" spans="1:2">
      <c r="A2" t="s">
        <v>26</v>
      </c>
      <c r="B2">
        <v>60</v>
      </c>
    </row>
    <row r="3" spans="1:2">
      <c r="A3" t="s">
        <v>49</v>
      </c>
      <c r="B3">
        <v>5</v>
      </c>
    </row>
    <row r="5" spans="1:2">
      <c r="A5" t="s">
        <v>50</v>
      </c>
      <c r="B5">
        <f>NORMDIST(63,B2,B3,TRUE)</f>
        <v>0.72574688224992634</v>
      </c>
    </row>
    <row r="6" spans="1:2">
      <c r="A6" t="s">
        <v>51</v>
      </c>
      <c r="B6">
        <f>NORMINV(0.37,B2,B3)</f>
        <v>58.340733267815914</v>
      </c>
    </row>
    <row r="7" spans="1:2">
      <c r="A7" t="s">
        <v>52</v>
      </c>
      <c r="B7">
        <f>NORMINV(0.32,B2,B3)</f>
        <v>57.661506004427459</v>
      </c>
    </row>
    <row r="8" spans="1:2">
      <c r="A8" t="s">
        <v>53</v>
      </c>
      <c r="B8">
        <f>NORMINV(0.05,B2,B3)</f>
        <v>51.775731865242633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5:B9"/>
  <sheetViews>
    <sheetView workbookViewId="0">
      <selection activeCell="G18" sqref="G18"/>
    </sheetView>
  </sheetViews>
  <sheetFormatPr defaultRowHeight="14.4"/>
  <cols>
    <col min="2" max="2" width="12" bestFit="1" customWidth="1"/>
  </cols>
  <sheetData>
    <row r="5" spans="1:2">
      <c r="A5" t="s">
        <v>55</v>
      </c>
    </row>
    <row r="6" spans="1:2">
      <c r="A6" t="s">
        <v>26</v>
      </c>
      <c r="B6">
        <v>222</v>
      </c>
    </row>
    <row r="7" spans="1:2">
      <c r="A7" t="s">
        <v>54</v>
      </c>
      <c r="B7">
        <v>17</v>
      </c>
    </row>
    <row r="9" spans="1:2">
      <c r="A9" s="6" t="s">
        <v>56</v>
      </c>
      <c r="B9" s="6">
        <f>NORMINV(0.28,B6,B7)</f>
        <v>212.09169437638931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I32" sqref="I32"/>
    </sheetView>
  </sheetViews>
  <sheetFormatPr defaultRowHeight="14.4"/>
  <cols>
    <col min="1" max="6" width="10.109375" customWidth="1"/>
  </cols>
  <sheetData>
    <row r="1" spans="1:10">
      <c r="H1" t="s">
        <v>26</v>
      </c>
      <c r="I1" t="s">
        <v>54</v>
      </c>
      <c r="J1" t="s">
        <v>60</v>
      </c>
    </row>
    <row r="3" spans="1:10">
      <c r="A3" t="s">
        <v>48</v>
      </c>
      <c r="B3" t="s">
        <v>62</v>
      </c>
      <c r="C3" t="s">
        <v>63</v>
      </c>
      <c r="D3" t="s">
        <v>64</v>
      </c>
      <c r="E3" t="s">
        <v>65</v>
      </c>
      <c r="F3" t="s">
        <v>66</v>
      </c>
      <c r="H3">
        <f>AVERAGE(B4:F4)</f>
        <v>88</v>
      </c>
      <c r="I3">
        <f>STDEV(B4:F4)</f>
        <v>12.668859459319927</v>
      </c>
      <c r="J3">
        <f>I3/H3</f>
        <v>0.14396431203772644</v>
      </c>
    </row>
    <row r="4" spans="1:10">
      <c r="A4" t="s">
        <v>57</v>
      </c>
      <c r="B4">
        <v>88</v>
      </c>
      <c r="C4">
        <v>68</v>
      </c>
      <c r="D4">
        <v>89</v>
      </c>
      <c r="E4">
        <v>92</v>
      </c>
      <c r="F4">
        <v>103</v>
      </c>
      <c r="H4">
        <f>AVERAGE(B5:F5)</f>
        <v>83.8</v>
      </c>
      <c r="I4">
        <f>STDEV(B5:F5)</f>
        <v>6.0166435825965898</v>
      </c>
      <c r="J4">
        <f>I4/H4</f>
        <v>7.1797656116904418E-2</v>
      </c>
    </row>
    <row r="5" spans="1:10">
      <c r="A5" t="s">
        <v>58</v>
      </c>
      <c r="B5">
        <v>76</v>
      </c>
      <c r="C5">
        <v>88</v>
      </c>
      <c r="D5">
        <v>90</v>
      </c>
      <c r="E5">
        <v>86</v>
      </c>
      <c r="F5">
        <v>79</v>
      </c>
      <c r="H5">
        <f>AVERAGE(B6:F6)</f>
        <v>104.2</v>
      </c>
      <c r="I5">
        <f>STDEV(B6:F6)</f>
        <v>16.346253393362062</v>
      </c>
      <c r="J5">
        <f>I5/H5</f>
        <v>0.15687383294973187</v>
      </c>
    </row>
    <row r="6" spans="1:10">
      <c r="A6" t="s">
        <v>59</v>
      </c>
      <c r="B6">
        <v>104</v>
      </c>
      <c r="C6">
        <v>88</v>
      </c>
      <c r="D6">
        <v>118</v>
      </c>
      <c r="E6">
        <v>88</v>
      </c>
      <c r="F6">
        <v>123</v>
      </c>
    </row>
    <row r="8" spans="1:10">
      <c r="A8" t="s">
        <v>61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2:D15"/>
  <sheetViews>
    <sheetView tabSelected="1" workbookViewId="0">
      <selection activeCell="G28" sqref="G28"/>
    </sheetView>
  </sheetViews>
  <sheetFormatPr defaultRowHeight="14.4"/>
  <cols>
    <col min="3" max="3" width="14.88671875" bestFit="1" customWidth="1"/>
  </cols>
  <sheetData>
    <row r="2" spans="1:4">
      <c r="A2" t="s">
        <v>67</v>
      </c>
    </row>
    <row r="3" spans="1:4">
      <c r="A3">
        <v>23</v>
      </c>
    </row>
    <row r="4" spans="1:4">
      <c r="A4">
        <v>35</v>
      </c>
    </row>
    <row r="5" spans="1:4">
      <c r="A5">
        <v>89</v>
      </c>
    </row>
    <row r="6" spans="1:4">
      <c r="A6">
        <v>35</v>
      </c>
    </row>
    <row r="7" spans="1:4">
      <c r="A7">
        <v>12</v>
      </c>
    </row>
    <row r="8" spans="1:4">
      <c r="A8">
        <v>45</v>
      </c>
    </row>
    <row r="9" spans="1:4">
      <c r="A9">
        <v>60</v>
      </c>
    </row>
    <row r="10" spans="1:4">
      <c r="A10">
        <v>78</v>
      </c>
      <c r="C10" s="6" t="s">
        <v>54</v>
      </c>
      <c r="D10" s="6">
        <f>STDEV(A3:A12)</f>
        <v>24.747839411866956</v>
      </c>
    </row>
    <row r="11" spans="1:4">
      <c r="A11">
        <v>34</v>
      </c>
      <c r="C11" s="6" t="s">
        <v>26</v>
      </c>
      <c r="D11" s="6">
        <f>AVERAGE(A3:A12)</f>
        <v>47.7</v>
      </c>
    </row>
    <row r="12" spans="1:4">
      <c r="A12">
        <v>66</v>
      </c>
      <c r="C12" s="6" t="s">
        <v>68</v>
      </c>
      <c r="D12" s="6">
        <f>CONFIDENCE(0.1,D10,10)</f>
        <v>12.87254877348578</v>
      </c>
    </row>
    <row r="14" spans="1:4">
      <c r="C14" s="6" t="s">
        <v>69</v>
      </c>
      <c r="D14" s="6">
        <f>D11-D12</f>
        <v>34.827451226514221</v>
      </c>
    </row>
    <row r="15" spans="1:4">
      <c r="C15" s="6" t="s">
        <v>70</v>
      </c>
      <c r="D15" s="6">
        <f>D11+D12</f>
        <v>60.572548773485785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27"/>
  <sheetViews>
    <sheetView topLeftCell="A7" workbookViewId="0">
      <selection activeCell="A27" sqref="A27:B27"/>
    </sheetView>
  </sheetViews>
  <sheetFormatPr defaultRowHeight="14.4"/>
  <cols>
    <col min="1" max="1" width="16.109375" customWidth="1"/>
  </cols>
  <sheetData>
    <row r="3" spans="1:1">
      <c r="A3" t="s">
        <v>3</v>
      </c>
    </row>
    <row r="4" spans="1:1">
      <c r="A4">
        <v>95</v>
      </c>
    </row>
    <row r="5" spans="1:1">
      <c r="A5">
        <v>81</v>
      </c>
    </row>
    <row r="6" spans="1:1">
      <c r="A6">
        <v>59</v>
      </c>
    </row>
    <row r="7" spans="1:1">
      <c r="A7">
        <v>68</v>
      </c>
    </row>
    <row r="8" spans="1:1">
      <c r="A8">
        <v>100</v>
      </c>
    </row>
    <row r="9" spans="1:1">
      <c r="A9">
        <v>92</v>
      </c>
    </row>
    <row r="10" spans="1:1">
      <c r="A10">
        <v>75</v>
      </c>
    </row>
    <row r="11" spans="1:1">
      <c r="A11">
        <v>67</v>
      </c>
    </row>
    <row r="12" spans="1:1">
      <c r="A12">
        <v>85</v>
      </c>
    </row>
    <row r="13" spans="1:1">
      <c r="A13">
        <v>79</v>
      </c>
    </row>
    <row r="14" spans="1:1">
      <c r="A14">
        <v>71</v>
      </c>
    </row>
    <row r="15" spans="1:1">
      <c r="A15">
        <v>88</v>
      </c>
    </row>
    <row r="16" spans="1:1">
      <c r="A16">
        <v>100</v>
      </c>
    </row>
    <row r="17" spans="1:2">
      <c r="A17">
        <v>94</v>
      </c>
    </row>
    <row r="18" spans="1:2">
      <c r="A18">
        <v>87</v>
      </c>
    </row>
    <row r="19" spans="1:2">
      <c r="A19">
        <v>65</v>
      </c>
    </row>
    <row r="20" spans="1:2">
      <c r="A20">
        <v>93</v>
      </c>
    </row>
    <row r="21" spans="1:2">
      <c r="A21">
        <v>72</v>
      </c>
    </row>
    <row r="22" spans="1:2">
      <c r="A22">
        <v>83</v>
      </c>
    </row>
    <row r="23" spans="1:2">
      <c r="A23">
        <v>91</v>
      </c>
    </row>
    <row r="25" spans="1:2">
      <c r="A25" t="s">
        <v>1</v>
      </c>
      <c r="B25">
        <f>AVERAGE(A4:A23)</f>
        <v>82.25</v>
      </c>
    </row>
    <row r="27" spans="1:2">
      <c r="A27" s="5" t="s">
        <v>4</v>
      </c>
      <c r="B27" s="5" t="e">
        <f ca="1">_xlfn.PERCENTILE.INC(Table4[Student''s Scores],0.7)</f>
        <v>#NAME?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B25"/>
  <sheetViews>
    <sheetView topLeftCell="A7" workbookViewId="0">
      <selection activeCell="A19" sqref="A19:B19"/>
    </sheetView>
  </sheetViews>
  <sheetFormatPr defaultRowHeight="14.4"/>
  <cols>
    <col min="1" max="1" width="13.109375" bestFit="1" customWidth="1"/>
    <col min="2" max="2" width="59.33203125" bestFit="1" customWidth="1"/>
  </cols>
  <sheetData>
    <row r="2" spans="1:2">
      <c r="A2" t="s">
        <v>5</v>
      </c>
      <c r="B2" t="s">
        <v>6</v>
      </c>
    </row>
    <row r="3" spans="1:2">
      <c r="A3">
        <v>2</v>
      </c>
      <c r="B3">
        <v>12.8</v>
      </c>
    </row>
    <row r="4" spans="1:2">
      <c r="A4">
        <v>3</v>
      </c>
      <c r="B4">
        <v>11.3</v>
      </c>
    </row>
    <row r="5" spans="1:2">
      <c r="A5">
        <v>5</v>
      </c>
      <c r="B5">
        <v>3.2</v>
      </c>
    </row>
    <row r="6" spans="1:2">
      <c r="A6">
        <v>4</v>
      </c>
      <c r="B6">
        <v>6.4</v>
      </c>
    </row>
    <row r="7" spans="1:2">
      <c r="A7">
        <v>2</v>
      </c>
      <c r="B7">
        <v>11.6</v>
      </c>
    </row>
    <row r="8" spans="1:2">
      <c r="A8">
        <v>6</v>
      </c>
      <c r="B8">
        <v>3.2</v>
      </c>
    </row>
    <row r="9" spans="1:2">
      <c r="A9">
        <v>1</v>
      </c>
      <c r="B9">
        <v>8.6999999999999993</v>
      </c>
    </row>
    <row r="10" spans="1:2">
      <c r="A10">
        <v>3</v>
      </c>
      <c r="B10">
        <v>10.5</v>
      </c>
    </row>
    <row r="11" spans="1:2">
      <c r="A11">
        <v>4</v>
      </c>
      <c r="B11">
        <v>8.1999999999999993</v>
      </c>
    </row>
    <row r="12" spans="1:2">
      <c r="A12">
        <v>3</v>
      </c>
      <c r="B12">
        <v>11.3</v>
      </c>
    </row>
    <row r="13" spans="1:2">
      <c r="A13">
        <v>3</v>
      </c>
      <c r="B13">
        <v>9.4</v>
      </c>
    </row>
    <row r="14" spans="1:2">
      <c r="A14">
        <v>2</v>
      </c>
      <c r="B14">
        <v>12.8</v>
      </c>
    </row>
    <row r="15" spans="1:2">
      <c r="A15">
        <v>4</v>
      </c>
      <c r="B15">
        <v>8.1999999999999993</v>
      </c>
    </row>
    <row r="19" spans="1:2">
      <c r="A19" s="5" t="s">
        <v>7</v>
      </c>
      <c r="B19" s="5">
        <f>CORREL(Table2[X],Table2[Y])</f>
        <v>-0.81636948418844246</v>
      </c>
    </row>
    <row r="21" spans="1:2">
      <c r="A21" s="5" t="s">
        <v>8</v>
      </c>
      <c r="B21" s="5"/>
    </row>
    <row r="22" spans="1:2">
      <c r="A22" s="5" t="s">
        <v>9</v>
      </c>
      <c r="B22" s="5" t="s">
        <v>23</v>
      </c>
    </row>
    <row r="23" spans="1:2">
      <c r="A23" s="5" t="s">
        <v>10</v>
      </c>
      <c r="B23" s="5" t="s">
        <v>23</v>
      </c>
    </row>
    <row r="24" spans="1:2">
      <c r="A24" s="5" t="s">
        <v>11</v>
      </c>
      <c r="B24" s="5" t="s">
        <v>21</v>
      </c>
    </row>
    <row r="25" spans="1:2">
      <c r="A25" s="5" t="s">
        <v>12</v>
      </c>
      <c r="B25" s="5" t="s">
        <v>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B25"/>
  <sheetViews>
    <sheetView workbookViewId="0">
      <selection activeCell="C16" sqref="C16"/>
    </sheetView>
  </sheetViews>
  <sheetFormatPr defaultRowHeight="14.4"/>
  <cols>
    <col min="1" max="1" width="92.6640625" bestFit="1" customWidth="1"/>
  </cols>
  <sheetData>
    <row r="2" spans="1:1">
      <c r="A2" t="s">
        <v>14</v>
      </c>
    </row>
    <row r="3" spans="1:1">
      <c r="A3">
        <v>32</v>
      </c>
    </row>
    <row r="4" spans="1:1">
      <c r="A4">
        <v>38</v>
      </c>
    </row>
    <row r="5" spans="1:1">
      <c r="A5">
        <v>31</v>
      </c>
    </row>
    <row r="6" spans="1:1">
      <c r="A6">
        <v>15</v>
      </c>
    </row>
    <row r="7" spans="1:1">
      <c r="A7">
        <v>25</v>
      </c>
    </row>
    <row r="8" spans="1:1">
      <c r="A8">
        <v>14</v>
      </c>
    </row>
    <row r="9" spans="1:1">
      <c r="A9">
        <v>12</v>
      </c>
    </row>
    <row r="10" spans="1:1">
      <c r="A10">
        <v>29</v>
      </c>
    </row>
    <row r="11" spans="1:1">
      <c r="A11">
        <v>22</v>
      </c>
    </row>
    <row r="12" spans="1:1">
      <c r="A12">
        <v>28</v>
      </c>
    </row>
    <row r="13" spans="1:1">
      <c r="A13">
        <v>29</v>
      </c>
    </row>
    <row r="14" spans="1:1">
      <c r="A14">
        <v>32</v>
      </c>
    </row>
    <row r="15" spans="1:1">
      <c r="A15">
        <v>33</v>
      </c>
    </row>
    <row r="16" spans="1:1">
      <c r="A16">
        <v>24</v>
      </c>
    </row>
    <row r="17" spans="1:2">
      <c r="A17">
        <v>26</v>
      </c>
    </row>
    <row r="18" spans="1:2">
      <c r="A18">
        <v>8</v>
      </c>
    </row>
    <row r="19" spans="1:2">
      <c r="A19">
        <v>35</v>
      </c>
    </row>
    <row r="21" spans="1:2">
      <c r="A21" s="5" t="s">
        <v>1</v>
      </c>
      <c r="B21" s="5">
        <f>AVERAGE(A3:A19)</f>
        <v>25.470588235294116</v>
      </c>
    </row>
    <row r="22" spans="1:2">
      <c r="A22" s="5" t="s">
        <v>15</v>
      </c>
      <c r="B22" s="5">
        <f>MEDIAN(A3:A19)</f>
        <v>28</v>
      </c>
    </row>
    <row r="23" spans="1:2">
      <c r="A23" s="5" t="s">
        <v>16</v>
      </c>
      <c r="B23" s="5">
        <f>MODE(A3:A19)</f>
        <v>32</v>
      </c>
    </row>
    <row r="25" spans="1:2">
      <c r="A25" s="5" t="s">
        <v>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8"/>
  <sheetViews>
    <sheetView workbookViewId="0">
      <selection activeCell="F8" sqref="F8"/>
    </sheetView>
  </sheetViews>
  <sheetFormatPr defaultRowHeight="14.4"/>
  <cols>
    <col min="1" max="1" width="16.33203125" bestFit="1" customWidth="1"/>
    <col min="2" max="2" width="12" bestFit="1" customWidth="1"/>
  </cols>
  <sheetData>
    <row r="2" spans="1:6">
      <c r="A2" t="s">
        <v>1</v>
      </c>
      <c r="B2">
        <v>47</v>
      </c>
    </row>
    <row r="3" spans="1:6">
      <c r="A3" t="s">
        <v>18</v>
      </c>
      <c r="B3">
        <v>6</v>
      </c>
    </row>
    <row r="5" spans="1:6">
      <c r="A5" s="2" t="s">
        <v>19</v>
      </c>
      <c r="B5" s="2"/>
      <c r="C5" s="2"/>
      <c r="D5" s="2">
        <f>_xlfn.NORM.INV(0.375,B2,B3)</f>
        <v>45.088163816213751</v>
      </c>
    </row>
    <row r="6" spans="1:6">
      <c r="A6" s="2" t="s">
        <v>20</v>
      </c>
      <c r="B6" s="2"/>
      <c r="C6" s="2"/>
      <c r="D6" s="2">
        <f>_xlfn.NORM.INV(0.625,B2,B3)</f>
        <v>48.911836183786249</v>
      </c>
    </row>
    <row r="8" spans="1:6">
      <c r="F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B6"/>
  <sheetViews>
    <sheetView workbookViewId="0">
      <selection activeCell="A6" sqref="A6:B6"/>
    </sheetView>
  </sheetViews>
  <sheetFormatPr defaultRowHeight="14.4"/>
  <sheetData>
    <row r="2" spans="1:2">
      <c r="A2" t="s">
        <v>1</v>
      </c>
      <c r="B2">
        <v>2500</v>
      </c>
    </row>
    <row r="3" spans="1:2">
      <c r="A3" t="s">
        <v>22</v>
      </c>
      <c r="B3">
        <v>900</v>
      </c>
    </row>
    <row r="4" spans="1:2">
      <c r="A4" t="s">
        <v>24</v>
      </c>
      <c r="B4">
        <v>30</v>
      </c>
    </row>
    <row r="6" spans="1:2">
      <c r="A6" s="5" t="s">
        <v>25</v>
      </c>
      <c r="B6" s="5">
        <f>_xlfn.NORM.INV(0.5,B2,B4)</f>
        <v>2500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C8"/>
  <sheetViews>
    <sheetView workbookViewId="0">
      <selection activeCell="B8" sqref="B8:C8"/>
    </sheetView>
  </sheetViews>
  <sheetFormatPr defaultRowHeight="14.4"/>
  <cols>
    <col min="2" max="2" width="11" bestFit="1" customWidth="1"/>
  </cols>
  <sheetData>
    <row r="2" spans="2:3">
      <c r="B2" t="s">
        <v>26</v>
      </c>
      <c r="C2">
        <v>2500</v>
      </c>
    </row>
    <row r="3" spans="2:3">
      <c r="B3" s="4">
        <v>0.95</v>
      </c>
    </row>
    <row r="4" spans="2:3">
      <c r="B4" t="s">
        <v>27</v>
      </c>
      <c r="C4">
        <v>2300</v>
      </c>
    </row>
    <row r="5" spans="2:3">
      <c r="B5" t="s">
        <v>28</v>
      </c>
      <c r="C5">
        <v>2700</v>
      </c>
    </row>
    <row r="6" spans="2:3">
      <c r="C6">
        <v>2200</v>
      </c>
    </row>
    <row r="8" spans="2:3">
      <c r="B8" s="5" t="s">
        <v>29</v>
      </c>
      <c r="C8" s="5">
        <f>_xlfn.NORM.DIST(2200,2500,100,TRUE)</f>
        <v>1.3498980316300933E-3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8" sqref="B8"/>
    </sheetView>
  </sheetViews>
  <sheetFormatPr defaultRowHeight="14.4"/>
  <cols>
    <col min="1" max="1" width="11" bestFit="1" customWidth="1"/>
  </cols>
  <sheetData>
    <row r="1" spans="1:2">
      <c r="A1" t="s">
        <v>26</v>
      </c>
      <c r="B1">
        <v>460</v>
      </c>
    </row>
    <row r="2" spans="1:2">
      <c r="A2" t="s">
        <v>30</v>
      </c>
      <c r="B2">
        <v>25</v>
      </c>
    </row>
    <row r="3" spans="1:2">
      <c r="A3" t="s">
        <v>24</v>
      </c>
      <c r="B3">
        <v>5</v>
      </c>
    </row>
    <row r="5" spans="1:2">
      <c r="B5">
        <v>454</v>
      </c>
    </row>
    <row r="7" spans="1:2">
      <c r="A7" s="5" t="s">
        <v>29</v>
      </c>
      <c r="B7" s="5">
        <f>NORMDIST(454,B1,B3,TRUE)</f>
        <v>0.11506967022170822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3:B8"/>
  <sheetViews>
    <sheetView workbookViewId="0">
      <selection activeCell="B7" sqref="B7"/>
    </sheetView>
  </sheetViews>
  <sheetFormatPr defaultRowHeight="14.4"/>
  <cols>
    <col min="1" max="1" width="23.6640625" bestFit="1" customWidth="1"/>
  </cols>
  <sheetData>
    <row r="3" spans="1:2">
      <c r="B3">
        <v>3.8</v>
      </c>
    </row>
    <row r="4" spans="1:2">
      <c r="A4" t="s">
        <v>24</v>
      </c>
      <c r="B4">
        <v>0.2</v>
      </c>
    </row>
    <row r="6" spans="1:2">
      <c r="A6" s="6" t="s">
        <v>31</v>
      </c>
    </row>
    <row r="8" spans="1:2">
      <c r="A8" s="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Q-1A</vt:lpstr>
      <vt:lpstr>Q-1B</vt:lpstr>
      <vt:lpstr>Q-2A</vt:lpstr>
      <vt:lpstr>Q-2B</vt:lpstr>
      <vt:lpstr>Q-3A</vt:lpstr>
      <vt:lpstr>Q-3B</vt:lpstr>
      <vt:lpstr>Q4A</vt:lpstr>
      <vt:lpstr>Q4B</vt:lpstr>
      <vt:lpstr>Q5A</vt:lpstr>
      <vt:lpstr>Q5B</vt:lpstr>
      <vt:lpstr>Q6A</vt:lpstr>
      <vt:lpstr>Q6B</vt:lpstr>
      <vt:lpstr>Q7A</vt:lpstr>
      <vt:lpstr>Q7B</vt:lpstr>
      <vt:lpstr>Q8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DIBU</dc:creator>
  <cp:lastModifiedBy>DIBU</cp:lastModifiedBy>
  <dcterms:created xsi:type="dcterms:W3CDTF">2023-10-04T13:11:24Z</dcterms:created>
  <dcterms:modified xsi:type="dcterms:W3CDTF">2023-10-05T14:35:36Z</dcterms:modified>
</cp:coreProperties>
</file>