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hidePivotFieldList="1" defaultThemeVersion="124226"/>
  <mc:AlternateContent xmlns:mc="http://schemas.openxmlformats.org/markup-compatibility/2006">
    <mc:Choice Requires="x15">
      <x15ac:absPath xmlns:x15ac="http://schemas.microsoft.com/office/spreadsheetml/2010/11/ac" url="https://d.docs.live.net/c37c2eb064e392ae/Documents/1. EXCEL/3. DASHBOARD/Exercises-Case study/Case study/"/>
    </mc:Choice>
  </mc:AlternateContent>
  <xr:revisionPtr revIDLastSave="1" documentId="13_ncr:1_{E825F368-3308-49CD-8FCF-0EC7AC1875FA}" xr6:coauthVersionLast="47" xr6:coauthVersionMax="47" xr10:uidLastSave="{ED929A26-80CC-4977-B077-0DB7019F38E8}"/>
  <bookViews>
    <workbookView xWindow="-120" yWindow="-120" windowWidth="29040" windowHeight="15720" activeTab="2" xr2:uid="{00000000-000D-0000-FFFF-FFFF00000000}"/>
  </bookViews>
  <sheets>
    <sheet name="TOPIC" sheetId="32" r:id="rId1"/>
    <sheet name="DATA" sheetId="30" r:id="rId2"/>
    <sheet name="CALCULATION" sheetId="28" r:id="rId3"/>
    <sheet name="DASHBOARD" sheetId="31" r:id="rId4"/>
  </sheets>
  <definedNames>
    <definedName name="_xlnm._FilterDatabase" localSheetId="2" hidden="1">CALCULATION!$G$93:$J$102</definedName>
    <definedName name="_xlnm._FilterDatabase" localSheetId="1" hidden="1">DATA!$G$35:$J$35</definedName>
    <definedName name="ab">CALCULATION!$D$32</definedName>
    <definedName name="Actual" localSheetId="1">OFFSET(#REF!,0,0,COUNTA(#REF!),1)</definedName>
    <definedName name="Actual">OFFSET(#REF!,0,0,COUNTA(#REF!),1)</definedName>
    <definedName name="circle" localSheetId="1">DATA!Actual^0</definedName>
    <definedName name="circle">Actual^0</definedName>
    <definedName name="circle2" localSheetId="1">ROW(OFFSET(DATA!Actual,0,0,14))^0</definedName>
    <definedName name="circle2">ROW(OFFSET(Actual,0,0,14))^0</definedName>
    <definedName name="Dep" localSheetId="1">#REF!</definedName>
    <definedName name="Dep">#REF!</definedName>
    <definedName name="Plan" localSheetId="1">OFFSET(DATA!Actual,,1)</definedName>
    <definedName name="Plan">OFFSET(Actual,,1)</definedName>
    <definedName name="Region">CALCULATION!$D$37</definedName>
    <definedName name="rng" localSheetId="1">ROW(#REF!:INDEX(#REF!,ROWS(DATA!Actual)*3+1,))</definedName>
    <definedName name="rng">ROW(#REF!:INDEX(#REF!,ROWS(Actual)*3+1,))</definedName>
    <definedName name="rng_0" localSheetId="1">DATA!rng^0-1</definedName>
    <definedName name="rng_0">rng^0-1</definedName>
    <definedName name="s_1" localSheetId="1">MMULT(--(IF(MOD(DATA!rng,3)&gt;=1,0,DATA!rng/3)=COLUMN(OFFSET(#REF!,,,,ROWS(DATA!Actual)))),DATA!Actual)</definedName>
    <definedName name="s_1">MMULT(--(IF(MOD(rng,3)&gt;=1,0,rng/3)=COLUMN(OFFSET(#REF!,,,,ROWS(Actual)))),Actual)</definedName>
    <definedName name="s_2" localSheetId="1">MMULT(--(IF(MOD(DATA!rng+2,3)&gt;=1,0,INT(DATA!rng/3))=COLUMN(OFFSET(#REF!,,,,ROWS(DATA!Plan)))),DATA!Plan)</definedName>
    <definedName name="s_2">MMULT(--(IF(MOD(rng+2,3)&gt;=1,0,INT(rng/3))=COLUMN(OFFSET(#REF!,,,,ROWS(Plan)))),Plan)</definedName>
  </definedNames>
  <calcPr calcId="191029"/>
</workbook>
</file>

<file path=xl/calcChain.xml><?xml version="1.0" encoding="utf-8"?>
<calcChain xmlns="http://schemas.openxmlformats.org/spreadsheetml/2006/main">
  <c r="D37" i="28" l="1"/>
  <c r="O4" i="31" s="1"/>
  <c r="D32" i="28"/>
  <c r="C48" i="28" s="1"/>
  <c r="E74" i="30"/>
  <c r="D74" i="30"/>
  <c r="E19" i="30"/>
  <c r="F19" i="30"/>
  <c r="G19" i="30"/>
  <c r="H19" i="30"/>
  <c r="I19" i="30"/>
  <c r="J19" i="30"/>
  <c r="K19" i="30"/>
  <c r="L19" i="30"/>
  <c r="M19" i="30"/>
  <c r="N19" i="30"/>
  <c r="O19" i="30"/>
  <c r="P19" i="30"/>
  <c r="Q13" i="30"/>
  <c r="Q7" i="30"/>
  <c r="E18" i="30"/>
  <c r="F18" i="30"/>
  <c r="G18" i="30"/>
  <c r="Q18" i="30" s="1"/>
  <c r="H18" i="30"/>
  <c r="I18" i="30"/>
  <c r="J18" i="30"/>
  <c r="K18" i="30"/>
  <c r="L18" i="30"/>
  <c r="M18" i="30"/>
  <c r="N18" i="30"/>
  <c r="O18" i="30"/>
  <c r="P18" i="30"/>
  <c r="Q12" i="30"/>
  <c r="Q6" i="30"/>
  <c r="E17" i="30"/>
  <c r="F17" i="30"/>
  <c r="G17" i="30"/>
  <c r="H17" i="30"/>
  <c r="I17" i="30"/>
  <c r="J17" i="30"/>
  <c r="K17" i="30"/>
  <c r="L17" i="30"/>
  <c r="M17" i="30"/>
  <c r="N17" i="30"/>
  <c r="O17" i="30"/>
  <c r="P17" i="30"/>
  <c r="Q11" i="30"/>
  <c r="Q5" i="30"/>
  <c r="E20" i="30"/>
  <c r="F20" i="30"/>
  <c r="G20" i="30"/>
  <c r="H20" i="30"/>
  <c r="I20" i="30"/>
  <c r="J20" i="30"/>
  <c r="K20" i="30"/>
  <c r="L20" i="30"/>
  <c r="M20" i="30"/>
  <c r="N20" i="30"/>
  <c r="O20" i="30"/>
  <c r="P20" i="30"/>
  <c r="Q8" i="30"/>
  <c r="E21" i="30"/>
  <c r="F21" i="30"/>
  <c r="G21" i="30"/>
  <c r="H21" i="30"/>
  <c r="I21" i="30"/>
  <c r="J21" i="30"/>
  <c r="Q21" i="30" s="1"/>
  <c r="K21" i="30"/>
  <c r="L21" i="30"/>
  <c r="M21" i="30"/>
  <c r="N21" i="30"/>
  <c r="O21" i="30"/>
  <c r="P21" i="30"/>
  <c r="E22" i="30"/>
  <c r="F22" i="30"/>
  <c r="G22" i="30"/>
  <c r="H22" i="30"/>
  <c r="I22" i="30"/>
  <c r="J22" i="30"/>
  <c r="K22" i="30"/>
  <c r="L22" i="30"/>
  <c r="M22" i="30"/>
  <c r="N22" i="30"/>
  <c r="O22" i="30"/>
  <c r="P22" i="30"/>
  <c r="Q14" i="30"/>
  <c r="Q15" i="30"/>
  <c r="Q16" i="30"/>
  <c r="Q9" i="30"/>
  <c r="Q10" i="30"/>
  <c r="E22" i="31" l="1"/>
  <c r="B47" i="28"/>
  <c r="X4" i="31"/>
  <c r="F4" i="31"/>
  <c r="O22" i="31"/>
  <c r="E4" i="31"/>
  <c r="G95" i="28"/>
  <c r="G102" i="28"/>
  <c r="G100" i="28"/>
  <c r="G98" i="28"/>
  <c r="B56" i="28"/>
  <c r="G101" i="28"/>
  <c r="G94" i="28"/>
  <c r="I94" i="28" s="1"/>
  <c r="G99" i="28"/>
  <c r="G97" i="28"/>
  <c r="G96" i="28"/>
  <c r="C85" i="28"/>
  <c r="C87" i="28"/>
  <c r="F87" i="28" s="1"/>
  <c r="C86" i="28"/>
  <c r="F86" i="28" s="1"/>
  <c r="C72" i="28"/>
  <c r="C76" i="28"/>
  <c r="C74" i="28"/>
  <c r="C68" i="28"/>
  <c r="C75" i="28"/>
  <c r="C73" i="28"/>
  <c r="C71" i="28"/>
  <c r="C70" i="28"/>
  <c r="C69" i="28"/>
  <c r="B61" i="28"/>
  <c r="C49" i="28"/>
  <c r="B60" i="28"/>
  <c r="C47" i="28"/>
  <c r="B59" i="28"/>
  <c r="B58" i="28"/>
  <c r="B57" i="28"/>
  <c r="B49" i="28"/>
  <c r="B48" i="28"/>
  <c r="H48" i="28" s="1"/>
  <c r="Q19" i="30"/>
  <c r="Q22" i="30"/>
  <c r="Q17" i="30"/>
  <c r="Q20" i="30"/>
  <c r="F85" i="28" l="1"/>
  <c r="D85" i="28"/>
  <c r="I47" i="28"/>
  <c r="E47" i="28"/>
  <c r="D86" i="28"/>
  <c r="E85" i="28"/>
  <c r="E86" i="28"/>
  <c r="J94" i="28"/>
  <c r="I97" i="28"/>
  <c r="J97" i="28"/>
  <c r="I101" i="28"/>
  <c r="J101" i="28"/>
  <c r="I98" i="28"/>
  <c r="J98" i="28"/>
  <c r="I100" i="28"/>
  <c r="J100" i="28"/>
  <c r="I96" i="28"/>
  <c r="J96" i="28"/>
  <c r="I102" i="28"/>
  <c r="J102" i="28"/>
  <c r="I99" i="28"/>
  <c r="J99" i="28"/>
  <c r="I95" i="28"/>
  <c r="J95" i="28"/>
  <c r="E87" i="28"/>
  <c r="D87" i="28"/>
  <c r="E75" i="28"/>
  <c r="P75" i="28"/>
  <c r="O75" i="28"/>
  <c r="N75" i="28"/>
  <c r="M75" i="28"/>
  <c r="L75" i="28"/>
  <c r="K75" i="28"/>
  <c r="J75" i="28"/>
  <c r="H75" i="28"/>
  <c r="F75" i="28"/>
  <c r="I75" i="28"/>
  <c r="G75" i="28"/>
  <c r="E73" i="28"/>
  <c r="P73" i="28"/>
  <c r="G73" i="28"/>
  <c r="O73" i="28"/>
  <c r="N73" i="28"/>
  <c r="M73" i="28"/>
  <c r="K73" i="28"/>
  <c r="H73" i="28"/>
  <c r="L73" i="28"/>
  <c r="J73" i="28"/>
  <c r="I73" i="28"/>
  <c r="F73" i="28"/>
  <c r="E74" i="28"/>
  <c r="P74" i="28"/>
  <c r="F74" i="28"/>
  <c r="O74" i="28"/>
  <c r="N74" i="28"/>
  <c r="H74" i="28"/>
  <c r="G74" i="28"/>
  <c r="M74" i="28"/>
  <c r="L74" i="28"/>
  <c r="K74" i="28"/>
  <c r="J74" i="28"/>
  <c r="I74" i="28"/>
  <c r="E72" i="28"/>
  <c r="E69" i="28" s="1"/>
  <c r="P72" i="28"/>
  <c r="P69" i="28" s="1"/>
  <c r="O72" i="28"/>
  <c r="K72" i="28"/>
  <c r="H72" i="28"/>
  <c r="N72" i="28"/>
  <c r="M72" i="28"/>
  <c r="L72" i="28"/>
  <c r="F72" i="28"/>
  <c r="J72" i="28"/>
  <c r="G72" i="28"/>
  <c r="I72" i="28"/>
  <c r="E76" i="28"/>
  <c r="P76" i="28"/>
  <c r="O76" i="28"/>
  <c r="N76" i="28"/>
  <c r="F76" i="28"/>
  <c r="M76" i="28"/>
  <c r="G76" i="28"/>
  <c r="L76" i="28"/>
  <c r="K76" i="28"/>
  <c r="J76" i="28"/>
  <c r="I76" i="28"/>
  <c r="H76" i="28"/>
  <c r="E71" i="28"/>
  <c r="E68" i="28" s="1"/>
  <c r="P71" i="28"/>
  <c r="P68" i="28" s="1"/>
  <c r="O71" i="28"/>
  <c r="N71" i="28"/>
  <c r="M71" i="28"/>
  <c r="F71" i="28"/>
  <c r="L71" i="28"/>
  <c r="H71" i="28"/>
  <c r="K71" i="28"/>
  <c r="G71" i="28"/>
  <c r="J71" i="28"/>
  <c r="J68" i="28" s="1"/>
  <c r="I71" i="28"/>
  <c r="I68" i="28" s="1"/>
  <c r="P47" i="28"/>
  <c r="M47" i="28"/>
  <c r="N47" i="28"/>
  <c r="L47" i="28"/>
  <c r="E59" i="28"/>
  <c r="G59" i="28"/>
  <c r="P59" i="28"/>
  <c r="O59" i="28"/>
  <c r="N59" i="28"/>
  <c r="M59" i="28"/>
  <c r="F59" i="28"/>
  <c r="L59" i="28"/>
  <c r="K59" i="28"/>
  <c r="J59" i="28"/>
  <c r="H59" i="28"/>
  <c r="I59" i="28"/>
  <c r="E60" i="28"/>
  <c r="P60" i="28"/>
  <c r="O60" i="28"/>
  <c r="G60" i="28"/>
  <c r="N60" i="28"/>
  <c r="M60" i="28"/>
  <c r="J60" i="28"/>
  <c r="L60" i="28"/>
  <c r="H60" i="28"/>
  <c r="K60" i="28"/>
  <c r="I60" i="28"/>
  <c r="F60" i="28"/>
  <c r="E48" i="28"/>
  <c r="P48" i="28"/>
  <c r="O48" i="28"/>
  <c r="N48" i="28"/>
  <c r="M48" i="28"/>
  <c r="L48" i="28"/>
  <c r="G48" i="28"/>
  <c r="J48" i="28"/>
  <c r="F48" i="28"/>
  <c r="K48" i="28"/>
  <c r="I48" i="28"/>
  <c r="K47" i="28"/>
  <c r="E61" i="28"/>
  <c r="P61" i="28"/>
  <c r="G61" i="28"/>
  <c r="O61" i="28"/>
  <c r="N61" i="28"/>
  <c r="M61" i="28"/>
  <c r="H61" i="28"/>
  <c r="L61" i="28"/>
  <c r="K61" i="28"/>
  <c r="J61" i="28"/>
  <c r="F61" i="28"/>
  <c r="I61" i="28"/>
  <c r="O47" i="28"/>
  <c r="E49" i="28"/>
  <c r="I49" i="28"/>
  <c r="H49" i="28"/>
  <c r="P49" i="28"/>
  <c r="O49" i="28"/>
  <c r="N49" i="28"/>
  <c r="J49" i="28"/>
  <c r="M49" i="28"/>
  <c r="L49" i="28"/>
  <c r="K49" i="28"/>
  <c r="G49" i="28"/>
  <c r="F49" i="28"/>
  <c r="H47" i="28"/>
  <c r="F47" i="28"/>
  <c r="G47" i="28"/>
  <c r="J47" i="28"/>
  <c r="E58" i="28"/>
  <c r="E56" i="28" s="1"/>
  <c r="J58" i="28"/>
  <c r="F58" i="28"/>
  <c r="F56" i="28" s="1"/>
  <c r="P58" i="28"/>
  <c r="O58" i="28"/>
  <c r="N58" i="28"/>
  <c r="I58" i="28"/>
  <c r="G58" i="28"/>
  <c r="M58" i="28"/>
  <c r="L58" i="28"/>
  <c r="K58" i="28"/>
  <c r="K56" i="28" s="1"/>
  <c r="H58" i="28"/>
  <c r="N69" i="28" l="1"/>
  <c r="O68" i="28"/>
  <c r="G68" i="28"/>
  <c r="J69" i="28"/>
  <c r="K69" i="28"/>
  <c r="H68" i="28"/>
  <c r="L69" i="28"/>
  <c r="O69" i="28"/>
  <c r="G69" i="28"/>
  <c r="M68" i="28"/>
  <c r="G56" i="28"/>
  <c r="O56" i="28"/>
  <c r="P56" i="28"/>
  <c r="J56" i="28"/>
  <c r="I69" i="28"/>
  <c r="K68" i="28"/>
  <c r="F69" i="28"/>
  <c r="L70" i="28"/>
  <c r="M69" i="28"/>
  <c r="F68" i="28"/>
  <c r="N68" i="28"/>
  <c r="F70" i="28"/>
  <c r="I70" i="28"/>
  <c r="J70" i="28"/>
  <c r="H70" i="28"/>
  <c r="L68" i="28"/>
  <c r="K70" i="28"/>
  <c r="M70" i="28"/>
  <c r="H69" i="28"/>
  <c r="N70" i="28"/>
  <c r="O70" i="28"/>
  <c r="G70" i="28"/>
  <c r="P70" i="28"/>
  <c r="E70" i="28"/>
  <c r="F57" i="28"/>
  <c r="H56" i="28"/>
  <c r="M56" i="28"/>
  <c r="I56" i="28"/>
  <c r="M57" i="28"/>
  <c r="O57" i="28"/>
  <c r="P57" i="28"/>
  <c r="G57" i="28"/>
  <c r="E57" i="28"/>
  <c r="I57" i="28"/>
  <c r="L57" i="28"/>
  <c r="L56" i="28"/>
  <c r="N56" i="28"/>
  <c r="H57" i="28"/>
  <c r="N57" i="28"/>
  <c r="J57" i="28"/>
  <c r="K57" i="28"/>
</calcChain>
</file>

<file path=xl/sharedStrings.xml><?xml version="1.0" encoding="utf-8"?>
<sst xmlns="http://schemas.openxmlformats.org/spreadsheetml/2006/main" count="467" uniqueCount="63">
  <si>
    <t>Revenue</t>
  </si>
  <si>
    <t>Actual</t>
  </si>
  <si>
    <t>Insurance</t>
  </si>
  <si>
    <t>Occupancy</t>
  </si>
  <si>
    <t>Telephone</t>
  </si>
  <si>
    <t>Professional fees</t>
  </si>
  <si>
    <t>Hiring and Training</t>
  </si>
  <si>
    <t>Travel and Entertainment</t>
  </si>
  <si>
    <t>Vehicle</t>
  </si>
  <si>
    <t>Advertising and marketing</t>
  </si>
  <si>
    <t>Wages and Benfits</t>
  </si>
  <si>
    <t>Budget</t>
  </si>
  <si>
    <t>Expense</t>
  </si>
  <si>
    <t>Total</t>
  </si>
  <si>
    <t>Category</t>
  </si>
  <si>
    <t>Jul</t>
  </si>
  <si>
    <t>Aug</t>
  </si>
  <si>
    <t>Sep</t>
  </si>
  <si>
    <t>Oct</t>
  </si>
  <si>
    <t>Nov</t>
  </si>
  <si>
    <t>Dec</t>
  </si>
  <si>
    <t>Jan</t>
  </si>
  <si>
    <t>Feb</t>
  </si>
  <si>
    <t>Mar</t>
  </si>
  <si>
    <t>Apr</t>
  </si>
  <si>
    <t>May</t>
  </si>
  <si>
    <t>Jun</t>
  </si>
  <si>
    <t>Profit</t>
  </si>
  <si>
    <t>A/B</t>
  </si>
  <si>
    <t>Selection</t>
  </si>
  <si>
    <t>Checking</t>
  </si>
  <si>
    <t>Region</t>
  </si>
  <si>
    <t>PROFIT MARGIN</t>
  </si>
  <si>
    <t>CHART #4</t>
  </si>
  <si>
    <t>CHART #2</t>
  </si>
  <si>
    <t>CHART #3</t>
  </si>
  <si>
    <t>Selection code</t>
  </si>
  <si>
    <t>CHART #1</t>
  </si>
  <si>
    <t>FILTER AREA</t>
  </si>
  <si>
    <t>CHART #5</t>
  </si>
  <si>
    <t>PROPORTIONAL PIE CHART</t>
  </si>
  <si>
    <t>PROFIT MARGIN A/B</t>
  </si>
  <si>
    <t>EXPENSES BY CATEGORY</t>
  </si>
  <si>
    <t>Hanoi</t>
  </si>
  <si>
    <t>HCMC</t>
  </si>
  <si>
    <t>Da Nang</t>
  </si>
  <si>
    <t>TABLE 1</t>
  </si>
  <si>
    <t>P&amp;L BY REGION</t>
  </si>
  <si>
    <t>TABLE 2</t>
  </si>
  <si>
    <t>REVENUE &amp; PROFIT</t>
  </si>
  <si>
    <t>Profit Margin</t>
  </si>
  <si>
    <t>FINANCIAL KPIS FOR THE YEAR 2020</t>
  </si>
  <si>
    <t>REVENUE &amp; PROFIT MONTHLY ANALYSIS</t>
  </si>
  <si>
    <t xml:space="preserve"> PROFIT MARGIN &amp; BUDGET</t>
  </si>
  <si>
    <t xml:space="preserve">PROPORTIONAL BY REGION </t>
  </si>
  <si>
    <t xml:space="preserve"> PROFIT MARGIN BY REGION</t>
  </si>
  <si>
    <t>OPERATING EXPENSES BY REGION VS BUGET</t>
  </si>
  <si>
    <t>Ứng dụng Form Control, dựa vào data của case study 1, lập dashboard phân tích các chỉ số tài chính sau, bao gồm các biểu đồ động thay đổi theo Chi nhánh và Số liệu thực tế/kế hoạch (Actual/Budget).</t>
  </si>
  <si>
    <t>1. Revenue, Expenses, Profit hàng tháng (12 tháng).</t>
  </si>
  <si>
    <t>2. Biến động Khả năng sinh lời (profitability/margin) theo tháng so với kế hoạch (budget).</t>
  </si>
  <si>
    <t>3. So sánh khả năng sinh lời (profitability/margin) theo tháng giữa các chi nhánh.</t>
  </si>
  <si>
    <t>4. Phân tích các khoản mục chi phí hoạt động (operating expenses) thực tế so với kế hoạch</t>
  </si>
  <si>
    <t>CASE STUDY: FINANCIALS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</si>
</sst>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 #,##0.00_-;\-* #,##0.00_-;_-* &quot;-&quot;??_-;_-@_-"/>
    <numFmt numFmtId="165" formatCode="_-* #,##0_-;\-* #,##0_-;_-* &quot;-&quot;??_-;_-@_-"/>
    <numFmt numFmtId="166" formatCode="mmm\ yyyy;@"/>
    <numFmt numFmtId="167" formatCode="#,##0_ ;[Red]\(#,##0\)"/>
    <numFmt numFmtId="168" formatCode="_(* #,##0_);_(* \(#,##0\);_(* &quot;-&quot;??_);_(@_)"/>
  </numFmts>
  <fonts count="28"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238"/>
      <scheme val="minor"/>
    </font>
    <font>
      <sz val="10"/>
      <color theme="1"/>
      <name val="Arial"/>
      <family val="2"/>
    </font>
    <font>
      <sz val="11"/>
      <color theme="0"/>
      <name val="Calibri"/>
      <family val="2"/>
      <scheme val="minor"/>
    </font>
    <font>
      <b/>
      <sz val="11"/>
      <color theme="0"/>
      <name val="Calibri"/>
      <family val="2"/>
      <scheme val="minor"/>
    </font>
    <font>
      <sz val="10"/>
      <color theme="0"/>
      <name val="Arial"/>
      <family val="2"/>
    </font>
    <font>
      <sz val="10"/>
      <color theme="1"/>
      <name val="Tahoma"/>
      <family val="2"/>
    </font>
    <font>
      <sz val="11"/>
      <name val="Calibri"/>
      <family val="2"/>
      <scheme val="minor"/>
    </font>
    <font>
      <sz val="11"/>
      <color rgb="FFFF0000"/>
      <name val="Calibri"/>
      <family val="2"/>
      <charset val="238"/>
      <scheme val="minor"/>
    </font>
    <font>
      <sz val="11"/>
      <color rgb="FFFF0000"/>
      <name val="Calibri"/>
      <family val="2"/>
      <scheme val="minor"/>
    </font>
    <font>
      <u/>
      <sz val="11"/>
      <color rgb="FFFF0000"/>
      <name val="Calibri"/>
      <family val="2"/>
      <charset val="238"/>
      <scheme val="minor"/>
    </font>
    <font>
      <sz val="10"/>
      <name val="Tahoma"/>
      <family val="2"/>
    </font>
    <font>
      <sz val="11"/>
      <name val="Calibri"/>
      <family val="2"/>
      <charset val="238"/>
      <scheme val="minor"/>
    </font>
    <font>
      <b/>
      <sz val="11"/>
      <name val="Calibri"/>
      <family val="2"/>
      <scheme val="minor"/>
    </font>
    <font>
      <b/>
      <sz val="11"/>
      <name val="Calibri"/>
      <family val="2"/>
      <charset val="238"/>
      <scheme val="minor"/>
    </font>
    <font>
      <b/>
      <sz val="11"/>
      <color theme="1"/>
      <name val="Calibri"/>
      <family val="2"/>
      <scheme val="minor"/>
    </font>
    <font>
      <sz val="10"/>
      <name val="Arial"/>
      <family val="2"/>
    </font>
    <font>
      <u/>
      <sz val="11"/>
      <name val="Calibri"/>
      <family val="2"/>
      <charset val="238"/>
      <scheme val="minor"/>
    </font>
    <font>
      <sz val="8"/>
      <color rgb="FF000000"/>
      <name val="Segoe UI"/>
      <family val="2"/>
    </font>
    <font>
      <sz val="20"/>
      <color theme="0"/>
      <name val="Calibri"/>
      <family val="2"/>
      <charset val="238"/>
      <scheme val="minor"/>
    </font>
    <font>
      <b/>
      <sz val="20"/>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FFFFCC"/>
      </patternFill>
    </fill>
    <fill>
      <patternFill patternType="solid">
        <fgColor theme="4"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bgColor indexed="64"/>
      </patternFill>
    </fill>
    <fill>
      <patternFill patternType="solid">
        <fgColor rgb="FF0B52A9"/>
        <bgColor indexed="64"/>
      </patternFill>
    </fill>
  </fills>
  <borders count="3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top style="thin">
        <color rgb="FF0C58B4"/>
      </top>
      <bottom/>
      <diagonal/>
    </border>
    <border>
      <left style="thin">
        <color rgb="FF0C58B4"/>
      </left>
      <right/>
      <top style="thin">
        <color rgb="FF0C58B4"/>
      </top>
      <bottom/>
      <diagonal/>
    </border>
    <border>
      <left/>
      <right style="thin">
        <color rgb="FF0C58B4"/>
      </right>
      <top style="thin">
        <color rgb="FF0C58B4"/>
      </top>
      <bottom/>
      <diagonal/>
    </border>
    <border>
      <left style="thin">
        <color rgb="FF0C58B4"/>
      </left>
      <right/>
      <top/>
      <bottom style="thin">
        <color rgb="FF0C58B4"/>
      </bottom>
      <diagonal/>
    </border>
    <border>
      <left/>
      <right style="thin">
        <color rgb="FF0C58B4"/>
      </right>
      <top/>
      <bottom style="thin">
        <color rgb="FF0C58B4"/>
      </bottom>
      <diagonal/>
    </border>
    <border>
      <left style="thin">
        <color rgb="FF0678C6"/>
      </left>
      <right/>
      <top/>
      <bottom/>
      <diagonal/>
    </border>
    <border>
      <left/>
      <right style="thin">
        <color rgb="FF0678C6"/>
      </right>
      <top/>
      <bottom/>
      <diagonal/>
    </border>
    <border>
      <left style="thin">
        <color rgb="FF0678C6"/>
      </left>
      <right/>
      <top/>
      <bottom style="thin">
        <color rgb="FF0678C6"/>
      </bottom>
      <diagonal/>
    </border>
    <border>
      <left/>
      <right/>
      <top/>
      <bottom style="thin">
        <color rgb="FF0678C6"/>
      </bottom>
      <diagonal/>
    </border>
    <border>
      <left/>
      <right style="thin">
        <color rgb="FF0678C6"/>
      </right>
      <top/>
      <bottom style="thin">
        <color rgb="FF0678C6"/>
      </bottom>
      <diagonal/>
    </border>
    <border>
      <left style="thin">
        <color rgb="FF0678C6"/>
      </left>
      <right/>
      <top style="thin">
        <color rgb="FF0678C6"/>
      </top>
      <bottom style="thin">
        <color rgb="FF0678C6"/>
      </bottom>
      <diagonal/>
    </border>
    <border>
      <left/>
      <right/>
      <top style="thin">
        <color rgb="FF0678C6"/>
      </top>
      <bottom style="thin">
        <color rgb="FF0678C6"/>
      </bottom>
      <diagonal/>
    </border>
    <border>
      <left/>
      <right style="thin">
        <color rgb="FF0678C6"/>
      </right>
      <top style="thin">
        <color rgb="FF0678C6"/>
      </top>
      <bottom style="thin">
        <color rgb="FF0678C6"/>
      </bottom>
      <diagonal/>
    </border>
    <border>
      <left style="medium">
        <color rgb="FF0678C6"/>
      </left>
      <right/>
      <top style="medium">
        <color rgb="FF0678C6"/>
      </top>
      <bottom style="medium">
        <color rgb="FF0678C6"/>
      </bottom>
      <diagonal/>
    </border>
    <border>
      <left/>
      <right/>
      <top style="medium">
        <color rgb="FF0678C6"/>
      </top>
      <bottom style="medium">
        <color rgb="FF0678C6"/>
      </bottom>
      <diagonal/>
    </border>
    <border>
      <left/>
      <right style="medium">
        <color rgb="FF0678C6"/>
      </right>
      <top style="medium">
        <color rgb="FF0678C6"/>
      </top>
      <bottom style="medium">
        <color rgb="FF0678C6"/>
      </bottom>
      <diagonal/>
    </border>
  </borders>
  <cellStyleXfs count="13">
    <xf numFmtId="0" fontId="0" fillId="0" borderId="0"/>
    <xf numFmtId="164" fontId="7" fillId="0" borderId="0" applyFont="0" applyFill="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0" fontId="6" fillId="0" borderId="0"/>
    <xf numFmtId="164" fontId="6" fillId="0" borderId="0" applyFont="0" applyFill="0" applyBorder="0" applyAlignment="0" applyProtection="0"/>
    <xf numFmtId="0" fontId="6" fillId="2" borderId="1" applyNumberFormat="0" applyFont="0" applyAlignment="0" applyProtection="0"/>
    <xf numFmtId="9" fontId="7"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0" fontId="4" fillId="0" borderId="0"/>
  </cellStyleXfs>
  <cellXfs count="232">
    <xf numFmtId="0" fontId="0" fillId="0" borderId="0" xfId="0"/>
    <xf numFmtId="9" fontId="0" fillId="0" borderId="0" xfId="0" applyNumberFormat="1"/>
    <xf numFmtId="0" fontId="12" fillId="0" borderId="0" xfId="5" applyFont="1" applyAlignment="1">
      <alignment vertical="center"/>
    </xf>
    <xf numFmtId="166" fontId="10" fillId="3" borderId="11" xfId="5" applyNumberFormat="1" applyFont="1" applyFill="1" applyBorder="1" applyAlignment="1">
      <alignment horizontal="center"/>
    </xf>
    <xf numFmtId="166" fontId="10" fillId="3" borderId="12" xfId="5" applyNumberFormat="1" applyFont="1" applyFill="1" applyBorder="1" applyAlignment="1">
      <alignment horizontal="center"/>
    </xf>
    <xf numFmtId="166" fontId="10" fillId="3" borderId="2" xfId="5" applyNumberFormat="1" applyFont="1" applyFill="1" applyBorder="1" applyAlignment="1">
      <alignment horizontal="center"/>
    </xf>
    <xf numFmtId="0" fontId="14" fillId="0" borderId="0" xfId="0" applyFont="1"/>
    <xf numFmtId="0" fontId="10" fillId="3" borderId="10" xfId="5" applyFont="1" applyFill="1" applyBorder="1"/>
    <xf numFmtId="0" fontId="6" fillId="0" borderId="5" xfId="5" applyBorder="1"/>
    <xf numFmtId="0" fontId="6" fillId="0" borderId="7" xfId="5" applyBorder="1"/>
    <xf numFmtId="43" fontId="0" fillId="0" borderId="0" xfId="0" applyNumberFormat="1"/>
    <xf numFmtId="0" fontId="15" fillId="0" borderId="0" xfId="9" applyFont="1"/>
    <xf numFmtId="168" fontId="14" fillId="0" borderId="0" xfId="1" applyNumberFormat="1" applyFont="1"/>
    <xf numFmtId="0" fontId="16" fillId="0" borderId="0" xfId="0" applyFont="1" applyAlignment="1">
      <alignment horizontal="right"/>
    </xf>
    <xf numFmtId="0" fontId="6" fillId="0" borderId="0" xfId="5"/>
    <xf numFmtId="167" fontId="13" fillId="0" borderId="0" xfId="6" applyNumberFormat="1" applyFont="1" applyFill="1" applyBorder="1"/>
    <xf numFmtId="0" fontId="13" fillId="0" borderId="0" xfId="5" applyFont="1"/>
    <xf numFmtId="0" fontId="17" fillId="0" borderId="0" xfId="5" applyFont="1" applyAlignment="1">
      <alignment vertical="center"/>
    </xf>
    <xf numFmtId="0" fontId="18" fillId="0" borderId="0" xfId="0" applyFont="1"/>
    <xf numFmtId="165" fontId="18" fillId="0" borderId="0" xfId="0" applyNumberFormat="1" applyFont="1"/>
    <xf numFmtId="165" fontId="13" fillId="0" borderId="0" xfId="6" applyNumberFormat="1" applyFont="1" applyFill="1" applyBorder="1"/>
    <xf numFmtId="168" fontId="18" fillId="0" borderId="0" xfId="1" applyNumberFormat="1" applyFont="1" applyFill="1"/>
    <xf numFmtId="0" fontId="19" fillId="0" borderId="0" xfId="0" applyFont="1"/>
    <xf numFmtId="43" fontId="14" fillId="0" borderId="0" xfId="1" applyNumberFormat="1" applyFont="1"/>
    <xf numFmtId="0" fontId="0" fillId="0" borderId="9" xfId="0" applyBorder="1"/>
    <xf numFmtId="0" fontId="10" fillId="3" borderId="14" xfId="5" applyFont="1" applyFill="1" applyBorder="1"/>
    <xf numFmtId="0" fontId="9" fillId="3" borderId="15" xfId="9" applyFont="1" applyFill="1" applyBorder="1" applyAlignment="1">
      <alignment horizontal="right"/>
    </xf>
    <xf numFmtId="0" fontId="9" fillId="3" borderId="13" xfId="9" applyFont="1" applyFill="1" applyBorder="1" applyAlignment="1">
      <alignment horizontal="right"/>
    </xf>
    <xf numFmtId="0" fontId="0" fillId="0" borderId="6" xfId="0" applyBorder="1" applyAlignment="1">
      <alignment horizontal="right"/>
    </xf>
    <xf numFmtId="0" fontId="0" fillId="0" borderId="8" xfId="0" applyBorder="1"/>
    <xf numFmtId="0" fontId="9" fillId="3" borderId="14" xfId="9" applyFont="1" applyFill="1" applyBorder="1"/>
    <xf numFmtId="9" fontId="13" fillId="0" borderId="0" xfId="1" applyNumberFormat="1" applyFont="1" applyFill="1" applyBorder="1"/>
    <xf numFmtId="0" fontId="0" fillId="0" borderId="6" xfId="0" applyBorder="1"/>
    <xf numFmtId="0" fontId="12" fillId="0" borderId="5" xfId="5" applyFont="1" applyBorder="1" applyAlignment="1">
      <alignment vertical="center"/>
    </xf>
    <xf numFmtId="0" fontId="12" fillId="0" borderId="7" xfId="5" applyFont="1" applyBorder="1" applyAlignment="1">
      <alignment vertical="center"/>
    </xf>
    <xf numFmtId="0" fontId="9" fillId="3" borderId="15" xfId="9" applyFont="1" applyFill="1" applyBorder="1"/>
    <xf numFmtId="168" fontId="0" fillId="0" borderId="0" xfId="1" applyNumberFormat="1" applyFont="1" applyBorder="1"/>
    <xf numFmtId="168" fontId="0" fillId="0" borderId="6" xfId="1" applyNumberFormat="1" applyFont="1" applyBorder="1"/>
    <xf numFmtId="168" fontId="0" fillId="0" borderId="8" xfId="1" applyNumberFormat="1" applyFont="1" applyBorder="1"/>
    <xf numFmtId="168" fontId="0" fillId="0" borderId="9" xfId="1" applyNumberFormat="1" applyFont="1" applyBorder="1"/>
    <xf numFmtId="168" fontId="13" fillId="4" borderId="0" xfId="1" applyNumberFormat="1" applyFont="1" applyFill="1" applyBorder="1"/>
    <xf numFmtId="168" fontId="13" fillId="4" borderId="6" xfId="1" applyNumberFormat="1" applyFont="1" applyFill="1" applyBorder="1"/>
    <xf numFmtId="168" fontId="13" fillId="4" borderId="8" xfId="1" applyNumberFormat="1" applyFont="1" applyFill="1" applyBorder="1"/>
    <xf numFmtId="168" fontId="13" fillId="4" borderId="9" xfId="1" applyNumberFormat="1" applyFont="1" applyFill="1" applyBorder="1"/>
    <xf numFmtId="0" fontId="20" fillId="0" borderId="0" xfId="0" applyFont="1"/>
    <xf numFmtId="9" fontId="13" fillId="0" borderId="0" xfId="8" applyFont="1" applyFill="1" applyBorder="1"/>
    <xf numFmtId="0" fontId="10" fillId="3" borderId="2" xfId="5" applyFont="1" applyFill="1" applyBorder="1"/>
    <xf numFmtId="0" fontId="13" fillId="0" borderId="0" xfId="9" applyFont="1"/>
    <xf numFmtId="0" fontId="21" fillId="0" borderId="0" xfId="0" applyFont="1"/>
    <xf numFmtId="0" fontId="13" fillId="0" borderId="0" xfId="9" applyFont="1" applyAlignment="1">
      <alignment horizontal="center"/>
    </xf>
    <xf numFmtId="168" fontId="13" fillId="5" borderId="15" xfId="1" applyNumberFormat="1" applyFont="1" applyFill="1" applyBorder="1"/>
    <xf numFmtId="168" fontId="13" fillId="5" borderId="0" xfId="1" applyNumberFormat="1" applyFont="1" applyFill="1" applyBorder="1"/>
    <xf numFmtId="168" fontId="13" fillId="5" borderId="8" xfId="1" applyNumberFormat="1" applyFont="1" applyFill="1" applyBorder="1"/>
    <xf numFmtId="0" fontId="15" fillId="0" borderId="0" xfId="5" applyFont="1"/>
    <xf numFmtId="9" fontId="15" fillId="0" borderId="0" xfId="8" applyFont="1" applyFill="1" applyBorder="1"/>
    <xf numFmtId="167" fontId="15" fillId="0" borderId="0" xfId="6" applyNumberFormat="1" applyFont="1" applyFill="1" applyBorder="1"/>
    <xf numFmtId="168" fontId="15" fillId="0" borderId="0" xfId="1" applyNumberFormat="1" applyFont="1" applyFill="1" applyBorder="1"/>
    <xf numFmtId="165" fontId="13" fillId="0" borderId="15" xfId="6" applyNumberFormat="1" applyFont="1" applyFill="1" applyBorder="1"/>
    <xf numFmtId="165" fontId="13" fillId="0" borderId="8" xfId="6" applyNumberFormat="1" applyFont="1" applyFill="1" applyBorder="1"/>
    <xf numFmtId="167" fontId="13" fillId="0" borderId="15" xfId="6" applyNumberFormat="1" applyFont="1" applyFill="1" applyBorder="1"/>
    <xf numFmtId="167" fontId="13" fillId="0" borderId="8" xfId="6" applyNumberFormat="1" applyFont="1" applyFill="1" applyBorder="1"/>
    <xf numFmtId="168" fontId="10" fillId="3" borderId="2" xfId="1" applyNumberFormat="1" applyFont="1" applyFill="1" applyBorder="1"/>
    <xf numFmtId="168" fontId="10" fillId="3" borderId="10" xfId="1" applyNumberFormat="1" applyFont="1" applyFill="1" applyBorder="1"/>
    <xf numFmtId="168" fontId="11" fillId="3" borderId="10" xfId="1" applyNumberFormat="1" applyFont="1" applyFill="1" applyBorder="1"/>
    <xf numFmtId="168" fontId="10" fillId="3" borderId="11" xfId="1" applyNumberFormat="1" applyFont="1" applyFill="1" applyBorder="1" applyAlignment="1">
      <alignment horizontal="center"/>
    </xf>
    <xf numFmtId="168" fontId="10" fillId="3" borderId="12" xfId="1" applyNumberFormat="1" applyFont="1" applyFill="1" applyBorder="1" applyAlignment="1">
      <alignment horizontal="center"/>
    </xf>
    <xf numFmtId="168" fontId="10" fillId="3" borderId="10" xfId="1" applyNumberFormat="1" applyFont="1" applyFill="1" applyBorder="1" applyAlignment="1">
      <alignment horizontal="center"/>
    </xf>
    <xf numFmtId="168" fontId="10" fillId="3" borderId="2" xfId="1" applyNumberFormat="1" applyFont="1" applyFill="1" applyBorder="1" applyAlignment="1">
      <alignment horizontal="center"/>
    </xf>
    <xf numFmtId="168" fontId="12" fillId="0" borderId="3" xfId="1" applyNumberFormat="1" applyFont="1" applyFill="1" applyBorder="1" applyAlignment="1">
      <alignment vertical="center"/>
    </xf>
    <xf numFmtId="168" fontId="6" fillId="0" borderId="5" xfId="1" applyNumberFormat="1" applyFont="1" applyFill="1" applyBorder="1"/>
    <xf numFmtId="168" fontId="0" fillId="0" borderId="5" xfId="1" applyNumberFormat="1" applyFont="1" applyBorder="1"/>
    <xf numFmtId="168" fontId="4" fillId="0" borderId="5" xfId="1" applyNumberFormat="1" applyFont="1" applyFill="1" applyBorder="1"/>
    <xf numFmtId="168" fontId="4" fillId="0" borderId="0" xfId="1" applyNumberFormat="1" applyFont="1" applyFill="1" applyBorder="1"/>
    <xf numFmtId="168" fontId="4" fillId="0" borderId="6" xfId="1" applyNumberFormat="1" applyFont="1" applyFill="1" applyBorder="1"/>
    <xf numFmtId="168" fontId="0" fillId="0" borderId="3" xfId="1" applyNumberFormat="1" applyFont="1" applyBorder="1"/>
    <xf numFmtId="168" fontId="12" fillId="0" borderId="4" xfId="1" applyNumberFormat="1" applyFont="1" applyFill="1" applyBorder="1" applyAlignment="1">
      <alignment vertical="center"/>
    </xf>
    <xf numFmtId="168" fontId="6" fillId="0" borderId="7" xfId="1" applyNumberFormat="1" applyFont="1" applyFill="1" applyBorder="1"/>
    <xf numFmtId="168" fontId="0" fillId="0" borderId="7" xfId="1" applyNumberFormat="1" applyFont="1" applyBorder="1"/>
    <xf numFmtId="168" fontId="4" fillId="0" borderId="7" xfId="1" applyNumberFormat="1" applyFont="1" applyFill="1" applyBorder="1"/>
    <xf numFmtId="168" fontId="4" fillId="0" borderId="8" xfId="1" applyNumberFormat="1" applyFont="1" applyFill="1" applyBorder="1"/>
    <xf numFmtId="168" fontId="4" fillId="0" borderId="9" xfId="1" applyNumberFormat="1" applyFont="1" applyFill="1" applyBorder="1"/>
    <xf numFmtId="168" fontId="0" fillId="0" borderId="4" xfId="1" applyNumberFormat="1" applyFont="1" applyBorder="1"/>
    <xf numFmtId="168" fontId="13" fillId="4" borderId="15" xfId="1" applyNumberFormat="1" applyFont="1" applyFill="1" applyBorder="1"/>
    <xf numFmtId="168" fontId="0" fillId="0" borderId="14" xfId="1" applyNumberFormat="1" applyFont="1" applyBorder="1"/>
    <xf numFmtId="168" fontId="0" fillId="0" borderId="15" xfId="1" applyNumberFormat="1" applyFont="1" applyBorder="1"/>
    <xf numFmtId="168" fontId="0" fillId="0" borderId="13" xfId="1" applyNumberFormat="1" applyFont="1" applyBorder="1"/>
    <xf numFmtId="166" fontId="10" fillId="0" borderId="0" xfId="5" applyNumberFormat="1" applyFont="1" applyAlignment="1">
      <alignment horizontal="center"/>
    </xf>
    <xf numFmtId="0" fontId="3" fillId="0" borderId="0" xfId="0" applyFont="1"/>
    <xf numFmtId="0" fontId="3" fillId="0" borderId="0" xfId="0" applyFont="1" applyAlignment="1">
      <alignment horizontal="left" indent="1"/>
    </xf>
    <xf numFmtId="0" fontId="3" fillId="0" borderId="14" xfId="5" applyFont="1" applyBorder="1"/>
    <xf numFmtId="0" fontId="3" fillId="0" borderId="14" xfId="0" applyFont="1" applyBorder="1"/>
    <xf numFmtId="165" fontId="3" fillId="0" borderId="15" xfId="6" applyNumberFormat="1" applyFont="1" applyFill="1" applyBorder="1"/>
    <xf numFmtId="165" fontId="3" fillId="0" borderId="13" xfId="6" applyNumberFormat="1" applyFont="1" applyFill="1" applyBorder="1"/>
    <xf numFmtId="165" fontId="3" fillId="0" borderId="16" xfId="0" applyNumberFormat="1" applyFont="1" applyBorder="1"/>
    <xf numFmtId="0" fontId="3" fillId="0" borderId="5" xfId="5" applyFont="1" applyBorder="1"/>
    <xf numFmtId="0" fontId="3" fillId="0" borderId="5" xfId="0" applyFont="1" applyBorder="1"/>
    <xf numFmtId="165" fontId="3" fillId="0" borderId="0" xfId="6" applyNumberFormat="1" applyFont="1" applyFill="1" applyBorder="1"/>
    <xf numFmtId="165" fontId="3" fillId="0" borderId="6" xfId="6" applyNumberFormat="1" applyFont="1" applyFill="1" applyBorder="1"/>
    <xf numFmtId="165" fontId="3" fillId="0" borderId="3" xfId="0" applyNumberFormat="1" applyFont="1" applyBorder="1"/>
    <xf numFmtId="0" fontId="3" fillId="0" borderId="7" xfId="5" applyFont="1" applyBorder="1"/>
    <xf numFmtId="0" fontId="3" fillId="0" borderId="7" xfId="0" applyFont="1" applyBorder="1"/>
    <xf numFmtId="165" fontId="3" fillId="0" borderId="8" xfId="6" applyNumberFormat="1" applyFont="1" applyFill="1" applyBorder="1"/>
    <xf numFmtId="165" fontId="3" fillId="0" borderId="9" xfId="6" applyNumberFormat="1" applyFont="1" applyFill="1" applyBorder="1"/>
    <xf numFmtId="165" fontId="3" fillId="0" borderId="4" xfId="0" applyNumberFormat="1" applyFont="1" applyBorder="1"/>
    <xf numFmtId="167" fontId="3" fillId="0" borderId="15" xfId="6" applyNumberFormat="1" applyFont="1" applyFill="1" applyBorder="1"/>
    <xf numFmtId="167" fontId="3" fillId="0" borderId="13" xfId="6" applyNumberFormat="1" applyFont="1" applyFill="1" applyBorder="1"/>
    <xf numFmtId="9" fontId="3" fillId="0" borderId="0" xfId="0" applyNumberFormat="1" applyFont="1"/>
    <xf numFmtId="167" fontId="3" fillId="0" borderId="0" xfId="6" applyNumberFormat="1" applyFont="1" applyFill="1" applyBorder="1"/>
    <xf numFmtId="167" fontId="3" fillId="0" borderId="6" xfId="6" applyNumberFormat="1" applyFont="1" applyFill="1" applyBorder="1"/>
    <xf numFmtId="167" fontId="3" fillId="0" borderId="8" xfId="6" applyNumberFormat="1" applyFont="1" applyFill="1" applyBorder="1"/>
    <xf numFmtId="167" fontId="3" fillId="0" borderId="9" xfId="6" applyNumberFormat="1" applyFont="1" applyFill="1" applyBorder="1"/>
    <xf numFmtId="0" fontId="3" fillId="5" borderId="5" xfId="5" applyFont="1" applyFill="1" applyBorder="1"/>
    <xf numFmtId="0" fontId="3" fillId="5" borderId="5" xfId="0" applyFont="1" applyFill="1" applyBorder="1"/>
    <xf numFmtId="168" fontId="3" fillId="5" borderId="15" xfId="1" applyNumberFormat="1" applyFont="1" applyFill="1" applyBorder="1"/>
    <xf numFmtId="168" fontId="3" fillId="5" borderId="13" xfId="1" applyNumberFormat="1" applyFont="1" applyFill="1" applyBorder="1"/>
    <xf numFmtId="168" fontId="3" fillId="5" borderId="0" xfId="1" applyNumberFormat="1" applyFont="1" applyFill="1" applyBorder="1"/>
    <xf numFmtId="168" fontId="3" fillId="5" borderId="6" xfId="1" applyNumberFormat="1" applyFont="1" applyFill="1" applyBorder="1"/>
    <xf numFmtId="0" fontId="3" fillId="5" borderId="7" xfId="5" applyFont="1" applyFill="1" applyBorder="1"/>
    <xf numFmtId="0" fontId="3" fillId="5" borderId="7" xfId="0" applyFont="1" applyFill="1" applyBorder="1"/>
    <xf numFmtId="168" fontId="3" fillId="5" borderId="8" xfId="1" applyNumberFormat="1" applyFont="1" applyFill="1" applyBorder="1"/>
    <xf numFmtId="168" fontId="3" fillId="5" borderId="9" xfId="1" applyNumberFormat="1" applyFont="1" applyFill="1" applyBorder="1"/>
    <xf numFmtId="0" fontId="13" fillId="0" borderId="0" xfId="0" applyFont="1"/>
    <xf numFmtId="165" fontId="13" fillId="0" borderId="0" xfId="0" applyNumberFormat="1" applyFont="1"/>
    <xf numFmtId="0" fontId="15" fillId="0" borderId="0" xfId="0" applyFont="1"/>
    <xf numFmtId="0" fontId="3" fillId="0" borderId="0" xfId="5" applyFont="1"/>
    <xf numFmtId="10" fontId="3" fillId="0" borderId="0" xfId="0" applyNumberFormat="1" applyFont="1"/>
    <xf numFmtId="0" fontId="3" fillId="0" borderId="5" xfId="9" applyFont="1" applyBorder="1"/>
    <xf numFmtId="0" fontId="3" fillId="0" borderId="0" xfId="9" applyFont="1"/>
    <xf numFmtId="165" fontId="3" fillId="0" borderId="0" xfId="10" applyNumberFormat="1" applyFont="1" applyBorder="1"/>
    <xf numFmtId="165" fontId="3" fillId="0" borderId="6" xfId="9" applyNumberFormat="1" applyFont="1" applyBorder="1"/>
    <xf numFmtId="168" fontId="13" fillId="0" borderId="0" xfId="1" applyNumberFormat="1" applyFont="1" applyFill="1" applyBorder="1"/>
    <xf numFmtId="0" fontId="3" fillId="0" borderId="7" xfId="9" applyFont="1" applyBorder="1"/>
    <xf numFmtId="0" fontId="3" fillId="0" borderId="8" xfId="9" applyFont="1" applyBorder="1"/>
    <xf numFmtId="165" fontId="3" fillId="0" borderId="8" xfId="10" applyNumberFormat="1" applyFont="1" applyBorder="1"/>
    <xf numFmtId="165" fontId="3" fillId="0" borderId="9" xfId="9" applyNumberFormat="1" applyFont="1" applyBorder="1"/>
    <xf numFmtId="168" fontId="13" fillId="0" borderId="0" xfId="0" applyNumberFormat="1" applyFont="1"/>
    <xf numFmtId="0" fontId="3" fillId="5" borderId="5" xfId="9" applyFont="1" applyFill="1" applyBorder="1"/>
    <xf numFmtId="0" fontId="3" fillId="5" borderId="0" xfId="9" applyFont="1" applyFill="1"/>
    <xf numFmtId="165" fontId="3" fillId="5" borderId="0" xfId="10" applyNumberFormat="1" applyFont="1" applyFill="1" applyBorder="1"/>
    <xf numFmtId="165" fontId="3" fillId="5" borderId="6" xfId="10" applyNumberFormat="1" applyFont="1" applyFill="1" applyBorder="1"/>
    <xf numFmtId="0" fontId="3" fillId="5" borderId="7" xfId="9" applyFont="1" applyFill="1" applyBorder="1"/>
    <xf numFmtId="0" fontId="3" fillId="5" borderId="8" xfId="9" applyFont="1" applyFill="1" applyBorder="1"/>
    <xf numFmtId="165" fontId="3" fillId="5" borderId="8" xfId="10" applyNumberFormat="1" applyFont="1" applyFill="1" applyBorder="1"/>
    <xf numFmtId="165" fontId="3" fillId="5" borderId="9" xfId="10" applyNumberFormat="1" applyFont="1" applyFill="1" applyBorder="1"/>
    <xf numFmtId="165" fontId="15" fillId="0" borderId="0" xfId="0" applyNumberFormat="1" applyFont="1"/>
    <xf numFmtId="0" fontId="9" fillId="3" borderId="10" xfId="0" applyFont="1" applyFill="1" applyBorder="1"/>
    <xf numFmtId="0" fontId="3" fillId="0" borderId="16" xfId="5" applyFont="1" applyBorder="1" applyAlignment="1">
      <alignment vertical="center"/>
    </xf>
    <xf numFmtId="0" fontId="3" fillId="0" borderId="3" xfId="5" applyFont="1" applyBorder="1" applyAlignment="1">
      <alignment vertical="center"/>
    </xf>
    <xf numFmtId="0" fontId="3" fillId="0" borderId="4" xfId="5" applyFont="1" applyBorder="1" applyAlignment="1">
      <alignment vertical="center"/>
    </xf>
    <xf numFmtId="0" fontId="3" fillId="5" borderId="3" xfId="5" applyFont="1" applyFill="1" applyBorder="1" applyAlignment="1">
      <alignment vertical="center"/>
    </xf>
    <xf numFmtId="0" fontId="3" fillId="5" borderId="4" xfId="5" applyFont="1" applyFill="1" applyBorder="1" applyAlignment="1">
      <alignment vertical="center"/>
    </xf>
    <xf numFmtId="0" fontId="13" fillId="0" borderId="0" xfId="5" applyFont="1" applyAlignment="1">
      <alignment vertical="center"/>
    </xf>
    <xf numFmtId="0" fontId="15" fillId="0" borderId="0" xfId="5" applyFont="1" applyAlignment="1">
      <alignment vertical="center"/>
    </xf>
    <xf numFmtId="0" fontId="3" fillId="0" borderId="0" xfId="5" applyFont="1" applyAlignment="1">
      <alignment vertical="center"/>
    </xf>
    <xf numFmtId="166" fontId="19" fillId="0" borderId="0" xfId="5" applyNumberFormat="1" applyFont="1" applyAlignment="1">
      <alignment horizontal="center"/>
    </xf>
    <xf numFmtId="10" fontId="18" fillId="0" borderId="0" xfId="0" applyNumberFormat="1" applyFont="1"/>
    <xf numFmtId="0" fontId="23" fillId="0" borderId="0" xfId="0" applyFont="1" applyAlignment="1">
      <alignment horizontal="right"/>
    </xf>
    <xf numFmtId="43" fontId="18" fillId="0" borderId="0" xfId="1" applyNumberFormat="1" applyFont="1"/>
    <xf numFmtId="168" fontId="18" fillId="0" borderId="0" xfId="1" applyNumberFormat="1" applyFont="1"/>
    <xf numFmtId="0" fontId="0" fillId="6" borderId="5" xfId="0" applyFill="1" applyBorder="1"/>
    <xf numFmtId="0" fontId="0" fillId="6" borderId="7" xfId="0" applyFill="1" applyBorder="1"/>
    <xf numFmtId="0" fontId="0" fillId="6" borderId="8" xfId="0" applyFill="1" applyBorder="1"/>
    <xf numFmtId="0" fontId="13" fillId="0" borderId="5" xfId="9" applyFont="1" applyBorder="1"/>
    <xf numFmtId="0" fontId="13" fillId="0" borderId="7" xfId="9" applyFont="1" applyBorder="1"/>
    <xf numFmtId="0" fontId="13" fillId="0" borderId="8" xfId="5" applyFont="1" applyBorder="1"/>
    <xf numFmtId="0" fontId="13" fillId="0" borderId="8" xfId="0" applyFont="1" applyBorder="1"/>
    <xf numFmtId="0" fontId="13" fillId="0" borderId="5" xfId="0" applyFont="1" applyBorder="1"/>
    <xf numFmtId="0" fontId="18" fillId="0" borderId="5" xfId="0" applyFont="1" applyBorder="1"/>
    <xf numFmtId="0" fontId="18" fillId="0" borderId="7" xfId="0" applyFont="1" applyBorder="1"/>
    <xf numFmtId="0" fontId="18" fillId="0" borderId="8" xfId="0" applyFont="1" applyBorder="1"/>
    <xf numFmtId="2" fontId="13" fillId="0" borderId="0" xfId="1" applyNumberFormat="1" applyFont="1" applyFill="1" applyBorder="1"/>
    <xf numFmtId="2" fontId="18" fillId="0" borderId="0" xfId="0" applyNumberFormat="1" applyFont="1"/>
    <xf numFmtId="168" fontId="10" fillId="7" borderId="10" xfId="1" applyNumberFormat="1" applyFont="1" applyFill="1" applyBorder="1"/>
    <xf numFmtId="0" fontId="3" fillId="6" borderId="5" xfId="9" applyFont="1" applyFill="1" applyBorder="1"/>
    <xf numFmtId="0" fontId="3" fillId="0" borderId="14" xfId="9" applyFont="1" applyBorder="1"/>
    <xf numFmtId="165" fontId="3" fillId="0" borderId="15" xfId="10" applyNumberFormat="1" applyFont="1" applyBorder="1"/>
    <xf numFmtId="165" fontId="3" fillId="0" borderId="13" xfId="10" applyNumberFormat="1" applyFont="1" applyBorder="1"/>
    <xf numFmtId="165" fontId="3" fillId="0" borderId="6" xfId="10" applyNumberFormat="1" applyFont="1" applyBorder="1"/>
    <xf numFmtId="165" fontId="3" fillId="0" borderId="9" xfId="10" applyNumberFormat="1" applyFont="1" applyBorder="1"/>
    <xf numFmtId="0" fontId="9" fillId="7" borderId="15" xfId="0" applyFont="1" applyFill="1" applyBorder="1"/>
    <xf numFmtId="0" fontId="9" fillId="7" borderId="13" xfId="0" applyFont="1" applyFill="1" applyBorder="1"/>
    <xf numFmtId="0" fontId="13" fillId="0" borderId="7" xfId="0" applyFont="1" applyBorder="1"/>
    <xf numFmtId="0" fontId="0" fillId="6" borderId="0" xfId="0" applyFill="1"/>
    <xf numFmtId="3" fontId="0" fillId="0" borderId="0" xfId="0" applyNumberFormat="1"/>
    <xf numFmtId="3" fontId="0" fillId="0" borderId="6" xfId="0" applyNumberFormat="1" applyBorder="1"/>
    <xf numFmtId="3" fontId="0" fillId="0" borderId="8" xfId="0" applyNumberFormat="1" applyBorder="1"/>
    <xf numFmtId="3" fontId="0" fillId="0" borderId="9" xfId="0" applyNumberFormat="1" applyBorder="1"/>
    <xf numFmtId="3" fontId="13" fillId="0" borderId="0" xfId="8" applyNumberFormat="1" applyFont="1" applyFill="1" applyBorder="1"/>
    <xf numFmtId="3" fontId="13" fillId="0" borderId="6" xfId="8" applyNumberFormat="1" applyFont="1" applyFill="1" applyBorder="1"/>
    <xf numFmtId="3" fontId="13" fillId="0" borderId="8" xfId="8" applyNumberFormat="1" applyFont="1" applyFill="1" applyBorder="1"/>
    <xf numFmtId="3" fontId="13" fillId="0" borderId="9" xfId="8" applyNumberFormat="1" applyFont="1" applyFill="1" applyBorder="1"/>
    <xf numFmtId="9" fontId="2" fillId="0" borderId="0" xfId="0" applyNumberFormat="1" applyFont="1" applyAlignment="1">
      <alignment horizontal="right"/>
    </xf>
    <xf numFmtId="9" fontId="13" fillId="0" borderId="0" xfId="5" applyNumberFormat="1" applyFont="1" applyAlignment="1">
      <alignment horizontal="right"/>
    </xf>
    <xf numFmtId="9" fontId="13" fillId="0" borderId="6" xfId="5" applyNumberFormat="1" applyFont="1" applyBorder="1" applyAlignment="1">
      <alignment horizontal="right"/>
    </xf>
    <xf numFmtId="9" fontId="13" fillId="0" borderId="0" xfId="8" applyFont="1" applyFill="1" applyBorder="1" applyAlignment="1">
      <alignment horizontal="right"/>
    </xf>
    <xf numFmtId="9" fontId="13" fillId="0" borderId="6" xfId="8" applyFont="1" applyFill="1" applyBorder="1" applyAlignment="1">
      <alignment horizontal="right"/>
    </xf>
    <xf numFmtId="9" fontId="2" fillId="0" borderId="6" xfId="0" applyNumberFormat="1" applyFont="1" applyBorder="1" applyAlignment="1">
      <alignment horizontal="right"/>
    </xf>
    <xf numFmtId="3" fontId="13" fillId="0" borderId="0" xfId="1" applyNumberFormat="1" applyFont="1" applyFill="1" applyBorder="1"/>
    <xf numFmtId="3" fontId="13" fillId="0" borderId="6" xfId="1" applyNumberFormat="1" applyFont="1" applyFill="1" applyBorder="1"/>
    <xf numFmtId="3" fontId="13" fillId="0" borderId="8" xfId="6" applyNumberFormat="1" applyFont="1" applyFill="1" applyBorder="1"/>
    <xf numFmtId="3" fontId="13" fillId="0" borderId="9" xfId="6" applyNumberFormat="1" applyFont="1" applyFill="1" applyBorder="1"/>
    <xf numFmtId="0" fontId="18" fillId="6" borderId="0" xfId="0" applyFont="1" applyFill="1"/>
    <xf numFmtId="0" fontId="18" fillId="6" borderId="8" xfId="0" applyFont="1" applyFill="1" applyBorder="1"/>
    <xf numFmtId="3" fontId="18" fillId="0" borderId="0" xfId="0" applyNumberFormat="1" applyFont="1" applyAlignment="1">
      <alignment horizontal="right"/>
    </xf>
    <xf numFmtId="3" fontId="18" fillId="0" borderId="6" xfId="0" applyNumberFormat="1" applyFont="1" applyBorder="1" applyAlignment="1">
      <alignment horizontal="right"/>
    </xf>
    <xf numFmtId="3" fontId="22" fillId="0" borderId="0" xfId="0" applyNumberFormat="1" applyFont="1" applyAlignment="1">
      <alignment horizontal="right"/>
    </xf>
    <xf numFmtId="3" fontId="13" fillId="0" borderId="0" xfId="5" applyNumberFormat="1" applyFont="1" applyAlignment="1">
      <alignment horizontal="right"/>
    </xf>
    <xf numFmtId="3" fontId="13" fillId="0" borderId="6" xfId="5" applyNumberFormat="1" applyFont="1" applyBorder="1" applyAlignment="1">
      <alignment horizontal="right"/>
    </xf>
    <xf numFmtId="3" fontId="22" fillId="0" borderId="8" xfId="0" applyNumberFormat="1" applyFont="1" applyBorder="1" applyAlignment="1">
      <alignment horizontal="right"/>
    </xf>
    <xf numFmtId="3" fontId="13" fillId="0" borderId="8" xfId="5" applyNumberFormat="1" applyFont="1" applyBorder="1" applyAlignment="1">
      <alignment horizontal="right"/>
    </xf>
    <xf numFmtId="3" fontId="13" fillId="0" borderId="9" xfId="5" applyNumberFormat="1" applyFont="1" applyBorder="1" applyAlignment="1">
      <alignment horizontal="right"/>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1" fillId="0" borderId="22" xfId="0" applyFont="1" applyBorder="1"/>
    <xf numFmtId="0" fontId="0" fillId="0" borderId="23" xfId="0" applyBorder="1"/>
    <xf numFmtId="0" fontId="0" fillId="0" borderId="22" xfId="0" applyBorder="1"/>
    <xf numFmtId="0" fontId="0" fillId="0" borderId="24" xfId="0" applyBorder="1"/>
    <xf numFmtId="0" fontId="0" fillId="0" borderId="25" xfId="0" applyBorder="1"/>
    <xf numFmtId="0" fontId="0" fillId="0" borderId="26" xfId="0" applyBorder="1"/>
    <xf numFmtId="0" fontId="27" fillId="8" borderId="27" xfId="0" applyFont="1" applyFill="1" applyBorder="1" applyAlignment="1">
      <alignment horizontal="centerContinuous"/>
    </xf>
    <xf numFmtId="0" fontId="10" fillId="8" borderId="28" xfId="0" applyFont="1" applyFill="1" applyBorder="1" applyAlignment="1">
      <alignment horizontal="centerContinuous"/>
    </xf>
    <xf numFmtId="0" fontId="10" fillId="8" borderId="29" xfId="0" applyFont="1" applyFill="1" applyBorder="1" applyAlignment="1">
      <alignment horizontal="centerContinuous"/>
    </xf>
    <xf numFmtId="0" fontId="26" fillId="8" borderId="27" xfId="0" applyFont="1" applyFill="1" applyBorder="1" applyAlignment="1">
      <alignment horizontal="centerContinuous"/>
    </xf>
    <xf numFmtId="0" fontId="25" fillId="8" borderId="28" xfId="0" applyFont="1" applyFill="1" applyBorder="1" applyAlignment="1">
      <alignment horizontal="centerContinuous"/>
    </xf>
    <xf numFmtId="0" fontId="26" fillId="8" borderId="28" xfId="0" applyFont="1" applyFill="1" applyBorder="1" applyAlignment="1">
      <alignment horizontal="centerContinuous"/>
    </xf>
    <xf numFmtId="0" fontId="25" fillId="8" borderId="29" xfId="0" applyFont="1" applyFill="1" applyBorder="1" applyAlignment="1">
      <alignment horizontal="centerContinuous"/>
    </xf>
    <xf numFmtId="0" fontId="27" fillId="8" borderId="30" xfId="0" applyFont="1" applyFill="1" applyBorder="1" applyAlignment="1">
      <alignment horizontal="centerContinuous"/>
    </xf>
    <xf numFmtId="0" fontId="10" fillId="8" borderId="31" xfId="0" applyFont="1" applyFill="1" applyBorder="1" applyAlignment="1">
      <alignment horizontal="centerContinuous"/>
    </xf>
    <xf numFmtId="0" fontId="10" fillId="8" borderId="32" xfId="0" applyFont="1" applyFill="1" applyBorder="1" applyAlignment="1">
      <alignment horizontal="centerContinuous"/>
    </xf>
  </cellXfs>
  <cellStyles count="13">
    <cellStyle name="Comma" xfId="1" builtinId="3"/>
    <cellStyle name="Comma 2" xfId="3" xr:uid="{00000000-0005-0000-0000-000001000000}"/>
    <cellStyle name="Comma 3" xfId="6" xr:uid="{00000000-0005-0000-0000-000002000000}"/>
    <cellStyle name="Comma 4" xfId="10" xr:uid="{00000000-0005-0000-0000-000003000000}"/>
    <cellStyle name="Normal" xfId="0" builtinId="0"/>
    <cellStyle name="Normal 2" xfId="2" xr:uid="{00000000-0005-0000-0000-000005000000}"/>
    <cellStyle name="Normal 3" xfId="5" xr:uid="{00000000-0005-0000-0000-000006000000}"/>
    <cellStyle name="Normal 4" xfId="9" xr:uid="{00000000-0005-0000-0000-000007000000}"/>
    <cellStyle name="Normal 5" xfId="12" xr:uid="{00000000-0005-0000-0000-000008000000}"/>
    <cellStyle name="Note 2" xfId="7" xr:uid="{00000000-0005-0000-0000-000009000000}"/>
    <cellStyle name="Percent" xfId="8" builtinId="5"/>
    <cellStyle name="Percent 2" xfId="4" xr:uid="{00000000-0005-0000-0000-00000B000000}"/>
    <cellStyle name="Percent 3" xfId="11" xr:uid="{00000000-0005-0000-0000-00000C000000}"/>
  </cellStyles>
  <dxfs count="1">
    <dxf>
      <font>
        <b/>
        <i val="0"/>
        <color theme="0"/>
      </font>
      <fill>
        <patternFill patternType="solid">
          <bgColor theme="0"/>
        </patternFill>
      </fill>
      <border>
        <left style="thin">
          <color theme="0" tint="-4.9989318521683403E-2"/>
        </left>
        <right style="thin">
          <color theme="0" tint="-4.9989318521683403E-2"/>
        </right>
        <top style="thin">
          <color theme="0" tint="-4.9989318521683403E-2"/>
        </top>
        <bottom style="thin">
          <color theme="0" tint="-4.9989318521683403E-2"/>
        </bottom>
      </border>
    </dxf>
  </dxfs>
  <tableStyles count="1" defaultTableStyle="TableStyleMedium9" defaultPivotStyle="PivotStyleLight16">
    <tableStyle name="Slicer Style 1" pivot="0" table="0" count="3" xr9:uid="{00000000-0011-0000-FFFF-FFFF00000000}">
      <tableStyleElement type="wholeTable" dxfId="0"/>
    </tableStyle>
  </tableStyles>
  <colors>
    <mruColors>
      <color rgb="FF0C58B4"/>
      <color rgb="FF0678C6"/>
      <color rgb="FFA7E8FF"/>
      <color rgb="FF79DCFF"/>
      <color rgb="FF43CEFF"/>
      <color rgb="FF3333FF"/>
      <color rgb="FF1F487D"/>
      <color rgb="FF0B52A9"/>
      <color rgb="FF005EA4"/>
      <color rgb="FF2F75B5"/>
    </mruColors>
  </colors>
  <extLst>
    <ext xmlns:x14="http://schemas.microsoft.com/office/spreadsheetml/2009/9/main" uri="{46F421CA-312F-682f-3DD2-61675219B42D}">
      <x14:dxfs count="2">
        <dxf>
          <font>
            <color theme="0"/>
          </font>
          <fill>
            <patternFill>
              <bgColor theme="4" tint="-0.2499465926084170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CALCULATION!$D$84</c:f>
              <c:strCache>
                <c:ptCount val="1"/>
                <c:pt idx="0">
                  <c:v>Revenue</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EDD0-4025-BC35-B72AF4A1E704}"/>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EDD0-4025-BC35-B72AF4A1E704}"/>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EDD0-4025-BC35-B72AF4A1E7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CALCULATION!$B$85:$B$87</c:f>
              <c:strCache>
                <c:ptCount val="3"/>
                <c:pt idx="0">
                  <c:v>Hanoi</c:v>
                </c:pt>
                <c:pt idx="1">
                  <c:v>Da Nang</c:v>
                </c:pt>
                <c:pt idx="2">
                  <c:v>HCMC</c:v>
                </c:pt>
              </c:strCache>
            </c:strRef>
          </c:cat>
          <c:val>
            <c:numRef>
              <c:f>CALCULATION!$D$85:$D$87</c:f>
              <c:numCache>
                <c:formatCode>#,##0</c:formatCode>
                <c:ptCount val="3"/>
                <c:pt idx="0">
                  <c:v>9189052</c:v>
                </c:pt>
                <c:pt idx="1">
                  <c:v>9515901</c:v>
                </c:pt>
                <c:pt idx="2">
                  <c:v>13719504</c:v>
                </c:pt>
              </c:numCache>
            </c:numRef>
          </c:val>
          <c:extLst>
            <c:ext xmlns:c16="http://schemas.microsoft.com/office/drawing/2014/chart" uri="{C3380CC4-5D6E-409C-BE32-E72D297353CC}">
              <c16:uniqueId val="{00000006-EDD0-4025-BC35-B72AF4A1E704}"/>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0C58B4"/>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CALCULATION!$E$84</c:f>
              <c:strCache>
                <c:ptCount val="1"/>
                <c:pt idx="0">
                  <c:v>Expense</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2D37-4C39-BBDA-5D76726733B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2D37-4C39-BBDA-5D76726733BB}"/>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2D37-4C39-BBDA-5D76726733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CALCULATION!$B$85:$B$87</c:f>
              <c:strCache>
                <c:ptCount val="3"/>
                <c:pt idx="0">
                  <c:v>Hanoi</c:v>
                </c:pt>
                <c:pt idx="1">
                  <c:v>Da Nang</c:v>
                </c:pt>
                <c:pt idx="2">
                  <c:v>HCMC</c:v>
                </c:pt>
              </c:strCache>
            </c:strRef>
          </c:cat>
          <c:val>
            <c:numRef>
              <c:f>CALCULATION!$E$85:$E$87</c:f>
              <c:numCache>
                <c:formatCode>#,##0</c:formatCode>
                <c:ptCount val="3"/>
                <c:pt idx="0">
                  <c:v>6000908.5894849999</c:v>
                </c:pt>
                <c:pt idx="1">
                  <c:v>7502092.0919650001</c:v>
                </c:pt>
                <c:pt idx="2">
                  <c:v>9909096.05889</c:v>
                </c:pt>
              </c:numCache>
            </c:numRef>
          </c:val>
          <c:extLst>
            <c:ext xmlns:c16="http://schemas.microsoft.com/office/drawing/2014/chart" uri="{C3380CC4-5D6E-409C-BE32-E72D297353CC}">
              <c16:uniqueId val="{00000006-2D37-4C39-BBDA-5D76726733B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0C58B4"/>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CALCULATION!$I$93</c:f>
              <c:strCache>
                <c:ptCount val="1"/>
                <c:pt idx="0">
                  <c:v>Actual</c:v>
                </c:pt>
              </c:strCache>
            </c:strRef>
          </c:tx>
          <c:spPr>
            <a:solidFill>
              <a:schemeClr val="accent1">
                <a:shade val="76000"/>
              </a:schemeClr>
            </a:solidFill>
            <a:ln>
              <a:noFill/>
            </a:ln>
            <a:effectLst/>
          </c:spPr>
          <c:invertIfNegative val="0"/>
          <c:cat>
            <c:strRef>
              <c:extLst>
                <c:ext xmlns:c15="http://schemas.microsoft.com/office/drawing/2012/chart" uri="{02D57815-91ED-43cb-92C2-25804820EDAC}">
                  <c15:fullRef>
                    <c15:sqref>CALCULATION!$G$94:$H$102</c15:sqref>
                  </c15:fullRef>
                  <c15:levelRef>
                    <c15:sqref>CALCULATION!$H$94:$H$102</c15:sqref>
                  </c15:levelRef>
                </c:ext>
              </c:extLst>
              <c:f>CALCULATION!$H$94:$H$102</c:f>
              <c:strCache>
                <c:ptCount val="9"/>
                <c:pt idx="0">
                  <c:v>Travel and Entertainment</c:v>
                </c:pt>
                <c:pt idx="1">
                  <c:v>Insurance</c:v>
                </c:pt>
                <c:pt idx="2">
                  <c:v>Advertising and marketing</c:v>
                </c:pt>
                <c:pt idx="3">
                  <c:v>Hiring and Training</c:v>
                </c:pt>
                <c:pt idx="4">
                  <c:v>Professional fees</c:v>
                </c:pt>
                <c:pt idx="5">
                  <c:v>Vehicle</c:v>
                </c:pt>
                <c:pt idx="6">
                  <c:v>Occupancy</c:v>
                </c:pt>
                <c:pt idx="7">
                  <c:v>Telephone</c:v>
                </c:pt>
                <c:pt idx="8">
                  <c:v>Wages and Benfits</c:v>
                </c:pt>
              </c:strCache>
            </c:strRef>
          </c:cat>
          <c:val>
            <c:numRef>
              <c:f>CALCULATION!$I$94:$I$102</c:f>
              <c:numCache>
                <c:formatCode>_-* #,##0_-;\-* #,##0_-;_-* "-"??_-;_-@_-</c:formatCode>
                <c:ptCount val="9"/>
                <c:pt idx="0">
                  <c:v>639332.82174265652</c:v>
                </c:pt>
                <c:pt idx="1">
                  <c:v>807320.78255769133</c:v>
                </c:pt>
                <c:pt idx="2">
                  <c:v>916594.50464125758</c:v>
                </c:pt>
                <c:pt idx="3">
                  <c:v>1024617.2872496283</c:v>
                </c:pt>
                <c:pt idx="4">
                  <c:v>890825.47764244641</c:v>
                </c:pt>
                <c:pt idx="5">
                  <c:v>1065373.123684647</c:v>
                </c:pt>
                <c:pt idx="6">
                  <c:v>1117201.4869737749</c:v>
                </c:pt>
                <c:pt idx="7">
                  <c:v>1001403.960586712</c:v>
                </c:pt>
                <c:pt idx="8">
                  <c:v>2446426.6138111856</c:v>
                </c:pt>
              </c:numCache>
            </c:numRef>
          </c:val>
          <c:extLst>
            <c:ext xmlns:c16="http://schemas.microsoft.com/office/drawing/2014/chart" uri="{C3380CC4-5D6E-409C-BE32-E72D297353CC}">
              <c16:uniqueId val="{00000000-F695-4420-B657-421D676F96A0}"/>
            </c:ext>
          </c:extLst>
        </c:ser>
        <c:ser>
          <c:idx val="1"/>
          <c:order val="1"/>
          <c:tx>
            <c:strRef>
              <c:f>CALCULATION!$J$93</c:f>
              <c:strCache>
                <c:ptCount val="1"/>
                <c:pt idx="0">
                  <c:v>Budget</c:v>
                </c:pt>
              </c:strCache>
            </c:strRef>
          </c:tx>
          <c:spPr>
            <a:solidFill>
              <a:schemeClr val="accent1">
                <a:tint val="77000"/>
              </a:schemeClr>
            </a:solidFill>
            <a:ln>
              <a:noFill/>
            </a:ln>
            <a:effectLst/>
          </c:spPr>
          <c:invertIfNegative val="0"/>
          <c:cat>
            <c:strRef>
              <c:extLst>
                <c:ext xmlns:c15="http://schemas.microsoft.com/office/drawing/2012/chart" uri="{02D57815-91ED-43cb-92C2-25804820EDAC}">
                  <c15:fullRef>
                    <c15:sqref>CALCULATION!$G$94:$H$102</c15:sqref>
                  </c15:fullRef>
                  <c15:levelRef>
                    <c15:sqref>CALCULATION!$H$94:$H$102</c15:sqref>
                  </c15:levelRef>
                </c:ext>
              </c:extLst>
              <c:f>CALCULATION!$H$94:$H$102</c:f>
              <c:strCache>
                <c:ptCount val="9"/>
                <c:pt idx="0">
                  <c:v>Travel and Entertainment</c:v>
                </c:pt>
                <c:pt idx="1">
                  <c:v>Insurance</c:v>
                </c:pt>
                <c:pt idx="2">
                  <c:v>Advertising and marketing</c:v>
                </c:pt>
                <c:pt idx="3">
                  <c:v>Hiring and Training</c:v>
                </c:pt>
                <c:pt idx="4">
                  <c:v>Professional fees</c:v>
                </c:pt>
                <c:pt idx="5">
                  <c:v>Vehicle</c:v>
                </c:pt>
                <c:pt idx="6">
                  <c:v>Occupancy</c:v>
                </c:pt>
                <c:pt idx="7">
                  <c:v>Telephone</c:v>
                </c:pt>
                <c:pt idx="8">
                  <c:v>Wages and Benfits</c:v>
                </c:pt>
              </c:strCache>
            </c:strRef>
          </c:cat>
          <c:val>
            <c:numRef>
              <c:f>CALCULATION!$J$94:$J$102</c:f>
              <c:numCache>
                <c:formatCode>_-* #,##0_-;\-* #,##0_-;_-* "-"??_-;_-@_-</c:formatCode>
                <c:ptCount val="9"/>
                <c:pt idx="0">
                  <c:v>637218.90357494005</c:v>
                </c:pt>
                <c:pt idx="1">
                  <c:v>830926.93181019195</c:v>
                </c:pt>
                <c:pt idx="2">
                  <c:v>956931.18318652001</c:v>
                </c:pt>
                <c:pt idx="3">
                  <c:v>1081492.9679836601</c:v>
                </c:pt>
                <c:pt idx="4">
                  <c:v>1127216.7477873301</c:v>
                </c:pt>
                <c:pt idx="5">
                  <c:v>1128488.79242609</c:v>
                </c:pt>
                <c:pt idx="6">
                  <c:v>1188252.4207878399</c:v>
                </c:pt>
                <c:pt idx="7">
                  <c:v>954725.52753830003</c:v>
                </c:pt>
                <c:pt idx="8">
                  <c:v>2820990.7024551262</c:v>
                </c:pt>
              </c:numCache>
            </c:numRef>
          </c:val>
          <c:extLst>
            <c:ext xmlns:c16="http://schemas.microsoft.com/office/drawing/2014/chart" uri="{C3380CC4-5D6E-409C-BE32-E72D297353CC}">
              <c16:uniqueId val="{00000001-F695-4420-B657-421D676F96A0}"/>
            </c:ext>
          </c:extLst>
        </c:ser>
        <c:dLbls>
          <c:showLegendKey val="0"/>
          <c:showVal val="0"/>
          <c:showCatName val="0"/>
          <c:showSerName val="0"/>
          <c:showPercent val="0"/>
          <c:showBubbleSize val="0"/>
        </c:dLbls>
        <c:gapWidth val="182"/>
        <c:axId val="988283216"/>
        <c:axId val="988276376"/>
      </c:barChart>
      <c:catAx>
        <c:axId val="98828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276376"/>
        <c:crosses val="autoZero"/>
        <c:auto val="1"/>
        <c:lblAlgn val="ctr"/>
        <c:lblOffset val="100"/>
        <c:noMultiLvlLbl val="0"/>
      </c:catAx>
      <c:valAx>
        <c:axId val="988276376"/>
        <c:scaling>
          <c:orientation val="minMax"/>
        </c:scaling>
        <c:delete val="0"/>
        <c:axPos val="b"/>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283216"/>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0C58B4"/>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CALCULATION!$D$47</c:f>
              <c:strCache>
                <c:ptCount val="1"/>
                <c:pt idx="0">
                  <c:v>Revenue</c:v>
                </c:pt>
              </c:strCache>
            </c:strRef>
          </c:tx>
          <c:spPr>
            <a:solidFill>
              <a:schemeClr val="accent1">
                <a:shade val="65000"/>
              </a:schemeClr>
            </a:solidFill>
            <a:ln>
              <a:noFill/>
            </a:ln>
            <a:effectLst/>
          </c:spPr>
          <c:invertIfNegative val="0"/>
          <c:cat>
            <c:strRef>
              <c:f>CALCULATION!$E$46:$P$46</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CALCULATION!$E$47:$P$47</c:f>
              <c:numCache>
                <c:formatCode>#,##0</c:formatCode>
                <c:ptCount val="12"/>
                <c:pt idx="0">
                  <c:v>920920</c:v>
                </c:pt>
                <c:pt idx="1">
                  <c:v>1311161</c:v>
                </c:pt>
                <c:pt idx="2">
                  <c:v>1025133</c:v>
                </c:pt>
                <c:pt idx="3">
                  <c:v>1354286</c:v>
                </c:pt>
                <c:pt idx="4">
                  <c:v>892584</c:v>
                </c:pt>
                <c:pt idx="5">
                  <c:v>998020</c:v>
                </c:pt>
                <c:pt idx="6">
                  <c:v>1196000</c:v>
                </c:pt>
                <c:pt idx="7">
                  <c:v>1202900</c:v>
                </c:pt>
                <c:pt idx="8">
                  <c:v>1235100</c:v>
                </c:pt>
                <c:pt idx="9">
                  <c:v>1147700</c:v>
                </c:pt>
                <c:pt idx="10">
                  <c:v>1159200</c:v>
                </c:pt>
                <c:pt idx="11">
                  <c:v>1276500</c:v>
                </c:pt>
              </c:numCache>
            </c:numRef>
          </c:val>
          <c:extLst>
            <c:ext xmlns:c16="http://schemas.microsoft.com/office/drawing/2014/chart" uri="{C3380CC4-5D6E-409C-BE32-E72D297353CC}">
              <c16:uniqueId val="{00000000-36D0-4788-8686-3E6E64A51AD9}"/>
            </c:ext>
          </c:extLst>
        </c:ser>
        <c:ser>
          <c:idx val="1"/>
          <c:order val="1"/>
          <c:tx>
            <c:strRef>
              <c:f>CALCULATION!$D$48</c:f>
              <c:strCache>
                <c:ptCount val="1"/>
                <c:pt idx="0">
                  <c:v>Expense</c:v>
                </c:pt>
              </c:strCache>
            </c:strRef>
          </c:tx>
          <c:spPr>
            <a:solidFill>
              <a:schemeClr val="accent1"/>
            </a:solidFill>
            <a:ln>
              <a:noFill/>
            </a:ln>
            <a:effectLst/>
          </c:spPr>
          <c:invertIfNegative val="0"/>
          <c:cat>
            <c:strRef>
              <c:f>CALCULATION!$E$46:$P$46</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CALCULATION!$E$48:$P$48</c:f>
              <c:numCache>
                <c:formatCode>#,##0</c:formatCode>
                <c:ptCount val="12"/>
                <c:pt idx="0">
                  <c:v>535349.69279999996</c:v>
                </c:pt>
                <c:pt idx="1">
                  <c:v>629031.91960799997</c:v>
                </c:pt>
                <c:pt idx="2">
                  <c:v>549722.16151200014</c:v>
                </c:pt>
                <c:pt idx="3">
                  <c:v>526267.50569999998</c:v>
                </c:pt>
                <c:pt idx="4">
                  <c:v>719016.5782799999</c:v>
                </c:pt>
                <c:pt idx="5">
                  <c:v>990627.39098999999</c:v>
                </c:pt>
                <c:pt idx="6">
                  <c:v>1049705.28</c:v>
                </c:pt>
                <c:pt idx="7">
                  <c:v>1027829.934</c:v>
                </c:pt>
                <c:pt idx="8">
                  <c:v>951076.4040000001</c:v>
                </c:pt>
                <c:pt idx="9">
                  <c:v>836673.3</c:v>
                </c:pt>
                <c:pt idx="10">
                  <c:v>939890.95199999993</c:v>
                </c:pt>
                <c:pt idx="11">
                  <c:v>1153904.9400000002</c:v>
                </c:pt>
              </c:numCache>
            </c:numRef>
          </c:val>
          <c:extLst>
            <c:ext xmlns:c16="http://schemas.microsoft.com/office/drawing/2014/chart" uri="{C3380CC4-5D6E-409C-BE32-E72D297353CC}">
              <c16:uniqueId val="{00000001-36D0-4788-8686-3E6E64A51AD9}"/>
            </c:ext>
          </c:extLst>
        </c:ser>
        <c:dLbls>
          <c:showLegendKey val="0"/>
          <c:showVal val="0"/>
          <c:showCatName val="0"/>
          <c:showSerName val="0"/>
          <c:showPercent val="0"/>
          <c:showBubbleSize val="0"/>
        </c:dLbls>
        <c:gapWidth val="219"/>
        <c:overlap val="-27"/>
        <c:axId val="991657008"/>
        <c:axId val="991659888"/>
      </c:barChart>
      <c:lineChart>
        <c:grouping val="standard"/>
        <c:varyColors val="0"/>
        <c:ser>
          <c:idx val="2"/>
          <c:order val="2"/>
          <c:tx>
            <c:strRef>
              <c:f>CALCULATION!$D$49</c:f>
              <c:strCache>
                <c:ptCount val="1"/>
                <c:pt idx="0">
                  <c:v>Profit</c:v>
                </c:pt>
              </c:strCache>
            </c:strRef>
          </c:tx>
          <c:spPr>
            <a:ln w="28575" cap="rnd">
              <a:solidFill>
                <a:schemeClr val="accent1">
                  <a:tint val="65000"/>
                </a:schemeClr>
              </a:solidFill>
              <a:round/>
            </a:ln>
            <a:effectLst/>
          </c:spPr>
          <c:marker>
            <c:symbol val="none"/>
          </c:marker>
          <c:cat>
            <c:strRef>
              <c:f>CALCULATION!$E$46:$P$46</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CALCULATION!$E$49:$P$49</c:f>
              <c:numCache>
                <c:formatCode>#,##0</c:formatCode>
                <c:ptCount val="12"/>
                <c:pt idx="0">
                  <c:v>385570.30720000004</c:v>
                </c:pt>
                <c:pt idx="1">
                  <c:v>682129.08039200003</c:v>
                </c:pt>
                <c:pt idx="2">
                  <c:v>475410.83848799986</c:v>
                </c:pt>
                <c:pt idx="3">
                  <c:v>828018.49430000002</c:v>
                </c:pt>
                <c:pt idx="4">
                  <c:v>173567.4217200001</c:v>
                </c:pt>
                <c:pt idx="5">
                  <c:v>7392.6090100000147</c:v>
                </c:pt>
                <c:pt idx="6">
                  <c:v>146294.71999999997</c:v>
                </c:pt>
                <c:pt idx="7">
                  <c:v>175070.06599999999</c:v>
                </c:pt>
                <c:pt idx="8">
                  <c:v>284023.5959999999</c:v>
                </c:pt>
                <c:pt idx="9">
                  <c:v>311026.69999999995</c:v>
                </c:pt>
                <c:pt idx="10">
                  <c:v>219309.04800000007</c:v>
                </c:pt>
                <c:pt idx="11">
                  <c:v>122595.05999999982</c:v>
                </c:pt>
              </c:numCache>
            </c:numRef>
          </c:val>
          <c:smooth val="0"/>
          <c:extLst>
            <c:ext xmlns:c16="http://schemas.microsoft.com/office/drawing/2014/chart" uri="{C3380CC4-5D6E-409C-BE32-E72D297353CC}">
              <c16:uniqueId val="{00000002-36D0-4788-8686-3E6E64A51AD9}"/>
            </c:ext>
          </c:extLst>
        </c:ser>
        <c:dLbls>
          <c:showLegendKey val="0"/>
          <c:showVal val="0"/>
          <c:showCatName val="0"/>
          <c:showSerName val="0"/>
          <c:showPercent val="0"/>
          <c:showBubbleSize val="0"/>
        </c:dLbls>
        <c:marker val="1"/>
        <c:smooth val="0"/>
        <c:axId val="991657008"/>
        <c:axId val="991659888"/>
      </c:lineChart>
      <c:catAx>
        <c:axId val="99165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59888"/>
        <c:crosses val="autoZero"/>
        <c:auto val="1"/>
        <c:lblAlgn val="ctr"/>
        <c:lblOffset val="100"/>
        <c:noMultiLvlLbl val="0"/>
      </c:catAx>
      <c:valAx>
        <c:axId val="9916598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570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C58B4"/>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0"/>
          <c:order val="0"/>
          <c:tx>
            <c:strRef>
              <c:f>CALCULATION!$B$68</c:f>
              <c:strCache>
                <c:ptCount val="1"/>
                <c:pt idx="0">
                  <c:v>Hanoi</c:v>
                </c:pt>
              </c:strCache>
            </c:strRef>
          </c:tx>
          <c:spPr>
            <a:ln w="28575" cap="rnd">
              <a:solidFill>
                <a:schemeClr val="accent1">
                  <a:shade val="65000"/>
                </a:schemeClr>
              </a:solidFill>
              <a:round/>
            </a:ln>
            <a:effectLst/>
          </c:spPr>
          <c:marker>
            <c:symbol val="none"/>
          </c:marker>
          <c:cat>
            <c:strRef>
              <c:f>CALCULATION!$E$67:$P$67</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CALCULATION!$E$68:$P$68</c:f>
              <c:numCache>
                <c:formatCode>0%</c:formatCode>
                <c:ptCount val="12"/>
                <c:pt idx="0">
                  <c:v>0.61679968750000003</c:v>
                </c:pt>
                <c:pt idx="1">
                  <c:v>0.46055553097345131</c:v>
                </c:pt>
                <c:pt idx="2">
                  <c:v>0.11890080618749516</c:v>
                </c:pt>
                <c:pt idx="3">
                  <c:v>0.57069947058823522</c:v>
                </c:pt>
                <c:pt idx="4">
                  <c:v>0.55491550000000001</c:v>
                </c:pt>
                <c:pt idx="5">
                  <c:v>0.40927000000000002</c:v>
                </c:pt>
                <c:pt idx="6">
                  <c:v>0.23860000000000009</c:v>
                </c:pt>
                <c:pt idx="7">
                  <c:v>8.6319999999999869E-2</c:v>
                </c:pt>
                <c:pt idx="8">
                  <c:v>0.21430000000000007</c:v>
                </c:pt>
                <c:pt idx="9">
                  <c:v>0.27100000000000002</c:v>
                </c:pt>
                <c:pt idx="10">
                  <c:v>0.23860000000000006</c:v>
                </c:pt>
                <c:pt idx="11">
                  <c:v>0.25470999999999994</c:v>
                </c:pt>
              </c:numCache>
            </c:numRef>
          </c:val>
          <c:smooth val="1"/>
          <c:extLst>
            <c:ext xmlns:c16="http://schemas.microsoft.com/office/drawing/2014/chart" uri="{C3380CC4-5D6E-409C-BE32-E72D297353CC}">
              <c16:uniqueId val="{00000000-F414-45C5-9ED3-FC5C2AD74634}"/>
            </c:ext>
          </c:extLst>
        </c:ser>
        <c:ser>
          <c:idx val="1"/>
          <c:order val="1"/>
          <c:tx>
            <c:strRef>
              <c:f>CALCULATION!$B$69</c:f>
              <c:strCache>
                <c:ptCount val="1"/>
                <c:pt idx="0">
                  <c:v>Da Nang</c:v>
                </c:pt>
              </c:strCache>
            </c:strRef>
          </c:tx>
          <c:spPr>
            <a:ln w="28575" cap="rnd">
              <a:solidFill>
                <a:schemeClr val="accent1"/>
              </a:solidFill>
              <a:round/>
            </a:ln>
            <a:effectLst/>
          </c:spPr>
          <c:marker>
            <c:symbol val="none"/>
          </c:marker>
          <c:cat>
            <c:strRef>
              <c:f>CALCULATION!$E$67:$P$67</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CALCULATION!$E$69:$P$69</c:f>
              <c:numCache>
                <c:formatCode>0%</c:formatCode>
                <c:ptCount val="12"/>
                <c:pt idx="0">
                  <c:v>0.34473505154639178</c:v>
                </c:pt>
                <c:pt idx="1">
                  <c:v>0.14497835443037985</c:v>
                </c:pt>
                <c:pt idx="2">
                  <c:v>0.41258333333333341</c:v>
                </c:pt>
                <c:pt idx="3">
                  <c:v>0.28275760000000005</c:v>
                </c:pt>
                <c:pt idx="4">
                  <c:v>6.0320995115495678E-2</c:v>
                </c:pt>
                <c:pt idx="5">
                  <c:v>0.18021897260273964</c:v>
                </c:pt>
                <c:pt idx="6">
                  <c:v>0.16461999999999991</c:v>
                </c:pt>
                <c:pt idx="7">
                  <c:v>0.22995999999999994</c:v>
                </c:pt>
                <c:pt idx="8">
                  <c:v>0.17137000000000008</c:v>
                </c:pt>
                <c:pt idx="9">
                  <c:v>0.13788999999999993</c:v>
                </c:pt>
                <c:pt idx="10">
                  <c:v>0.10440999999999988</c:v>
                </c:pt>
                <c:pt idx="11">
                  <c:v>0.24669999999999989</c:v>
                </c:pt>
              </c:numCache>
            </c:numRef>
          </c:val>
          <c:smooth val="1"/>
          <c:extLst>
            <c:ext xmlns:c16="http://schemas.microsoft.com/office/drawing/2014/chart" uri="{C3380CC4-5D6E-409C-BE32-E72D297353CC}">
              <c16:uniqueId val="{00000001-F414-45C5-9ED3-FC5C2AD74634}"/>
            </c:ext>
          </c:extLst>
        </c:ser>
        <c:ser>
          <c:idx val="2"/>
          <c:order val="2"/>
          <c:tx>
            <c:strRef>
              <c:f>CALCULATION!$B$70</c:f>
              <c:strCache>
                <c:ptCount val="1"/>
                <c:pt idx="0">
                  <c:v>HCMC</c:v>
                </c:pt>
              </c:strCache>
            </c:strRef>
          </c:tx>
          <c:spPr>
            <a:ln w="28575" cap="rnd">
              <a:solidFill>
                <a:schemeClr val="accent1">
                  <a:tint val="65000"/>
                </a:schemeClr>
              </a:solidFill>
              <a:round/>
            </a:ln>
            <a:effectLst/>
          </c:spPr>
          <c:marker>
            <c:symbol val="none"/>
          </c:marker>
          <c:cat>
            <c:strRef>
              <c:f>CALCULATION!$E$67:$P$67</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CALCULATION!$E$70:$P$70</c:f>
              <c:numCache>
                <c:formatCode>0%</c:formatCode>
                <c:ptCount val="12"/>
                <c:pt idx="0">
                  <c:v>0.41867948051948056</c:v>
                </c:pt>
                <c:pt idx="1">
                  <c:v>0.5202481467889909</c:v>
                </c:pt>
                <c:pt idx="2">
                  <c:v>0.46375527710843362</c:v>
                </c:pt>
                <c:pt idx="3">
                  <c:v>0.61140593220338979</c:v>
                </c:pt>
                <c:pt idx="4">
                  <c:v>0.1944550000000001</c:v>
                </c:pt>
                <c:pt idx="5">
                  <c:v>7.4072754153223525E-3</c:v>
                </c:pt>
                <c:pt idx="6">
                  <c:v>0.12231999999999997</c:v>
                </c:pt>
                <c:pt idx="7">
                  <c:v>0.14554</c:v>
                </c:pt>
                <c:pt idx="8">
                  <c:v>0.22995999999999991</c:v>
                </c:pt>
                <c:pt idx="9">
                  <c:v>0.27099999999999996</c:v>
                </c:pt>
                <c:pt idx="10">
                  <c:v>0.18919000000000005</c:v>
                </c:pt>
                <c:pt idx="11">
                  <c:v>9.6039999999999862E-2</c:v>
                </c:pt>
              </c:numCache>
            </c:numRef>
          </c:val>
          <c:smooth val="1"/>
          <c:extLst>
            <c:ext xmlns:c16="http://schemas.microsoft.com/office/drawing/2014/chart" uri="{C3380CC4-5D6E-409C-BE32-E72D297353CC}">
              <c16:uniqueId val="{00000002-F414-45C5-9ED3-FC5C2AD74634}"/>
            </c:ext>
          </c:extLst>
        </c:ser>
        <c:dLbls>
          <c:showLegendKey val="0"/>
          <c:showVal val="0"/>
          <c:showCatName val="0"/>
          <c:showSerName val="0"/>
          <c:showPercent val="0"/>
          <c:showBubbleSize val="0"/>
        </c:dLbls>
        <c:smooth val="0"/>
        <c:axId val="768798240"/>
        <c:axId val="768797160"/>
      </c:lineChart>
      <c:catAx>
        <c:axId val="7687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797160"/>
        <c:crosses val="autoZero"/>
        <c:auto val="1"/>
        <c:lblAlgn val="ctr"/>
        <c:lblOffset val="100"/>
        <c:noMultiLvlLbl val="0"/>
      </c:catAx>
      <c:valAx>
        <c:axId val="768797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798240"/>
        <c:crosses val="autoZero"/>
        <c:crossBetween val="between"/>
      </c:valAx>
      <c:spPr>
        <a:noFill/>
        <a:ln>
          <a:solidFill>
            <a:srgbClr val="0C58B4"/>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0C58B4"/>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0"/>
          <c:order val="0"/>
          <c:tx>
            <c:strRef>
              <c:f>CALCULATION!$C$56</c:f>
              <c:strCache>
                <c:ptCount val="1"/>
                <c:pt idx="0">
                  <c:v>Actual</c:v>
                </c:pt>
              </c:strCache>
            </c:strRef>
          </c:tx>
          <c:spPr>
            <a:ln w="28575" cap="rnd">
              <a:solidFill>
                <a:schemeClr val="accent1">
                  <a:shade val="76000"/>
                </a:schemeClr>
              </a:solidFill>
              <a:round/>
            </a:ln>
            <a:effectLst/>
          </c:spPr>
          <c:marker>
            <c:symbol val="none"/>
          </c:marker>
          <c:cat>
            <c:strRef>
              <c:f>CALCULATION!$E$55:$P$55</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CALCULATION!$E$56:$P$56</c:f>
              <c:numCache>
                <c:formatCode>0%</c:formatCode>
                <c:ptCount val="12"/>
                <c:pt idx="0">
                  <c:v>0.41867948051948056</c:v>
                </c:pt>
                <c:pt idx="1">
                  <c:v>0.5202481467889909</c:v>
                </c:pt>
                <c:pt idx="2">
                  <c:v>0.46375527710843362</c:v>
                </c:pt>
                <c:pt idx="3">
                  <c:v>0.61140593220338979</c:v>
                </c:pt>
                <c:pt idx="4">
                  <c:v>0.1944550000000001</c:v>
                </c:pt>
                <c:pt idx="5">
                  <c:v>7.4072754153223525E-3</c:v>
                </c:pt>
                <c:pt idx="6">
                  <c:v>0.12231999999999997</c:v>
                </c:pt>
                <c:pt idx="7">
                  <c:v>0.14554</c:v>
                </c:pt>
                <c:pt idx="8">
                  <c:v>0.22995999999999991</c:v>
                </c:pt>
                <c:pt idx="9">
                  <c:v>0.27099999999999996</c:v>
                </c:pt>
                <c:pt idx="10">
                  <c:v>0.18919000000000005</c:v>
                </c:pt>
                <c:pt idx="11">
                  <c:v>9.6039999999999862E-2</c:v>
                </c:pt>
              </c:numCache>
            </c:numRef>
          </c:val>
          <c:smooth val="1"/>
          <c:extLst>
            <c:ext xmlns:c16="http://schemas.microsoft.com/office/drawing/2014/chart" uri="{C3380CC4-5D6E-409C-BE32-E72D297353CC}">
              <c16:uniqueId val="{00000000-1CA0-4769-BF36-16FD4CE99DD7}"/>
            </c:ext>
          </c:extLst>
        </c:ser>
        <c:ser>
          <c:idx val="1"/>
          <c:order val="1"/>
          <c:tx>
            <c:strRef>
              <c:f>CALCULATION!$C$57</c:f>
              <c:strCache>
                <c:ptCount val="1"/>
                <c:pt idx="0">
                  <c:v>Budget</c:v>
                </c:pt>
              </c:strCache>
            </c:strRef>
          </c:tx>
          <c:spPr>
            <a:ln w="28575" cap="rnd">
              <a:solidFill>
                <a:schemeClr val="accent1">
                  <a:tint val="77000"/>
                </a:schemeClr>
              </a:solidFill>
              <a:round/>
            </a:ln>
            <a:effectLst/>
          </c:spPr>
          <c:marker>
            <c:symbol val="none"/>
          </c:marker>
          <c:cat>
            <c:strRef>
              <c:f>CALCULATION!$E$55:$P$55</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CALCULATION!$E$57:$P$57</c:f>
              <c:numCache>
                <c:formatCode>0%</c:formatCode>
                <c:ptCount val="12"/>
                <c:pt idx="0">
                  <c:v>0.3519339962443771</c:v>
                </c:pt>
                <c:pt idx="1">
                  <c:v>0.39374869813587893</c:v>
                </c:pt>
                <c:pt idx="2">
                  <c:v>0.33963602270576959</c:v>
                </c:pt>
                <c:pt idx="3">
                  <c:v>0.48869377200687913</c:v>
                </c:pt>
                <c:pt idx="4">
                  <c:v>0.11014009191941608</c:v>
                </c:pt>
                <c:pt idx="5">
                  <c:v>0.2396338441563583</c:v>
                </c:pt>
                <c:pt idx="6">
                  <c:v>0.13719970342395973</c:v>
                </c:pt>
                <c:pt idx="7">
                  <c:v>6.3362984453682034E-2</c:v>
                </c:pt>
                <c:pt idx="8">
                  <c:v>0.17269887166669443</c:v>
                </c:pt>
                <c:pt idx="9">
                  <c:v>0.1675849667575911</c:v>
                </c:pt>
                <c:pt idx="10">
                  <c:v>0.13951325629680009</c:v>
                </c:pt>
                <c:pt idx="11">
                  <c:v>0.28362651661064076</c:v>
                </c:pt>
              </c:numCache>
            </c:numRef>
          </c:val>
          <c:smooth val="1"/>
          <c:extLst>
            <c:ext xmlns:c16="http://schemas.microsoft.com/office/drawing/2014/chart" uri="{C3380CC4-5D6E-409C-BE32-E72D297353CC}">
              <c16:uniqueId val="{00000001-1CA0-4769-BF36-16FD4CE99DD7}"/>
            </c:ext>
          </c:extLst>
        </c:ser>
        <c:dLbls>
          <c:showLegendKey val="0"/>
          <c:showVal val="0"/>
          <c:showCatName val="0"/>
          <c:showSerName val="0"/>
          <c:showPercent val="0"/>
          <c:showBubbleSize val="0"/>
        </c:dLbls>
        <c:smooth val="0"/>
        <c:axId val="768792840"/>
        <c:axId val="768793560"/>
      </c:lineChart>
      <c:catAx>
        <c:axId val="76879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793560"/>
        <c:crosses val="autoZero"/>
        <c:auto val="1"/>
        <c:lblAlgn val="ctr"/>
        <c:lblOffset val="100"/>
        <c:noMultiLvlLbl val="0"/>
      </c:catAx>
      <c:valAx>
        <c:axId val="7687935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79284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0C58B4"/>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CALCULATION!$F$84</c:f>
              <c:strCache>
                <c:ptCount val="1"/>
                <c:pt idx="0">
                  <c:v>Profit</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D423-46D8-9910-BAD92CABC7D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423-46D8-9910-BAD92CABC7D9}"/>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D423-46D8-9910-BAD92CABC7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CALCULATION!$B$85:$B$87</c:f>
              <c:strCache>
                <c:ptCount val="3"/>
                <c:pt idx="0">
                  <c:v>Hanoi</c:v>
                </c:pt>
                <c:pt idx="1">
                  <c:v>Da Nang</c:v>
                </c:pt>
                <c:pt idx="2">
                  <c:v>HCMC</c:v>
                </c:pt>
              </c:strCache>
            </c:strRef>
          </c:cat>
          <c:val>
            <c:numRef>
              <c:f>CALCULATION!$F$85:$F$87</c:f>
              <c:numCache>
                <c:formatCode>#,##0</c:formatCode>
                <c:ptCount val="3"/>
                <c:pt idx="0">
                  <c:v>3188143.4105150001</c:v>
                </c:pt>
                <c:pt idx="1">
                  <c:v>2013808.9080349999</c:v>
                </c:pt>
                <c:pt idx="2">
                  <c:v>3810407.9411099991</c:v>
                </c:pt>
              </c:numCache>
            </c:numRef>
          </c:val>
          <c:extLst>
            <c:ext xmlns:c16="http://schemas.microsoft.com/office/drawing/2014/chart" uri="{C3380CC4-5D6E-409C-BE32-E72D297353CC}">
              <c16:uniqueId val="{00000006-D423-46D8-9910-BAD92CABC7D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0C58B4"/>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CALCULATION!$C$32"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Drop" dropLines="4" dropStyle="combo" dx="26" fmlaLink="CALCULATION!$C$37" fmlaRange="CALCULATION!$B$37:$B$40" noThreeD="1" sel="3"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3</xdr:row>
          <xdr:rowOff>38100</xdr:rowOff>
        </xdr:from>
        <xdr:to>
          <xdr:col>1</xdr:col>
          <xdr:colOff>19050</xdr:colOff>
          <xdr:row>4</xdr:row>
          <xdr:rowOff>123825</xdr:rowOff>
        </xdr:to>
        <xdr:sp macro="" textlink="">
          <xdr:nvSpPr>
            <xdr:cNvPr id="3073" name="Option Butto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Actual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xdr:row>
          <xdr:rowOff>104775</xdr:rowOff>
        </xdr:from>
        <xdr:to>
          <xdr:col>0</xdr:col>
          <xdr:colOff>600075</xdr:colOff>
          <xdr:row>5</xdr:row>
          <xdr:rowOff>142875</xdr:rowOff>
        </xdr:to>
        <xdr:sp macro="" textlink="">
          <xdr:nvSpPr>
            <xdr:cNvPr id="3074" name="Option Button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Budget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xdr:row>
          <xdr:rowOff>28575</xdr:rowOff>
        </xdr:from>
        <xdr:to>
          <xdr:col>1</xdr:col>
          <xdr:colOff>9525</xdr:colOff>
          <xdr:row>7</xdr:row>
          <xdr:rowOff>66675</xdr:rowOff>
        </xdr:to>
        <xdr:sp macro="" textlink="">
          <xdr:nvSpPr>
            <xdr:cNvPr id="3076" name="Drop Down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21</xdr:row>
      <xdr:rowOff>180974</xdr:rowOff>
    </xdr:from>
    <xdr:to>
      <xdr:col>4</xdr:col>
      <xdr:colOff>0</xdr:colOff>
      <xdr:row>36</xdr:row>
      <xdr:rowOff>180974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22</xdr:row>
      <xdr:rowOff>0</xdr:rowOff>
    </xdr:from>
    <xdr:to>
      <xdr:col>7</xdr:col>
      <xdr:colOff>11125</xdr:colOff>
      <xdr:row>37</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3085</xdr:colOff>
      <xdr:row>3</xdr:row>
      <xdr:rowOff>179563</xdr:rowOff>
    </xdr:from>
    <xdr:to>
      <xdr:col>27</xdr:col>
      <xdr:colOff>606528</xdr:colOff>
      <xdr:row>37</xdr:row>
      <xdr:rowOff>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2179</xdr:colOff>
      <xdr:row>3</xdr:row>
      <xdr:rowOff>173355</xdr:rowOff>
    </xdr:from>
    <xdr:to>
      <xdr:col>10</xdr:col>
      <xdr:colOff>9525</xdr:colOff>
      <xdr:row>19</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22</xdr:row>
      <xdr:rowOff>6991</xdr:rowOff>
    </xdr:from>
    <xdr:to>
      <xdr:col>19</xdr:col>
      <xdr:colOff>601211</xdr:colOff>
      <xdr:row>36</xdr:row>
      <xdr:rowOff>174770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606490</xdr:colOff>
      <xdr:row>4</xdr:row>
      <xdr:rowOff>1938</xdr:rowOff>
    </xdr:from>
    <xdr:to>
      <xdr:col>19</xdr:col>
      <xdr:colOff>609599</xdr:colOff>
      <xdr:row>19</xdr:row>
      <xdr:rowOff>9525</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16686</xdr:colOff>
      <xdr:row>22</xdr:row>
      <xdr:rowOff>0</xdr:rowOff>
    </xdr:from>
    <xdr:to>
      <xdr:col>10</xdr:col>
      <xdr:colOff>11124</xdr:colOff>
      <xdr:row>36</xdr:row>
      <xdr:rowOff>177986</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DFD9-7116-4F92-970F-4077AE65A902}">
  <dimension ref="A1:A7"/>
  <sheetViews>
    <sheetView workbookViewId="0">
      <selection activeCell="C10" sqref="C10"/>
    </sheetView>
  </sheetViews>
  <sheetFormatPr defaultRowHeight="15" x14ac:dyDescent="0.25"/>
  <sheetData>
    <row r="1" spans="1:1" x14ac:dyDescent="0.25">
      <c r="A1" s="48" t="s">
        <v>62</v>
      </c>
    </row>
    <row r="2" spans="1:1" x14ac:dyDescent="0.25">
      <c r="A2" t="s">
        <v>57</v>
      </c>
    </row>
    <row r="4" spans="1:1" x14ac:dyDescent="0.25">
      <c r="A4" t="s">
        <v>58</v>
      </c>
    </row>
    <row r="5" spans="1:1" x14ac:dyDescent="0.25">
      <c r="A5" t="s">
        <v>59</v>
      </c>
    </row>
    <row r="6" spans="1:1" x14ac:dyDescent="0.25">
      <c r="A6" t="s">
        <v>60</v>
      </c>
    </row>
    <row r="7" spans="1:1" x14ac:dyDescent="0.25">
      <c r="A7"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R74"/>
  <sheetViews>
    <sheetView showGridLines="0" zoomScale="70" zoomScaleNormal="70" workbookViewId="0">
      <selection activeCell="G43" sqref="G43"/>
    </sheetView>
  </sheetViews>
  <sheetFormatPr defaultColWidth="9.28515625" defaultRowHeight="15" x14ac:dyDescent="0.25"/>
  <cols>
    <col min="1" max="1" width="11" style="87" customWidth="1"/>
    <col min="2" max="2" width="11.42578125" style="87" bestFit="1" customWidth="1"/>
    <col min="3" max="3" width="26" style="87" bestFit="1" customWidth="1"/>
    <col min="4" max="4" width="16" style="87" customWidth="1"/>
    <col min="5" max="5" width="13" style="87" customWidth="1"/>
    <col min="6" max="7" width="14" style="87" bestFit="1" customWidth="1"/>
    <col min="8" max="8" width="19.28515625" style="87" customWidth="1"/>
    <col min="9" max="9" width="13.7109375" style="87" customWidth="1"/>
    <col min="10" max="10" width="15" style="87" bestFit="1" customWidth="1"/>
    <col min="11" max="16" width="14" style="87" bestFit="1" customWidth="1"/>
    <col min="17" max="17" width="15.28515625" style="87" bestFit="1" customWidth="1"/>
    <col min="18" max="18" width="9.28515625" style="87"/>
    <col min="19" max="20" width="16.28515625" style="87" bestFit="1" customWidth="1"/>
    <col min="21" max="16384" width="9.28515625" style="87"/>
  </cols>
  <sheetData>
    <row r="1" spans="1:17" x14ac:dyDescent="0.25">
      <c r="C1" s="88"/>
    </row>
    <row r="2" spans="1:17" x14ac:dyDescent="0.25">
      <c r="A2" s="48" t="s">
        <v>46</v>
      </c>
      <c r="B2" s="22" t="s">
        <v>47</v>
      </c>
    </row>
    <row r="4" spans="1:17" x14ac:dyDescent="0.25">
      <c r="B4" s="46" t="s">
        <v>31</v>
      </c>
      <c r="C4" s="7" t="s">
        <v>28</v>
      </c>
      <c r="D4" s="145" t="s">
        <v>14</v>
      </c>
      <c r="E4" s="3" t="s">
        <v>21</v>
      </c>
      <c r="F4" s="3" t="s">
        <v>22</v>
      </c>
      <c r="G4" s="3" t="s">
        <v>23</v>
      </c>
      <c r="H4" s="3" t="s">
        <v>24</v>
      </c>
      <c r="I4" s="3" t="s">
        <v>25</v>
      </c>
      <c r="J4" s="3" t="s">
        <v>26</v>
      </c>
      <c r="K4" s="3" t="s">
        <v>15</v>
      </c>
      <c r="L4" s="3" t="s">
        <v>16</v>
      </c>
      <c r="M4" s="3" t="s">
        <v>17</v>
      </c>
      <c r="N4" s="3" t="s">
        <v>18</v>
      </c>
      <c r="O4" s="3" t="s">
        <v>19</v>
      </c>
      <c r="P4" s="4" t="s">
        <v>20</v>
      </c>
      <c r="Q4" s="5" t="s">
        <v>13</v>
      </c>
    </row>
    <row r="5" spans="1:17" x14ac:dyDescent="0.25">
      <c r="B5" s="146" t="s">
        <v>43</v>
      </c>
      <c r="C5" s="89" t="s">
        <v>1</v>
      </c>
      <c r="D5" s="90" t="s">
        <v>0</v>
      </c>
      <c r="E5" s="57">
        <v>832048.00000000012</v>
      </c>
      <c r="F5" s="57">
        <v>873263.99999999988</v>
      </c>
      <c r="G5" s="57">
        <v>489762</v>
      </c>
      <c r="H5" s="57">
        <v>621690</v>
      </c>
      <c r="I5" s="57">
        <v>902520</v>
      </c>
      <c r="J5" s="57">
        <v>901967.99999999977</v>
      </c>
      <c r="K5" s="91">
        <v>742900</v>
      </c>
      <c r="L5" s="91">
        <v>772800</v>
      </c>
      <c r="M5" s="91">
        <v>777400</v>
      </c>
      <c r="N5" s="91">
        <v>731400</v>
      </c>
      <c r="O5" s="91">
        <v>752100</v>
      </c>
      <c r="P5" s="92">
        <v>791199.99999999988</v>
      </c>
      <c r="Q5" s="93">
        <f t="shared" ref="Q5:Q22" si="0">SUM(E5:P5)</f>
        <v>9189052</v>
      </c>
    </row>
    <row r="6" spans="1:17" x14ac:dyDescent="0.25">
      <c r="B6" s="147" t="s">
        <v>45</v>
      </c>
      <c r="C6" s="94" t="s">
        <v>1</v>
      </c>
      <c r="D6" s="95" t="s">
        <v>0</v>
      </c>
      <c r="E6" s="20">
        <v>816546</v>
      </c>
      <c r="F6" s="20">
        <v>679558</v>
      </c>
      <c r="G6" s="20">
        <v>966276.00000000012</v>
      </c>
      <c r="H6" s="20">
        <v>610650</v>
      </c>
      <c r="I6" s="20">
        <v>684614</v>
      </c>
      <c r="J6" s="20">
        <v>643057</v>
      </c>
      <c r="K6" s="96">
        <v>841800</v>
      </c>
      <c r="L6" s="96">
        <v>860200</v>
      </c>
      <c r="M6" s="96">
        <v>894700</v>
      </c>
      <c r="N6" s="96">
        <v>814200</v>
      </c>
      <c r="O6" s="96">
        <v>823400</v>
      </c>
      <c r="P6" s="97">
        <v>880900</v>
      </c>
      <c r="Q6" s="98">
        <f t="shared" si="0"/>
        <v>9515901</v>
      </c>
    </row>
    <row r="7" spans="1:17" x14ac:dyDescent="0.25">
      <c r="B7" s="147" t="s">
        <v>44</v>
      </c>
      <c r="C7" s="94" t="s">
        <v>1</v>
      </c>
      <c r="D7" s="95" t="s">
        <v>0</v>
      </c>
      <c r="E7" s="20">
        <v>920920</v>
      </c>
      <c r="F7" s="20">
        <v>1311161</v>
      </c>
      <c r="G7" s="20">
        <v>1025133</v>
      </c>
      <c r="H7" s="20">
        <v>1354286</v>
      </c>
      <c r="I7" s="20">
        <v>892584</v>
      </c>
      <c r="J7" s="20">
        <v>998020</v>
      </c>
      <c r="K7" s="96">
        <v>1196000</v>
      </c>
      <c r="L7" s="96">
        <v>1202900</v>
      </c>
      <c r="M7" s="96">
        <v>1235100</v>
      </c>
      <c r="N7" s="96">
        <v>1147700</v>
      </c>
      <c r="O7" s="96">
        <v>1159200</v>
      </c>
      <c r="P7" s="97">
        <v>1276500</v>
      </c>
      <c r="Q7" s="98">
        <f t="shared" si="0"/>
        <v>13719504</v>
      </c>
    </row>
    <row r="8" spans="1:17" x14ac:dyDescent="0.25">
      <c r="B8" s="146" t="s">
        <v>43</v>
      </c>
      <c r="C8" s="89" t="s">
        <v>11</v>
      </c>
      <c r="D8" s="90" t="s">
        <v>0</v>
      </c>
      <c r="E8" s="57">
        <v>778601.04</v>
      </c>
      <c r="F8" s="57">
        <v>796416.76799999992</v>
      </c>
      <c r="G8" s="57">
        <v>697843.07299999997</v>
      </c>
      <c r="H8" s="57">
        <v>631947.88500000001</v>
      </c>
      <c r="I8" s="57">
        <v>771654.6</v>
      </c>
      <c r="J8" s="57">
        <v>771182.63999999978</v>
      </c>
      <c r="K8" s="91">
        <v>695179.5</v>
      </c>
      <c r="L8" s="91">
        <v>704793.59999999998</v>
      </c>
      <c r="M8" s="91">
        <v>790227.10000000009</v>
      </c>
      <c r="N8" s="91">
        <v>743468.10000000009</v>
      </c>
      <c r="O8" s="91">
        <v>643045.5</v>
      </c>
      <c r="P8" s="92">
        <v>676475.99999999988</v>
      </c>
      <c r="Q8" s="93">
        <f t="shared" si="0"/>
        <v>8700835.8059999999</v>
      </c>
    </row>
    <row r="9" spans="1:17" x14ac:dyDescent="0.25">
      <c r="B9" s="147" t="s">
        <v>45</v>
      </c>
      <c r="C9" s="94" t="s">
        <v>11</v>
      </c>
      <c r="D9" s="95" t="s">
        <v>0</v>
      </c>
      <c r="E9" s="20">
        <v>752447.13899999997</v>
      </c>
      <c r="F9" s="20">
        <v>632668.49800000002</v>
      </c>
      <c r="G9" s="20">
        <v>963860.31</v>
      </c>
      <c r="H9" s="20">
        <v>580117.5</v>
      </c>
      <c r="I9" s="20">
        <v>666490.96600000001</v>
      </c>
      <c r="J9" s="20">
        <v>710904.15</v>
      </c>
      <c r="K9" s="96">
        <v>775718.7</v>
      </c>
      <c r="L9" s="96">
        <v>800846.2</v>
      </c>
      <c r="M9" s="96">
        <v>892463.25</v>
      </c>
      <c r="N9" s="96">
        <v>773490</v>
      </c>
      <c r="O9" s="96">
        <v>797874.6</v>
      </c>
      <c r="P9" s="97">
        <v>836855</v>
      </c>
      <c r="Q9" s="98">
        <f t="shared" si="0"/>
        <v>9183736.313000001</v>
      </c>
    </row>
    <row r="10" spans="1:17" x14ac:dyDescent="0.25">
      <c r="B10" s="148" t="s">
        <v>44</v>
      </c>
      <c r="C10" s="99" t="s">
        <v>11</v>
      </c>
      <c r="D10" s="100" t="s">
        <v>0</v>
      </c>
      <c r="E10" s="58">
        <v>962361.4</v>
      </c>
      <c r="F10" s="58">
        <v>1312472.1610000003</v>
      </c>
      <c r="G10" s="58">
        <v>1071263.9849999999</v>
      </c>
      <c r="H10" s="58">
        <v>1415228.8699999999</v>
      </c>
      <c r="I10" s="58">
        <v>913113.43200000015</v>
      </c>
      <c r="J10" s="58">
        <v>976149.25140000007</v>
      </c>
      <c r="K10" s="101">
        <v>1249820</v>
      </c>
      <c r="L10" s="101">
        <v>1204102.9000000001</v>
      </c>
      <c r="M10" s="101">
        <v>1290679.5</v>
      </c>
      <c r="N10" s="101">
        <v>1199346.5</v>
      </c>
      <c r="O10" s="101">
        <v>1185861.6000000001</v>
      </c>
      <c r="P10" s="102">
        <v>1435513.605</v>
      </c>
      <c r="Q10" s="103">
        <f t="shared" si="0"/>
        <v>14215913.204400001</v>
      </c>
    </row>
    <row r="11" spans="1:17" x14ac:dyDescent="0.25">
      <c r="B11" s="147" t="s">
        <v>43</v>
      </c>
      <c r="C11" s="94" t="s">
        <v>1</v>
      </c>
      <c r="D11" s="95" t="s">
        <v>12</v>
      </c>
      <c r="E11" s="20">
        <v>318841.05361499998</v>
      </c>
      <c r="F11" s="20">
        <v>471077.43479999993</v>
      </c>
      <c r="G11" s="20">
        <v>431528.90336</v>
      </c>
      <c r="H11" s="20">
        <v>266891.84613000002</v>
      </c>
      <c r="I11" s="20">
        <v>401697.66294000001</v>
      </c>
      <c r="J11" s="20">
        <v>532819.55663999985</v>
      </c>
      <c r="K11" s="96">
        <v>565644.05999999994</v>
      </c>
      <c r="L11" s="96">
        <v>706091.9040000001</v>
      </c>
      <c r="M11" s="96">
        <v>610803.17999999993</v>
      </c>
      <c r="N11" s="96">
        <v>533190.6</v>
      </c>
      <c r="O11" s="96">
        <v>572648.93999999994</v>
      </c>
      <c r="P11" s="97">
        <v>589673.44799999997</v>
      </c>
      <c r="Q11" s="98">
        <f t="shared" si="0"/>
        <v>6000908.5894849999</v>
      </c>
    </row>
    <row r="12" spans="1:17" x14ac:dyDescent="0.25">
      <c r="B12" s="147" t="s">
        <v>45</v>
      </c>
      <c r="C12" s="94" t="s">
        <v>1</v>
      </c>
      <c r="D12" s="95" t="s">
        <v>12</v>
      </c>
      <c r="E12" s="20">
        <v>535053.97259999998</v>
      </c>
      <c r="F12" s="20">
        <v>581036.79941999994</v>
      </c>
      <c r="G12" s="20">
        <v>567606.62699999998</v>
      </c>
      <c r="H12" s="20">
        <v>437984.07155999995</v>
      </c>
      <c r="I12" s="20">
        <v>643317.40225000004</v>
      </c>
      <c r="J12" s="20">
        <v>527165.92813500005</v>
      </c>
      <c r="K12" s="96">
        <v>703222.88400000008</v>
      </c>
      <c r="L12" s="96">
        <v>662388.40800000005</v>
      </c>
      <c r="M12" s="96">
        <v>741375.26099999994</v>
      </c>
      <c r="N12" s="96">
        <v>701929.96200000006</v>
      </c>
      <c r="O12" s="96">
        <v>737428.8060000001</v>
      </c>
      <c r="P12" s="97">
        <v>663581.97000000009</v>
      </c>
      <c r="Q12" s="98">
        <f t="shared" si="0"/>
        <v>7502092.0919650001</v>
      </c>
    </row>
    <row r="13" spans="1:17" x14ac:dyDescent="0.25">
      <c r="B13" s="148" t="s">
        <v>44</v>
      </c>
      <c r="C13" s="99" t="s">
        <v>1</v>
      </c>
      <c r="D13" s="100" t="s">
        <v>12</v>
      </c>
      <c r="E13" s="58">
        <v>535349.69279999996</v>
      </c>
      <c r="F13" s="58">
        <v>629031.91960799997</v>
      </c>
      <c r="G13" s="58">
        <v>549722.16151200014</v>
      </c>
      <c r="H13" s="58">
        <v>526267.50569999998</v>
      </c>
      <c r="I13" s="58">
        <v>719016.5782799999</v>
      </c>
      <c r="J13" s="58">
        <v>990627.39098999999</v>
      </c>
      <c r="K13" s="101">
        <v>1049705.28</v>
      </c>
      <c r="L13" s="101">
        <v>1027829.934</v>
      </c>
      <c r="M13" s="101">
        <v>951076.4040000001</v>
      </c>
      <c r="N13" s="101">
        <v>836673.3</v>
      </c>
      <c r="O13" s="101">
        <v>939890.95199999993</v>
      </c>
      <c r="P13" s="102">
        <v>1153904.9400000002</v>
      </c>
      <c r="Q13" s="103">
        <f t="shared" si="0"/>
        <v>9909096.05889</v>
      </c>
    </row>
    <row r="14" spans="1:17" x14ac:dyDescent="0.25">
      <c r="B14" s="147" t="s">
        <v>43</v>
      </c>
      <c r="C14" s="94" t="s">
        <v>11</v>
      </c>
      <c r="D14" s="95" t="s">
        <v>12</v>
      </c>
      <c r="E14" s="20">
        <v>402420.02456666715</v>
      </c>
      <c r="F14" s="20">
        <v>619900.56911666703</v>
      </c>
      <c r="G14" s="20">
        <v>606259.80991666706</v>
      </c>
      <c r="H14" s="20">
        <v>328206.87101666717</v>
      </c>
      <c r="I14" s="20">
        <v>520786.60931666713</v>
      </c>
      <c r="J14" s="20">
        <v>708103.60031666688</v>
      </c>
      <c r="K14" s="96">
        <v>588464.1001166671</v>
      </c>
      <c r="L14" s="96">
        <v>587854.485116667</v>
      </c>
      <c r="M14" s="96">
        <v>624903.3451166671</v>
      </c>
      <c r="N14" s="96">
        <v>515998.57511666714</v>
      </c>
      <c r="O14" s="96">
        <v>570686.94011666707</v>
      </c>
      <c r="P14" s="97">
        <v>603114.52511666692</v>
      </c>
      <c r="Q14" s="98">
        <f t="shared" si="0"/>
        <v>6676699.4549500057</v>
      </c>
    </row>
    <row r="15" spans="1:17" x14ac:dyDescent="0.25">
      <c r="B15" s="147" t="s">
        <v>45</v>
      </c>
      <c r="C15" s="94" t="s">
        <v>11</v>
      </c>
      <c r="D15" s="95" t="s">
        <v>12</v>
      </c>
      <c r="E15" s="20">
        <v>558529.4846666666</v>
      </c>
      <c r="F15" s="20">
        <v>524219.23726666655</v>
      </c>
      <c r="G15" s="20">
        <v>705033.27666666661</v>
      </c>
      <c r="H15" s="20">
        <v>519858.19746666652</v>
      </c>
      <c r="I15" s="20">
        <v>570334.38416666666</v>
      </c>
      <c r="J15" s="20">
        <v>647260.84971666662</v>
      </c>
      <c r="K15" s="96">
        <v>641931.7666666666</v>
      </c>
      <c r="L15" s="96">
        <v>722282.95666666667</v>
      </c>
      <c r="M15" s="96">
        <v>805033.27666666661</v>
      </c>
      <c r="N15" s="96">
        <v>739037.53666666662</v>
      </c>
      <c r="O15" s="96">
        <v>733374.0166666666</v>
      </c>
      <c r="P15" s="97">
        <v>739804.47166666668</v>
      </c>
      <c r="Q15" s="98">
        <f t="shared" si="0"/>
        <v>7906699.4549499992</v>
      </c>
    </row>
    <row r="16" spans="1:17" x14ac:dyDescent="0.25">
      <c r="B16" s="148" t="s">
        <v>44</v>
      </c>
      <c r="C16" s="99" t="s">
        <v>11</v>
      </c>
      <c r="D16" s="100" t="s">
        <v>12</v>
      </c>
      <c r="E16" s="58">
        <v>623673.70666666655</v>
      </c>
      <c r="F16" s="58">
        <v>795687.95626666653</v>
      </c>
      <c r="G16" s="58">
        <v>707424.14586666669</v>
      </c>
      <c r="H16" s="58">
        <v>723615.33526666672</v>
      </c>
      <c r="I16" s="58">
        <v>812543.03466666664</v>
      </c>
      <c r="J16" s="58">
        <v>742230.85381666664</v>
      </c>
      <c r="K16" s="101">
        <v>1078345.0666666667</v>
      </c>
      <c r="L16" s="101">
        <v>1127807.3466666667</v>
      </c>
      <c r="M16" s="101">
        <v>1067780.6066666667</v>
      </c>
      <c r="N16" s="101">
        <v>998354.05666666676</v>
      </c>
      <c r="O16" s="101">
        <v>1020418.1866666666</v>
      </c>
      <c r="P16" s="102">
        <v>1028363.8816666667</v>
      </c>
      <c r="Q16" s="103">
        <f t="shared" si="0"/>
        <v>10726244.177549999</v>
      </c>
    </row>
    <row r="17" spans="2:18" x14ac:dyDescent="0.25">
      <c r="B17" s="146" t="s">
        <v>43</v>
      </c>
      <c r="C17" s="89" t="s">
        <v>1</v>
      </c>
      <c r="D17" s="90" t="s">
        <v>27</v>
      </c>
      <c r="E17" s="59">
        <f t="shared" ref="E17:P22" si="1">E5-E11</f>
        <v>513206.94638500013</v>
      </c>
      <c r="F17" s="59">
        <f t="shared" si="1"/>
        <v>402186.56519999995</v>
      </c>
      <c r="G17" s="59">
        <f t="shared" si="1"/>
        <v>58233.096640000003</v>
      </c>
      <c r="H17" s="59">
        <f t="shared" si="1"/>
        <v>354798.15386999998</v>
      </c>
      <c r="I17" s="59">
        <f t="shared" si="1"/>
        <v>500822.33705999999</v>
      </c>
      <c r="J17" s="59">
        <f t="shared" si="1"/>
        <v>369148.44335999992</v>
      </c>
      <c r="K17" s="104">
        <f t="shared" si="1"/>
        <v>177255.94000000006</v>
      </c>
      <c r="L17" s="104">
        <f t="shared" si="1"/>
        <v>66708.095999999903</v>
      </c>
      <c r="M17" s="104">
        <f t="shared" si="1"/>
        <v>166596.82000000007</v>
      </c>
      <c r="N17" s="104">
        <f t="shared" si="1"/>
        <v>198209.40000000002</v>
      </c>
      <c r="O17" s="104">
        <f t="shared" si="1"/>
        <v>179451.06000000006</v>
      </c>
      <c r="P17" s="105">
        <f t="shared" si="1"/>
        <v>201526.55199999991</v>
      </c>
      <c r="Q17" s="93">
        <f t="shared" si="0"/>
        <v>3188143.4105150001</v>
      </c>
      <c r="R17" s="106"/>
    </row>
    <row r="18" spans="2:18" x14ac:dyDescent="0.25">
      <c r="B18" s="147" t="s">
        <v>45</v>
      </c>
      <c r="C18" s="94" t="s">
        <v>1</v>
      </c>
      <c r="D18" s="95" t="s">
        <v>27</v>
      </c>
      <c r="E18" s="15">
        <f t="shared" si="1"/>
        <v>281492.02740000002</v>
      </c>
      <c r="F18" s="15">
        <f t="shared" si="1"/>
        <v>98521.200580000062</v>
      </c>
      <c r="G18" s="15">
        <f t="shared" si="1"/>
        <v>398669.37300000014</v>
      </c>
      <c r="H18" s="15">
        <f t="shared" si="1"/>
        <v>172665.92844000005</v>
      </c>
      <c r="I18" s="15">
        <f t="shared" si="1"/>
        <v>41296.597749999957</v>
      </c>
      <c r="J18" s="15">
        <f t="shared" si="1"/>
        <v>115891.07186499995</v>
      </c>
      <c r="K18" s="107">
        <f t="shared" si="1"/>
        <v>138577.11599999992</v>
      </c>
      <c r="L18" s="107">
        <f t="shared" si="1"/>
        <v>197811.59199999995</v>
      </c>
      <c r="M18" s="107">
        <f t="shared" si="1"/>
        <v>153324.73900000006</v>
      </c>
      <c r="N18" s="107">
        <f t="shared" si="1"/>
        <v>112270.03799999994</v>
      </c>
      <c r="O18" s="107">
        <f t="shared" si="1"/>
        <v>85971.193999999901</v>
      </c>
      <c r="P18" s="108">
        <f t="shared" si="1"/>
        <v>217318.02999999991</v>
      </c>
      <c r="Q18" s="98">
        <f t="shared" si="0"/>
        <v>2013808.9080349999</v>
      </c>
      <c r="R18" s="106"/>
    </row>
    <row r="19" spans="2:18" x14ac:dyDescent="0.25">
      <c r="B19" s="148" t="s">
        <v>44</v>
      </c>
      <c r="C19" s="99" t="s">
        <v>1</v>
      </c>
      <c r="D19" s="100" t="s">
        <v>27</v>
      </c>
      <c r="E19" s="60">
        <f t="shared" si="1"/>
        <v>385570.30720000004</v>
      </c>
      <c r="F19" s="60">
        <f t="shared" si="1"/>
        <v>682129.08039200003</v>
      </c>
      <c r="G19" s="60">
        <f t="shared" si="1"/>
        <v>475410.83848799986</v>
      </c>
      <c r="H19" s="60">
        <f t="shared" si="1"/>
        <v>828018.49430000002</v>
      </c>
      <c r="I19" s="60">
        <f t="shared" si="1"/>
        <v>173567.4217200001</v>
      </c>
      <c r="J19" s="60">
        <f t="shared" si="1"/>
        <v>7392.6090100000147</v>
      </c>
      <c r="K19" s="109">
        <f t="shared" si="1"/>
        <v>146294.71999999997</v>
      </c>
      <c r="L19" s="109">
        <f t="shared" si="1"/>
        <v>175070.06599999999</v>
      </c>
      <c r="M19" s="109">
        <f t="shared" si="1"/>
        <v>284023.5959999999</v>
      </c>
      <c r="N19" s="109">
        <f t="shared" si="1"/>
        <v>311026.69999999995</v>
      </c>
      <c r="O19" s="109">
        <f t="shared" si="1"/>
        <v>219309.04800000007</v>
      </c>
      <c r="P19" s="110">
        <f t="shared" si="1"/>
        <v>122595.05999999982</v>
      </c>
      <c r="Q19" s="103">
        <f t="shared" si="0"/>
        <v>3810407.9411099991</v>
      </c>
      <c r="R19" s="106"/>
    </row>
    <row r="20" spans="2:18" x14ac:dyDescent="0.25">
      <c r="B20" s="147" t="s">
        <v>43</v>
      </c>
      <c r="C20" s="94" t="s">
        <v>11</v>
      </c>
      <c r="D20" s="95" t="s">
        <v>27</v>
      </c>
      <c r="E20" s="15">
        <f t="shared" si="1"/>
        <v>376181.01543333288</v>
      </c>
      <c r="F20" s="15">
        <f t="shared" si="1"/>
        <v>176516.19888333289</v>
      </c>
      <c r="G20" s="15">
        <f t="shared" si="1"/>
        <v>91583.263083332917</v>
      </c>
      <c r="H20" s="15">
        <f t="shared" si="1"/>
        <v>303741.01398333284</v>
      </c>
      <c r="I20" s="15">
        <f t="shared" si="1"/>
        <v>250867.99068333284</v>
      </c>
      <c r="J20" s="15">
        <f t="shared" si="1"/>
        <v>63079.0396833329</v>
      </c>
      <c r="K20" s="107">
        <f t="shared" si="1"/>
        <v>106715.3998833329</v>
      </c>
      <c r="L20" s="107">
        <f t="shared" si="1"/>
        <v>116939.11488333298</v>
      </c>
      <c r="M20" s="107">
        <f t="shared" si="1"/>
        <v>165323.75488333299</v>
      </c>
      <c r="N20" s="107">
        <f t="shared" si="1"/>
        <v>227469.52488333295</v>
      </c>
      <c r="O20" s="107">
        <f t="shared" si="1"/>
        <v>72358.559883332928</v>
      </c>
      <c r="P20" s="108">
        <f t="shared" si="1"/>
        <v>73361.474883332965</v>
      </c>
      <c r="Q20" s="98">
        <f t="shared" si="0"/>
        <v>2024136.351049995</v>
      </c>
      <c r="R20" s="106"/>
    </row>
    <row r="21" spans="2:18" x14ac:dyDescent="0.25">
      <c r="B21" s="147" t="s">
        <v>45</v>
      </c>
      <c r="C21" s="94" t="s">
        <v>11</v>
      </c>
      <c r="D21" s="95" t="s">
        <v>27</v>
      </c>
      <c r="E21" s="15">
        <f t="shared" si="1"/>
        <v>193917.65433333337</v>
      </c>
      <c r="F21" s="15">
        <f t="shared" si="1"/>
        <v>108449.26073333347</v>
      </c>
      <c r="G21" s="15">
        <f t="shared" si="1"/>
        <v>258827.03333333344</v>
      </c>
      <c r="H21" s="15">
        <f t="shared" si="1"/>
        <v>60259.302533333481</v>
      </c>
      <c r="I21" s="15">
        <f t="shared" si="1"/>
        <v>96156.581833333359</v>
      </c>
      <c r="J21" s="15">
        <f t="shared" si="1"/>
        <v>63643.300283333403</v>
      </c>
      <c r="K21" s="107">
        <f t="shared" si="1"/>
        <v>133786.93333333335</v>
      </c>
      <c r="L21" s="107">
        <f t="shared" si="1"/>
        <v>78563.243333333288</v>
      </c>
      <c r="M21" s="107">
        <f t="shared" si="1"/>
        <v>87429.973333333386</v>
      </c>
      <c r="N21" s="107">
        <f t="shared" si="1"/>
        <v>34452.463333333377</v>
      </c>
      <c r="O21" s="107">
        <f t="shared" si="1"/>
        <v>64500.583333333372</v>
      </c>
      <c r="P21" s="108">
        <f t="shared" si="1"/>
        <v>97050.528333333321</v>
      </c>
      <c r="Q21" s="98">
        <f t="shared" si="0"/>
        <v>1277036.8580500009</v>
      </c>
      <c r="R21" s="106"/>
    </row>
    <row r="22" spans="2:18" x14ac:dyDescent="0.25">
      <c r="B22" s="148" t="s">
        <v>44</v>
      </c>
      <c r="C22" s="99" t="s">
        <v>11</v>
      </c>
      <c r="D22" s="100" t="s">
        <v>27</v>
      </c>
      <c r="E22" s="60">
        <f t="shared" si="1"/>
        <v>338687.69333333347</v>
      </c>
      <c r="F22" s="60">
        <f t="shared" si="1"/>
        <v>516784.20473333378</v>
      </c>
      <c r="G22" s="60">
        <f t="shared" si="1"/>
        <v>363839.83913333318</v>
      </c>
      <c r="H22" s="60">
        <f t="shared" si="1"/>
        <v>691613.53473333316</v>
      </c>
      <c r="I22" s="60">
        <f t="shared" si="1"/>
        <v>100570.3973333335</v>
      </c>
      <c r="J22" s="60">
        <f t="shared" si="1"/>
        <v>233918.39758333343</v>
      </c>
      <c r="K22" s="109">
        <f t="shared" si="1"/>
        <v>171474.93333333335</v>
      </c>
      <c r="L22" s="109">
        <f t="shared" si="1"/>
        <v>76295.553333333461</v>
      </c>
      <c r="M22" s="109">
        <f t="shared" si="1"/>
        <v>222898.89333333331</v>
      </c>
      <c r="N22" s="109">
        <f t="shared" si="1"/>
        <v>200992.44333333324</v>
      </c>
      <c r="O22" s="109">
        <f t="shared" si="1"/>
        <v>165443.41333333345</v>
      </c>
      <c r="P22" s="110">
        <f t="shared" si="1"/>
        <v>407149.72333333327</v>
      </c>
      <c r="Q22" s="103">
        <f t="shared" si="0"/>
        <v>3489669.026850001</v>
      </c>
    </row>
    <row r="23" spans="2:18" x14ac:dyDescent="0.25">
      <c r="B23" s="149" t="s">
        <v>13</v>
      </c>
      <c r="C23" s="111" t="s">
        <v>1</v>
      </c>
      <c r="D23" s="112" t="s">
        <v>0</v>
      </c>
      <c r="E23" s="50">
        <v>2569514</v>
      </c>
      <c r="F23" s="50">
        <v>2863983</v>
      </c>
      <c r="G23" s="50">
        <v>2481171</v>
      </c>
      <c r="H23" s="50">
        <v>2586626</v>
      </c>
      <c r="I23" s="50">
        <v>2479718</v>
      </c>
      <c r="J23" s="50">
        <v>2543045</v>
      </c>
      <c r="K23" s="113">
        <v>2780700</v>
      </c>
      <c r="L23" s="113">
        <v>2835900</v>
      </c>
      <c r="M23" s="113">
        <v>2907200</v>
      </c>
      <c r="N23" s="113">
        <v>2693300</v>
      </c>
      <c r="O23" s="113">
        <v>2734700</v>
      </c>
      <c r="P23" s="114">
        <v>2948600</v>
      </c>
      <c r="Q23" s="114">
        <v>32424457</v>
      </c>
      <c r="R23" s="106"/>
    </row>
    <row r="24" spans="2:18" x14ac:dyDescent="0.25">
      <c r="B24" s="149" t="s">
        <v>13</v>
      </c>
      <c r="C24" s="111" t="s">
        <v>1</v>
      </c>
      <c r="D24" s="112" t="s">
        <v>12</v>
      </c>
      <c r="E24" s="51">
        <v>1389244.7190149999</v>
      </c>
      <c r="F24" s="51">
        <v>1681146.153828</v>
      </c>
      <c r="G24" s="51">
        <v>1548857.6918720002</v>
      </c>
      <c r="H24" s="51">
        <v>1231143.4233900001</v>
      </c>
      <c r="I24" s="51">
        <v>1764031.64347</v>
      </c>
      <c r="J24" s="51">
        <v>2050612.8757649998</v>
      </c>
      <c r="K24" s="115">
        <v>2318572.2240000004</v>
      </c>
      <c r="L24" s="115">
        <v>2396310.2460000003</v>
      </c>
      <c r="M24" s="115">
        <v>2303254.8449999997</v>
      </c>
      <c r="N24" s="115">
        <v>2071793.862</v>
      </c>
      <c r="O24" s="115">
        <v>2249968.6979999999</v>
      </c>
      <c r="P24" s="116">
        <v>2407160.358</v>
      </c>
      <c r="Q24" s="116">
        <v>23412096.740340002</v>
      </c>
      <c r="R24" s="106"/>
    </row>
    <row r="25" spans="2:18" x14ac:dyDescent="0.25">
      <c r="B25" s="149" t="s">
        <v>13</v>
      </c>
      <c r="C25" s="111" t="s">
        <v>1</v>
      </c>
      <c r="D25" s="112" t="s">
        <v>27</v>
      </c>
      <c r="E25" s="51">
        <v>1180269.2809850001</v>
      </c>
      <c r="F25" s="51">
        <v>1182836.846172</v>
      </c>
      <c r="G25" s="51">
        <v>932313.308128</v>
      </c>
      <c r="H25" s="51">
        <v>1355482.5766099999</v>
      </c>
      <c r="I25" s="51">
        <v>715686.35653000011</v>
      </c>
      <c r="J25" s="51">
        <v>492432.12423499988</v>
      </c>
      <c r="K25" s="115">
        <v>462127.77599999995</v>
      </c>
      <c r="L25" s="115">
        <v>439589.75399999984</v>
      </c>
      <c r="M25" s="115">
        <v>603945.15500000003</v>
      </c>
      <c r="N25" s="115">
        <v>621506.13799999992</v>
      </c>
      <c r="O25" s="115">
        <v>484731.30200000003</v>
      </c>
      <c r="P25" s="116">
        <v>541439.64199999964</v>
      </c>
      <c r="Q25" s="116">
        <v>9012360.2596599981</v>
      </c>
      <c r="R25" s="106"/>
    </row>
    <row r="26" spans="2:18" x14ac:dyDescent="0.25">
      <c r="B26" s="149" t="s">
        <v>13</v>
      </c>
      <c r="C26" s="111" t="s">
        <v>11</v>
      </c>
      <c r="D26" s="112" t="s">
        <v>0</v>
      </c>
      <c r="E26" s="51">
        <v>2493409.5789999999</v>
      </c>
      <c r="F26" s="51">
        <v>2741557.4270000001</v>
      </c>
      <c r="G26" s="51">
        <v>2732967.3679999998</v>
      </c>
      <c r="H26" s="51">
        <v>2627294.2549999999</v>
      </c>
      <c r="I26" s="51">
        <v>2351258.9980000001</v>
      </c>
      <c r="J26" s="51">
        <v>2458236.0414</v>
      </c>
      <c r="K26" s="115">
        <v>2720718.2</v>
      </c>
      <c r="L26" s="115">
        <v>2709742.7</v>
      </c>
      <c r="M26" s="115">
        <v>2973369.85</v>
      </c>
      <c r="N26" s="115">
        <v>2716304.6</v>
      </c>
      <c r="O26" s="115">
        <v>2626781.7000000002</v>
      </c>
      <c r="P26" s="116">
        <v>2948844.605</v>
      </c>
      <c r="Q26" s="116">
        <v>32100485.323400006</v>
      </c>
      <c r="R26" s="106"/>
    </row>
    <row r="27" spans="2:18" x14ac:dyDescent="0.25">
      <c r="B27" s="149" t="s">
        <v>13</v>
      </c>
      <c r="C27" s="111" t="s">
        <v>11</v>
      </c>
      <c r="D27" s="112" t="s">
        <v>12</v>
      </c>
      <c r="E27" s="51">
        <v>1584623.2159000002</v>
      </c>
      <c r="F27" s="51">
        <v>1939807.7626500002</v>
      </c>
      <c r="G27" s="51">
        <v>2018717.2324500002</v>
      </c>
      <c r="H27" s="51">
        <v>1571680.4037500005</v>
      </c>
      <c r="I27" s="51">
        <v>1903664.0281500006</v>
      </c>
      <c r="J27" s="51">
        <v>2097595.3038500003</v>
      </c>
      <c r="K27" s="115">
        <v>2308740.9334500004</v>
      </c>
      <c r="L27" s="115">
        <v>2437944.7884500003</v>
      </c>
      <c r="M27" s="115">
        <v>2497717.2284500003</v>
      </c>
      <c r="N27" s="115">
        <v>2253390.1684500007</v>
      </c>
      <c r="O27" s="115">
        <v>2324479.1434500003</v>
      </c>
      <c r="P27" s="116">
        <v>2371282.8784500002</v>
      </c>
      <c r="Q27" s="116">
        <v>25309643.087450005</v>
      </c>
      <c r="R27" s="106"/>
    </row>
    <row r="28" spans="2:18" x14ac:dyDescent="0.25">
      <c r="B28" s="150" t="s">
        <v>13</v>
      </c>
      <c r="C28" s="117" t="s">
        <v>11</v>
      </c>
      <c r="D28" s="118" t="s">
        <v>27</v>
      </c>
      <c r="E28" s="52">
        <v>908786.36309999973</v>
      </c>
      <c r="F28" s="52">
        <v>801749.66435000021</v>
      </c>
      <c r="G28" s="52">
        <v>714250.13554999954</v>
      </c>
      <c r="H28" s="52">
        <v>1055613.8512499994</v>
      </c>
      <c r="I28" s="52">
        <v>447594.9698499997</v>
      </c>
      <c r="J28" s="52">
        <v>360640.73754999973</v>
      </c>
      <c r="K28" s="119">
        <v>411977.26654999959</v>
      </c>
      <c r="L28" s="119">
        <v>271797.91154999973</v>
      </c>
      <c r="M28" s="119">
        <v>475652.62154999969</v>
      </c>
      <c r="N28" s="119">
        <v>462914.43154999957</v>
      </c>
      <c r="O28" s="119">
        <v>302302.55654999975</v>
      </c>
      <c r="P28" s="120">
        <v>577561.72654999956</v>
      </c>
      <c r="Q28" s="120">
        <v>6790842.2359499969</v>
      </c>
    </row>
    <row r="29" spans="2:18" s="121" customFormat="1" x14ac:dyDescent="0.25">
      <c r="B29" s="16"/>
      <c r="C29" s="151"/>
      <c r="E29" s="15"/>
      <c r="F29" s="15"/>
      <c r="G29" s="15"/>
      <c r="H29" s="15"/>
      <c r="I29" s="15"/>
      <c r="J29" s="15"/>
      <c r="K29" s="15"/>
      <c r="L29" s="15"/>
      <c r="M29" s="15"/>
      <c r="N29" s="15"/>
      <c r="O29" s="15"/>
      <c r="P29" s="15"/>
      <c r="Q29" s="122"/>
    </row>
    <row r="30" spans="2:18" s="123" customFormat="1" x14ac:dyDescent="0.25">
      <c r="B30" s="53"/>
      <c r="C30" s="152"/>
      <c r="E30" s="56"/>
      <c r="F30" s="54"/>
      <c r="G30" s="55"/>
      <c r="H30" s="55"/>
      <c r="I30" s="55"/>
      <c r="J30" s="55"/>
      <c r="K30" s="55"/>
      <c r="L30" s="55"/>
      <c r="M30" s="55"/>
      <c r="N30" s="55"/>
      <c r="O30" s="55"/>
      <c r="P30" s="55"/>
      <c r="Q30" s="55"/>
    </row>
    <row r="31" spans="2:18" x14ac:dyDescent="0.25">
      <c r="B31" s="124"/>
      <c r="C31" s="153"/>
      <c r="E31" s="15"/>
      <c r="F31" s="15"/>
      <c r="G31" s="15"/>
      <c r="H31" s="15"/>
      <c r="I31" s="15"/>
      <c r="J31" s="15"/>
      <c r="K31" s="15"/>
      <c r="L31" s="15"/>
      <c r="M31" s="15"/>
      <c r="N31" s="15"/>
      <c r="O31" s="15"/>
      <c r="P31" s="15"/>
      <c r="Q31" s="15"/>
    </row>
    <row r="32" spans="2:18" x14ac:dyDescent="0.25">
      <c r="E32" s="125"/>
      <c r="F32" s="125"/>
      <c r="G32" s="125"/>
    </row>
    <row r="33" spans="1:10" x14ac:dyDescent="0.25">
      <c r="A33" s="48" t="s">
        <v>48</v>
      </c>
      <c r="B33" s="22" t="s">
        <v>42</v>
      </c>
      <c r="C33" s="121"/>
      <c r="G33" s="121"/>
      <c r="H33" s="121"/>
      <c r="I33" s="121"/>
      <c r="J33" s="121"/>
    </row>
    <row r="34" spans="1:10" x14ac:dyDescent="0.25">
      <c r="G34" s="121"/>
      <c r="H34" s="121"/>
      <c r="I34" s="121"/>
      <c r="J34" s="121"/>
    </row>
    <row r="35" spans="1:10" x14ac:dyDescent="0.25">
      <c r="B35" s="30" t="s">
        <v>31</v>
      </c>
      <c r="C35" s="35" t="s">
        <v>12</v>
      </c>
      <c r="D35" s="26" t="s">
        <v>1</v>
      </c>
      <c r="E35" s="27" t="s">
        <v>11</v>
      </c>
      <c r="G35" s="47"/>
      <c r="H35" s="47"/>
      <c r="I35" s="49"/>
      <c r="J35" s="49"/>
    </row>
    <row r="36" spans="1:10" x14ac:dyDescent="0.25">
      <c r="B36" s="126" t="s">
        <v>44</v>
      </c>
      <c r="C36" s="127" t="s">
        <v>10</v>
      </c>
      <c r="D36" s="128">
        <v>2446426.6138111856</v>
      </c>
      <c r="E36" s="129">
        <v>2820990.7024551262</v>
      </c>
      <c r="G36" s="47"/>
      <c r="H36" s="47"/>
      <c r="I36" s="130"/>
      <c r="J36" s="130"/>
    </row>
    <row r="37" spans="1:10" x14ac:dyDescent="0.25">
      <c r="B37" s="126" t="s">
        <v>44</v>
      </c>
      <c r="C37" s="127" t="s">
        <v>9</v>
      </c>
      <c r="D37" s="128">
        <v>916594.50464125758</v>
      </c>
      <c r="E37" s="129">
        <v>956931.18318652001</v>
      </c>
      <c r="G37" s="47"/>
      <c r="H37" s="47"/>
      <c r="I37" s="130"/>
      <c r="J37" s="130"/>
    </row>
    <row r="38" spans="1:10" x14ac:dyDescent="0.25">
      <c r="B38" s="126" t="s">
        <v>44</v>
      </c>
      <c r="C38" s="127" t="s">
        <v>8</v>
      </c>
      <c r="D38" s="128">
        <v>1065373.123684647</v>
      </c>
      <c r="E38" s="129">
        <v>1128488.79242609</v>
      </c>
      <c r="G38" s="47"/>
      <c r="H38" s="47"/>
      <c r="I38" s="130"/>
      <c r="J38" s="130"/>
    </row>
    <row r="39" spans="1:10" x14ac:dyDescent="0.25">
      <c r="B39" s="126" t="s">
        <v>44</v>
      </c>
      <c r="C39" s="127" t="s">
        <v>7</v>
      </c>
      <c r="D39" s="128">
        <v>639332.82174265652</v>
      </c>
      <c r="E39" s="129">
        <v>637218.90357494005</v>
      </c>
      <c r="G39" s="47"/>
      <c r="H39" s="47"/>
      <c r="I39" s="130"/>
      <c r="J39" s="130"/>
    </row>
    <row r="40" spans="1:10" x14ac:dyDescent="0.25">
      <c r="B40" s="126" t="s">
        <v>44</v>
      </c>
      <c r="C40" s="127" t="s">
        <v>6</v>
      </c>
      <c r="D40" s="128">
        <v>1024617.2872496283</v>
      </c>
      <c r="E40" s="129">
        <v>1081492.9679836601</v>
      </c>
      <c r="G40" s="47"/>
      <c r="H40" s="47"/>
      <c r="I40" s="130"/>
      <c r="J40" s="130"/>
    </row>
    <row r="41" spans="1:10" x14ac:dyDescent="0.25">
      <c r="B41" s="126" t="s">
        <v>44</v>
      </c>
      <c r="C41" s="127" t="s">
        <v>5</v>
      </c>
      <c r="D41" s="128">
        <v>890825.47764244641</v>
      </c>
      <c r="E41" s="129">
        <v>1127216.7477873301</v>
      </c>
      <c r="G41" s="47"/>
      <c r="H41" s="47"/>
      <c r="I41" s="130"/>
      <c r="J41" s="130"/>
    </row>
    <row r="42" spans="1:10" x14ac:dyDescent="0.25">
      <c r="B42" s="126" t="s">
        <v>44</v>
      </c>
      <c r="C42" s="127" t="s">
        <v>4</v>
      </c>
      <c r="D42" s="128">
        <v>1001403.960586712</v>
      </c>
      <c r="E42" s="129">
        <v>954725.52753830003</v>
      </c>
      <c r="G42" s="47"/>
      <c r="H42" s="47"/>
      <c r="I42" s="130"/>
      <c r="J42" s="130"/>
    </row>
    <row r="43" spans="1:10" x14ac:dyDescent="0.25">
      <c r="B43" s="126" t="s">
        <v>44</v>
      </c>
      <c r="C43" s="127" t="s">
        <v>3</v>
      </c>
      <c r="D43" s="128">
        <v>1117201.4869737749</v>
      </c>
      <c r="E43" s="129">
        <v>1188252.4207878399</v>
      </c>
      <c r="G43" s="47"/>
      <c r="H43" s="47"/>
      <c r="I43" s="130"/>
      <c r="J43" s="130"/>
    </row>
    <row r="44" spans="1:10" x14ac:dyDescent="0.25">
      <c r="B44" s="131" t="s">
        <v>44</v>
      </c>
      <c r="C44" s="132" t="s">
        <v>2</v>
      </c>
      <c r="D44" s="133">
        <v>807320.78255769133</v>
      </c>
      <c r="E44" s="134">
        <v>830926.93181019195</v>
      </c>
      <c r="G44" s="47"/>
      <c r="H44" s="47"/>
      <c r="I44" s="130"/>
      <c r="J44" s="130"/>
    </row>
    <row r="45" spans="1:10" x14ac:dyDescent="0.25">
      <c r="B45" s="126" t="s">
        <v>45</v>
      </c>
      <c r="C45" s="127" t="s">
        <v>10</v>
      </c>
      <c r="D45" s="128">
        <v>1848872.1739837017</v>
      </c>
      <c r="E45" s="129">
        <v>1965837.993149074</v>
      </c>
      <c r="G45" s="121"/>
      <c r="H45" s="121"/>
      <c r="I45" s="121"/>
      <c r="J45" s="121"/>
    </row>
    <row r="46" spans="1:10" x14ac:dyDescent="0.25">
      <c r="B46" s="126" t="s">
        <v>45</v>
      </c>
      <c r="C46" s="127" t="s">
        <v>9</v>
      </c>
      <c r="D46" s="128">
        <v>668059.14553277765</v>
      </c>
      <c r="E46" s="129">
        <v>610322.79485786497</v>
      </c>
      <c r="G46" s="121"/>
      <c r="H46" s="121"/>
      <c r="I46" s="135"/>
      <c r="J46" s="135"/>
    </row>
    <row r="47" spans="1:10" x14ac:dyDescent="0.25">
      <c r="B47" s="126" t="s">
        <v>45</v>
      </c>
      <c r="C47" s="127" t="s">
        <v>8</v>
      </c>
      <c r="D47" s="128">
        <v>813996.78913255781</v>
      </c>
      <c r="E47" s="129">
        <v>765492.94045043201</v>
      </c>
      <c r="G47" s="121"/>
      <c r="H47" s="121"/>
      <c r="I47" s="121"/>
      <c r="J47" s="121"/>
    </row>
    <row r="48" spans="1:10" x14ac:dyDescent="0.25">
      <c r="B48" s="126" t="s">
        <v>45</v>
      </c>
      <c r="C48" s="127" t="s">
        <v>7</v>
      </c>
      <c r="D48" s="128">
        <v>483171.92813440744</v>
      </c>
      <c r="E48" s="129">
        <v>543738.99554295803</v>
      </c>
      <c r="G48" s="121"/>
      <c r="H48" s="121"/>
      <c r="I48" s="121"/>
      <c r="J48" s="121"/>
    </row>
    <row r="49" spans="2:10" x14ac:dyDescent="0.25">
      <c r="B49" s="126" t="s">
        <v>45</v>
      </c>
      <c r="C49" s="127" t="s">
        <v>6</v>
      </c>
      <c r="D49" s="128">
        <v>765839.42556199629</v>
      </c>
      <c r="E49" s="129">
        <v>714288.98146990302</v>
      </c>
      <c r="G49" s="121"/>
      <c r="H49" s="121"/>
      <c r="I49" s="121"/>
      <c r="J49" s="121"/>
    </row>
    <row r="50" spans="2:10" x14ac:dyDescent="0.25">
      <c r="B50" s="126" t="s">
        <v>45</v>
      </c>
      <c r="C50" s="127" t="s">
        <v>5</v>
      </c>
      <c r="D50" s="128">
        <v>665837.78995377885</v>
      </c>
      <c r="E50" s="129">
        <v>807960.90891737898</v>
      </c>
      <c r="G50" s="121"/>
      <c r="H50" s="121"/>
      <c r="I50" s="121"/>
      <c r="J50" s="121"/>
    </row>
    <row r="51" spans="2:10" x14ac:dyDescent="0.25">
      <c r="B51" s="126" t="s">
        <v>45</v>
      </c>
      <c r="C51" s="127" t="s">
        <v>4</v>
      </c>
      <c r="D51" s="128">
        <v>781754.62559445668</v>
      </c>
      <c r="E51" s="129">
        <v>861211.03012887901</v>
      </c>
      <c r="G51" s="121"/>
      <c r="H51" s="121"/>
      <c r="I51" s="121"/>
      <c r="J51" s="121"/>
    </row>
    <row r="52" spans="2:10" x14ac:dyDescent="0.25">
      <c r="B52" s="126" t="s">
        <v>45</v>
      </c>
      <c r="C52" s="127" t="s">
        <v>3</v>
      </c>
      <c r="D52" s="128">
        <v>844318.29278589052</v>
      </c>
      <c r="E52" s="129">
        <v>867732.68353807705</v>
      </c>
      <c r="G52" s="121"/>
      <c r="H52" s="121"/>
      <c r="I52" s="121"/>
      <c r="J52" s="121"/>
    </row>
    <row r="53" spans="2:10" x14ac:dyDescent="0.25">
      <c r="B53" s="131" t="s">
        <v>45</v>
      </c>
      <c r="C53" s="132" t="s">
        <v>2</v>
      </c>
      <c r="D53" s="133">
        <v>630241.92128543323</v>
      </c>
      <c r="E53" s="134">
        <v>770113.12689543201</v>
      </c>
      <c r="G53" s="121"/>
      <c r="H53" s="121"/>
      <c r="I53" s="121"/>
      <c r="J53" s="121"/>
    </row>
    <row r="54" spans="2:10" x14ac:dyDescent="0.25">
      <c r="B54" s="126" t="s">
        <v>43</v>
      </c>
      <c r="C54" s="127" t="s">
        <v>10</v>
      </c>
      <c r="D54" s="128">
        <v>1407144.0682680598</v>
      </c>
      <c r="E54" s="129">
        <v>1670444.3093930299</v>
      </c>
      <c r="G54" s="121"/>
      <c r="H54" s="121"/>
      <c r="I54" s="121"/>
      <c r="J54" s="121"/>
    </row>
    <row r="55" spans="2:10" x14ac:dyDescent="0.25">
      <c r="B55" s="126" t="s">
        <v>43</v>
      </c>
      <c r="C55" s="127" t="s">
        <v>9</v>
      </c>
      <c r="D55" s="128">
        <v>503039.03478808375</v>
      </c>
      <c r="E55" s="129">
        <v>568663.94226428994</v>
      </c>
      <c r="G55" s="121"/>
      <c r="H55" s="121"/>
      <c r="I55" s="121"/>
      <c r="J55" s="121"/>
    </row>
    <row r="56" spans="2:10" x14ac:dyDescent="0.25">
      <c r="B56" s="126" t="s">
        <v>43</v>
      </c>
      <c r="C56" s="127" t="s">
        <v>8</v>
      </c>
      <c r="D56" s="128">
        <v>599746.75733520999</v>
      </c>
      <c r="E56" s="129">
        <v>697212.54890076001</v>
      </c>
    </row>
    <row r="57" spans="2:10" x14ac:dyDescent="0.25">
      <c r="B57" s="126" t="s">
        <v>43</v>
      </c>
      <c r="C57" s="127" t="s">
        <v>7</v>
      </c>
      <c r="D57" s="128">
        <v>363821.58973603108</v>
      </c>
      <c r="E57" s="129">
        <v>383609.34569668199</v>
      </c>
    </row>
    <row r="58" spans="2:10" x14ac:dyDescent="0.25">
      <c r="B58" s="126" t="s">
        <v>43</v>
      </c>
      <c r="C58" s="127" t="s">
        <v>6</v>
      </c>
      <c r="D58" s="128">
        <v>576803.32320082514</v>
      </c>
      <c r="E58" s="129">
        <v>666715.02076391899</v>
      </c>
    </row>
    <row r="59" spans="2:10" x14ac:dyDescent="0.25">
      <c r="B59" s="126" t="s">
        <v>43</v>
      </c>
      <c r="C59" s="127" t="s">
        <v>5</v>
      </c>
      <c r="D59" s="128">
        <v>590381.76447235362</v>
      </c>
      <c r="E59" s="129">
        <v>484764.145071437</v>
      </c>
    </row>
    <row r="60" spans="2:10" x14ac:dyDescent="0.25">
      <c r="B60" s="126" t="s">
        <v>43</v>
      </c>
      <c r="C60" s="127" t="s">
        <v>4</v>
      </c>
      <c r="D60" s="128">
        <v>781713.43877614976</v>
      </c>
      <c r="E60" s="129">
        <v>839091.50889897998</v>
      </c>
    </row>
    <row r="61" spans="2:10" x14ac:dyDescent="0.25">
      <c r="B61" s="126" t="s">
        <v>43</v>
      </c>
      <c r="C61" s="127" t="s">
        <v>3</v>
      </c>
      <c r="D61" s="128">
        <v>728720.99194988445</v>
      </c>
      <c r="E61" s="129">
        <v>868651.37214098498</v>
      </c>
    </row>
    <row r="62" spans="2:10" x14ac:dyDescent="0.25">
      <c r="B62" s="131" t="s">
        <v>43</v>
      </c>
      <c r="C62" s="132" t="s">
        <v>2</v>
      </c>
      <c r="D62" s="133">
        <v>449537.62095840246</v>
      </c>
      <c r="E62" s="134">
        <v>497547.26181992103</v>
      </c>
    </row>
    <row r="63" spans="2:10" x14ac:dyDescent="0.25">
      <c r="B63" s="136" t="s">
        <v>13</v>
      </c>
      <c r="C63" s="137" t="s">
        <v>10</v>
      </c>
      <c r="D63" s="138">
        <v>5702442.8560629468</v>
      </c>
      <c r="E63" s="139">
        <v>6457273.0049972301</v>
      </c>
    </row>
    <row r="64" spans="2:10" x14ac:dyDescent="0.25">
      <c r="B64" s="136" t="s">
        <v>13</v>
      </c>
      <c r="C64" s="137" t="s">
        <v>9</v>
      </c>
      <c r="D64" s="138">
        <v>2087692.684962119</v>
      </c>
      <c r="E64" s="139">
        <v>2135917.9203086752</v>
      </c>
    </row>
    <row r="65" spans="2:5" x14ac:dyDescent="0.25">
      <c r="B65" s="136" t="s">
        <v>13</v>
      </c>
      <c r="C65" s="137" t="s">
        <v>8</v>
      </c>
      <c r="D65" s="138">
        <v>2479116.6701524146</v>
      </c>
      <c r="E65" s="139">
        <v>2591194.2817772822</v>
      </c>
    </row>
    <row r="66" spans="2:5" x14ac:dyDescent="0.25">
      <c r="B66" s="136" t="s">
        <v>13</v>
      </c>
      <c r="C66" s="137" t="s">
        <v>7</v>
      </c>
      <c r="D66" s="138">
        <v>1486326.3396130952</v>
      </c>
      <c r="E66" s="139">
        <v>1564567.2448145803</v>
      </c>
    </row>
    <row r="67" spans="2:5" x14ac:dyDescent="0.25">
      <c r="B67" s="136" t="s">
        <v>13</v>
      </c>
      <c r="C67" s="137" t="s">
        <v>6</v>
      </c>
      <c r="D67" s="138">
        <v>2367260.0360124498</v>
      </c>
      <c r="E67" s="139">
        <v>2462496.9702174822</v>
      </c>
    </row>
    <row r="68" spans="2:5" x14ac:dyDescent="0.25">
      <c r="B68" s="136" t="s">
        <v>13</v>
      </c>
      <c r="C68" s="137" t="s">
        <v>5</v>
      </c>
      <c r="D68" s="138">
        <v>2147045.032068579</v>
      </c>
      <c r="E68" s="139">
        <v>2419941.8017761461</v>
      </c>
    </row>
    <row r="69" spans="2:5" x14ac:dyDescent="0.25">
      <c r="B69" s="136" t="s">
        <v>13</v>
      </c>
      <c r="C69" s="137" t="s">
        <v>4</v>
      </c>
      <c r="D69" s="138">
        <v>2564872.0249573183</v>
      </c>
      <c r="E69" s="139">
        <v>2655028.066566159</v>
      </c>
    </row>
    <row r="70" spans="2:5" x14ac:dyDescent="0.25">
      <c r="B70" s="136" t="s">
        <v>13</v>
      </c>
      <c r="C70" s="137" t="s">
        <v>3</v>
      </c>
      <c r="D70" s="138">
        <v>2690240.7717095502</v>
      </c>
      <c r="E70" s="139">
        <v>2924636.4764669021</v>
      </c>
    </row>
    <row r="71" spans="2:5" x14ac:dyDescent="0.25">
      <c r="B71" s="140" t="s">
        <v>13</v>
      </c>
      <c r="C71" s="141" t="s">
        <v>2</v>
      </c>
      <c r="D71" s="142">
        <v>1887100.3248015272</v>
      </c>
      <c r="E71" s="143">
        <v>2098587.3205255452</v>
      </c>
    </row>
    <row r="74" spans="2:5" s="123" customFormat="1" x14ac:dyDescent="0.25">
      <c r="B74" s="11" t="s">
        <v>30</v>
      </c>
      <c r="D74" s="144">
        <f>SUM(D36:D62)-SUM(D63:D71)</f>
        <v>0</v>
      </c>
      <c r="E74" s="144">
        <f>SUM(E36:E62)-SUM(E63:E71)</f>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rgb="FF00B0F0"/>
  </sheetPr>
  <dimension ref="A2:T133"/>
  <sheetViews>
    <sheetView showGridLines="0" tabSelected="1" topLeftCell="A67" zoomScale="98" zoomScaleNormal="80" workbookViewId="0">
      <selection activeCell="B91" sqref="B91"/>
    </sheetView>
  </sheetViews>
  <sheetFormatPr defaultRowHeight="15" x14ac:dyDescent="0.25"/>
  <cols>
    <col min="1" max="1" width="11.7109375" bestFit="1" customWidth="1"/>
    <col min="2" max="2" width="11.42578125" bestFit="1" customWidth="1"/>
    <col min="3" max="3" width="26" bestFit="1" customWidth="1"/>
    <col min="4" max="4" width="16" customWidth="1"/>
    <col min="5" max="5" width="13" customWidth="1"/>
    <col min="6" max="7" width="14" bestFit="1" customWidth="1"/>
    <col min="8" max="8" width="19.28515625" customWidth="1"/>
    <col min="9" max="9" width="13.7109375" customWidth="1"/>
    <col min="10" max="10" width="15" bestFit="1" customWidth="1"/>
    <col min="11" max="16" width="14" bestFit="1" customWidth="1"/>
    <col min="17" max="17" width="15.28515625" bestFit="1" customWidth="1"/>
    <col min="19" max="20" width="16.28515625" bestFit="1" customWidth="1"/>
  </cols>
  <sheetData>
    <row r="2" spans="2:18" x14ac:dyDescent="0.25">
      <c r="B2" s="61" t="s">
        <v>31</v>
      </c>
      <c r="C2" s="62" t="s">
        <v>28</v>
      </c>
      <c r="D2" s="63" t="s">
        <v>14</v>
      </c>
      <c r="E2" s="64" t="s">
        <v>21</v>
      </c>
      <c r="F2" s="64" t="s">
        <v>22</v>
      </c>
      <c r="G2" s="64" t="s">
        <v>23</v>
      </c>
      <c r="H2" s="64" t="s">
        <v>24</v>
      </c>
      <c r="I2" s="64" t="s">
        <v>25</v>
      </c>
      <c r="J2" s="65" t="s">
        <v>26</v>
      </c>
      <c r="K2" s="66" t="s">
        <v>15</v>
      </c>
      <c r="L2" s="64" t="s">
        <v>16</v>
      </c>
      <c r="M2" s="64" t="s">
        <v>17</v>
      </c>
      <c r="N2" s="64" t="s">
        <v>18</v>
      </c>
      <c r="O2" s="64" t="s">
        <v>19</v>
      </c>
      <c r="P2" s="65" t="s">
        <v>20</v>
      </c>
      <c r="Q2" s="67" t="s">
        <v>13</v>
      </c>
    </row>
    <row r="3" spans="2:18" x14ac:dyDescent="0.25">
      <c r="B3" s="68" t="s">
        <v>43</v>
      </c>
      <c r="C3" s="69" t="s">
        <v>1</v>
      </c>
      <c r="D3" s="70" t="s">
        <v>0</v>
      </c>
      <c r="E3" s="40">
        <v>832048.00000000012</v>
      </c>
      <c r="F3" s="40">
        <v>873263.99999999988</v>
      </c>
      <c r="G3" s="40">
        <v>489762</v>
      </c>
      <c r="H3" s="40">
        <v>621690</v>
      </c>
      <c r="I3" s="40">
        <v>902520</v>
      </c>
      <c r="J3" s="41">
        <v>901967.99999999977</v>
      </c>
      <c r="K3" s="71">
        <v>742900</v>
      </c>
      <c r="L3" s="72">
        <v>772800</v>
      </c>
      <c r="M3" s="72">
        <v>777400</v>
      </c>
      <c r="N3" s="72">
        <v>731400</v>
      </c>
      <c r="O3" s="72">
        <v>752100</v>
      </c>
      <c r="P3" s="73">
        <v>791199.99999999988</v>
      </c>
      <c r="Q3" s="74">
        <v>9189052</v>
      </c>
    </row>
    <row r="4" spans="2:18" x14ac:dyDescent="0.25">
      <c r="B4" s="68" t="s">
        <v>45</v>
      </c>
      <c r="C4" s="69" t="s">
        <v>1</v>
      </c>
      <c r="D4" s="70" t="s">
        <v>0</v>
      </c>
      <c r="E4" s="40">
        <v>816546</v>
      </c>
      <c r="F4" s="40">
        <v>679558</v>
      </c>
      <c r="G4" s="40">
        <v>966276.00000000012</v>
      </c>
      <c r="H4" s="40">
        <v>610650</v>
      </c>
      <c r="I4" s="40">
        <v>684614</v>
      </c>
      <c r="J4" s="41">
        <v>643057</v>
      </c>
      <c r="K4" s="71">
        <v>841800</v>
      </c>
      <c r="L4" s="72">
        <v>860200</v>
      </c>
      <c r="M4" s="72">
        <v>894700</v>
      </c>
      <c r="N4" s="72">
        <v>814200</v>
      </c>
      <c r="O4" s="72">
        <v>823400</v>
      </c>
      <c r="P4" s="73">
        <v>880900</v>
      </c>
      <c r="Q4" s="74">
        <v>9515901</v>
      </c>
    </row>
    <row r="5" spans="2:18" x14ac:dyDescent="0.25">
      <c r="B5" s="68" t="s">
        <v>44</v>
      </c>
      <c r="C5" s="69" t="s">
        <v>1</v>
      </c>
      <c r="D5" s="70" t="s">
        <v>0</v>
      </c>
      <c r="E5" s="40">
        <v>920920</v>
      </c>
      <c r="F5" s="40">
        <v>1311161</v>
      </c>
      <c r="G5" s="40">
        <v>1025133</v>
      </c>
      <c r="H5" s="40">
        <v>1354286</v>
      </c>
      <c r="I5" s="40">
        <v>892584</v>
      </c>
      <c r="J5" s="41">
        <v>998020</v>
      </c>
      <c r="K5" s="71">
        <v>1196000</v>
      </c>
      <c r="L5" s="72">
        <v>1202900</v>
      </c>
      <c r="M5" s="72">
        <v>1235100</v>
      </c>
      <c r="N5" s="72">
        <v>1147700</v>
      </c>
      <c r="O5" s="72">
        <v>1159200</v>
      </c>
      <c r="P5" s="73">
        <v>1276500</v>
      </c>
      <c r="Q5" s="74">
        <v>13719504</v>
      </c>
    </row>
    <row r="6" spans="2:18" x14ac:dyDescent="0.25">
      <c r="B6" s="68" t="s">
        <v>43</v>
      </c>
      <c r="C6" s="69" t="s">
        <v>11</v>
      </c>
      <c r="D6" s="70" t="s">
        <v>0</v>
      </c>
      <c r="E6" s="40">
        <v>778601.04</v>
      </c>
      <c r="F6" s="40">
        <v>796416.76799999992</v>
      </c>
      <c r="G6" s="40">
        <v>697843.07299999997</v>
      </c>
      <c r="H6" s="40">
        <v>631947.88500000001</v>
      </c>
      <c r="I6" s="40">
        <v>771654.6</v>
      </c>
      <c r="J6" s="41">
        <v>771182.63999999978</v>
      </c>
      <c r="K6" s="71">
        <v>695179.5</v>
      </c>
      <c r="L6" s="72">
        <v>704793.59999999998</v>
      </c>
      <c r="M6" s="72">
        <v>790227.10000000009</v>
      </c>
      <c r="N6" s="72">
        <v>743468.10000000009</v>
      </c>
      <c r="O6" s="72">
        <v>643045.5</v>
      </c>
      <c r="P6" s="73">
        <v>676475.99999999988</v>
      </c>
      <c r="Q6" s="74">
        <v>8700835.8059999999</v>
      </c>
    </row>
    <row r="7" spans="2:18" x14ac:dyDescent="0.25">
      <c r="B7" s="68" t="s">
        <v>45</v>
      </c>
      <c r="C7" s="69" t="s">
        <v>11</v>
      </c>
      <c r="D7" s="70" t="s">
        <v>0</v>
      </c>
      <c r="E7" s="40">
        <v>752447.13899999997</v>
      </c>
      <c r="F7" s="40">
        <v>632668.49800000002</v>
      </c>
      <c r="G7" s="40">
        <v>963860.31</v>
      </c>
      <c r="H7" s="40">
        <v>580117.5</v>
      </c>
      <c r="I7" s="40">
        <v>666490.96600000001</v>
      </c>
      <c r="J7" s="41">
        <v>710904.15</v>
      </c>
      <c r="K7" s="71">
        <v>775718.7</v>
      </c>
      <c r="L7" s="72">
        <v>800846.2</v>
      </c>
      <c r="M7" s="72">
        <v>892463.25</v>
      </c>
      <c r="N7" s="72">
        <v>773490</v>
      </c>
      <c r="O7" s="72">
        <v>797874.6</v>
      </c>
      <c r="P7" s="73">
        <v>836855</v>
      </c>
      <c r="Q7" s="74">
        <v>9183736.313000001</v>
      </c>
    </row>
    <row r="8" spans="2:18" x14ac:dyDescent="0.25">
      <c r="B8" s="68" t="s">
        <v>44</v>
      </c>
      <c r="C8" s="69" t="s">
        <v>11</v>
      </c>
      <c r="D8" s="70" t="s">
        <v>0</v>
      </c>
      <c r="E8" s="40">
        <v>962361.4</v>
      </c>
      <c r="F8" s="40">
        <v>1312472.1610000003</v>
      </c>
      <c r="G8" s="40">
        <v>1071263.9849999999</v>
      </c>
      <c r="H8" s="40">
        <v>1415228.8699999999</v>
      </c>
      <c r="I8" s="40">
        <v>913113.43200000015</v>
      </c>
      <c r="J8" s="41">
        <v>976149.25140000007</v>
      </c>
      <c r="K8" s="71">
        <v>1249820</v>
      </c>
      <c r="L8" s="72">
        <v>1204102.9000000001</v>
      </c>
      <c r="M8" s="72">
        <v>1290679.5</v>
      </c>
      <c r="N8" s="72">
        <v>1199346.5</v>
      </c>
      <c r="O8" s="72">
        <v>1185861.6000000001</v>
      </c>
      <c r="P8" s="73">
        <v>1435513.605</v>
      </c>
      <c r="Q8" s="74">
        <v>14215913.204400001</v>
      </c>
    </row>
    <row r="9" spans="2:18" x14ac:dyDescent="0.25">
      <c r="B9" s="68" t="s">
        <v>43</v>
      </c>
      <c r="C9" s="69" t="s">
        <v>1</v>
      </c>
      <c r="D9" s="70" t="s">
        <v>12</v>
      </c>
      <c r="E9" s="40">
        <v>318841.05361499998</v>
      </c>
      <c r="F9" s="40">
        <v>471077.43479999993</v>
      </c>
      <c r="G9" s="40">
        <v>431528.90336</v>
      </c>
      <c r="H9" s="40">
        <v>266891.84613000002</v>
      </c>
      <c r="I9" s="40">
        <v>401697.66294000001</v>
      </c>
      <c r="J9" s="41">
        <v>532819.55663999985</v>
      </c>
      <c r="K9" s="71">
        <v>565644.05999999994</v>
      </c>
      <c r="L9" s="72">
        <v>706091.9040000001</v>
      </c>
      <c r="M9" s="72">
        <v>610803.17999999993</v>
      </c>
      <c r="N9" s="72">
        <v>533190.6</v>
      </c>
      <c r="O9" s="72">
        <v>572648.93999999994</v>
      </c>
      <c r="P9" s="73">
        <v>589673.44799999997</v>
      </c>
      <c r="Q9" s="74">
        <v>6000908.5894849999</v>
      </c>
    </row>
    <row r="10" spans="2:18" x14ac:dyDescent="0.25">
      <c r="B10" s="68" t="s">
        <v>45</v>
      </c>
      <c r="C10" s="69" t="s">
        <v>1</v>
      </c>
      <c r="D10" s="70" t="s">
        <v>12</v>
      </c>
      <c r="E10" s="40">
        <v>535053.97259999998</v>
      </c>
      <c r="F10" s="40">
        <v>581036.79941999994</v>
      </c>
      <c r="G10" s="40">
        <v>567606.62699999998</v>
      </c>
      <c r="H10" s="40">
        <v>437984.07155999995</v>
      </c>
      <c r="I10" s="40">
        <v>643317.40225000004</v>
      </c>
      <c r="J10" s="41">
        <v>527165.92813500005</v>
      </c>
      <c r="K10" s="71">
        <v>703222.88400000008</v>
      </c>
      <c r="L10" s="72">
        <v>662388.40800000005</v>
      </c>
      <c r="M10" s="72">
        <v>741375.26099999994</v>
      </c>
      <c r="N10" s="72">
        <v>701929.96200000006</v>
      </c>
      <c r="O10" s="72">
        <v>737428.8060000001</v>
      </c>
      <c r="P10" s="73">
        <v>663581.97000000009</v>
      </c>
      <c r="Q10" s="74">
        <v>7502092.0919650001</v>
      </c>
    </row>
    <row r="11" spans="2:18" x14ac:dyDescent="0.25">
      <c r="B11" s="68" t="s">
        <v>44</v>
      </c>
      <c r="C11" s="69" t="s">
        <v>1</v>
      </c>
      <c r="D11" s="70" t="s">
        <v>12</v>
      </c>
      <c r="E11" s="40">
        <v>535349.69279999996</v>
      </c>
      <c r="F11" s="40">
        <v>629031.91960799997</v>
      </c>
      <c r="G11" s="40">
        <v>549722.16151200014</v>
      </c>
      <c r="H11" s="40">
        <v>526267.50569999998</v>
      </c>
      <c r="I11" s="40">
        <v>719016.5782799999</v>
      </c>
      <c r="J11" s="41">
        <v>990627.39098999999</v>
      </c>
      <c r="K11" s="71">
        <v>1049705.28</v>
      </c>
      <c r="L11" s="72">
        <v>1027829.934</v>
      </c>
      <c r="M11" s="72">
        <v>951076.4040000001</v>
      </c>
      <c r="N11" s="72">
        <v>836673.3</v>
      </c>
      <c r="O11" s="72">
        <v>939890.95199999993</v>
      </c>
      <c r="P11" s="73">
        <v>1153904.9400000002</v>
      </c>
      <c r="Q11" s="74">
        <v>9909096.05889</v>
      </c>
    </row>
    <row r="12" spans="2:18" x14ac:dyDescent="0.25">
      <c r="B12" s="68" t="s">
        <v>43</v>
      </c>
      <c r="C12" s="69" t="s">
        <v>11</v>
      </c>
      <c r="D12" s="70" t="s">
        <v>12</v>
      </c>
      <c r="E12" s="40">
        <v>402420.02456666715</v>
      </c>
      <c r="F12" s="40">
        <v>619900.56911666703</v>
      </c>
      <c r="G12" s="40">
        <v>606259.80991666706</v>
      </c>
      <c r="H12" s="40">
        <v>328206.87101666717</v>
      </c>
      <c r="I12" s="40">
        <v>520786.60931666713</v>
      </c>
      <c r="J12" s="41">
        <v>708103.60031666688</v>
      </c>
      <c r="K12" s="71">
        <v>588464.1001166671</v>
      </c>
      <c r="L12" s="72">
        <v>587854.485116667</v>
      </c>
      <c r="M12" s="72">
        <v>624903.3451166671</v>
      </c>
      <c r="N12" s="72">
        <v>515998.57511666714</v>
      </c>
      <c r="O12" s="72">
        <v>570686.94011666707</v>
      </c>
      <c r="P12" s="73">
        <v>603114.52511666692</v>
      </c>
      <c r="Q12" s="74">
        <v>6676699.4549500057</v>
      </c>
    </row>
    <row r="13" spans="2:18" x14ac:dyDescent="0.25">
      <c r="B13" s="68" t="s">
        <v>45</v>
      </c>
      <c r="C13" s="69" t="s">
        <v>11</v>
      </c>
      <c r="D13" s="70" t="s">
        <v>12</v>
      </c>
      <c r="E13" s="40">
        <v>558529.4846666666</v>
      </c>
      <c r="F13" s="40">
        <v>524219.23726666655</v>
      </c>
      <c r="G13" s="40">
        <v>705033.27666666661</v>
      </c>
      <c r="H13" s="40">
        <v>519858.19746666652</v>
      </c>
      <c r="I13" s="40">
        <v>570334.38416666666</v>
      </c>
      <c r="J13" s="41">
        <v>647260.84971666662</v>
      </c>
      <c r="K13" s="71">
        <v>641931.7666666666</v>
      </c>
      <c r="L13" s="72">
        <v>722282.95666666667</v>
      </c>
      <c r="M13" s="72">
        <v>805033.27666666661</v>
      </c>
      <c r="N13" s="72">
        <v>739037.53666666662</v>
      </c>
      <c r="O13" s="72">
        <v>733374.0166666666</v>
      </c>
      <c r="P13" s="73">
        <v>739804.47166666668</v>
      </c>
      <c r="Q13" s="74">
        <v>7906699.4549499992</v>
      </c>
    </row>
    <row r="14" spans="2:18" x14ac:dyDescent="0.25">
      <c r="B14" s="68" t="s">
        <v>44</v>
      </c>
      <c r="C14" s="69" t="s">
        <v>11</v>
      </c>
      <c r="D14" s="70" t="s">
        <v>12</v>
      </c>
      <c r="E14" s="40">
        <v>623673.70666666655</v>
      </c>
      <c r="F14" s="40">
        <v>795687.95626666653</v>
      </c>
      <c r="G14" s="40">
        <v>707424.14586666669</v>
      </c>
      <c r="H14" s="40">
        <v>723615.33526666672</v>
      </c>
      <c r="I14" s="40">
        <v>812543.03466666664</v>
      </c>
      <c r="J14" s="41">
        <v>742230.85381666664</v>
      </c>
      <c r="K14" s="71">
        <v>1078345.0666666667</v>
      </c>
      <c r="L14" s="72">
        <v>1127807.3466666667</v>
      </c>
      <c r="M14" s="72">
        <v>1067780.6066666667</v>
      </c>
      <c r="N14" s="72">
        <v>998354.05666666676</v>
      </c>
      <c r="O14" s="72">
        <v>1020418.1866666666</v>
      </c>
      <c r="P14" s="73">
        <v>1028363.8816666667</v>
      </c>
      <c r="Q14" s="74">
        <v>10726244.177549999</v>
      </c>
    </row>
    <row r="15" spans="2:18" x14ac:dyDescent="0.25">
      <c r="B15" s="68" t="s">
        <v>43</v>
      </c>
      <c r="C15" s="69" t="s">
        <v>1</v>
      </c>
      <c r="D15" s="70" t="s">
        <v>27</v>
      </c>
      <c r="E15" s="40">
        <v>513206.94638500013</v>
      </c>
      <c r="F15" s="40">
        <v>402186.56519999995</v>
      </c>
      <c r="G15" s="40">
        <v>58233.096640000003</v>
      </c>
      <c r="H15" s="40">
        <v>354798.15386999998</v>
      </c>
      <c r="I15" s="40">
        <v>500822.33705999999</v>
      </c>
      <c r="J15" s="41">
        <v>369148.44335999992</v>
      </c>
      <c r="K15" s="71">
        <v>177255.94000000006</v>
      </c>
      <c r="L15" s="72">
        <v>66708.095999999903</v>
      </c>
      <c r="M15" s="72">
        <v>166596.82000000007</v>
      </c>
      <c r="N15" s="72">
        <v>198209.40000000002</v>
      </c>
      <c r="O15" s="72">
        <v>179451.06000000006</v>
      </c>
      <c r="P15" s="73">
        <v>201526.55199999991</v>
      </c>
      <c r="Q15" s="74">
        <v>3188143.4105150001</v>
      </c>
      <c r="R15" s="1"/>
    </row>
    <row r="16" spans="2:18" x14ac:dyDescent="0.25">
      <c r="B16" s="68" t="s">
        <v>45</v>
      </c>
      <c r="C16" s="69" t="s">
        <v>1</v>
      </c>
      <c r="D16" s="70" t="s">
        <v>27</v>
      </c>
      <c r="E16" s="40">
        <v>281492.02740000002</v>
      </c>
      <c r="F16" s="40">
        <v>98521.200580000062</v>
      </c>
      <c r="G16" s="40">
        <v>398669.37300000014</v>
      </c>
      <c r="H16" s="40">
        <v>172665.92844000005</v>
      </c>
      <c r="I16" s="40">
        <v>41296.597749999957</v>
      </c>
      <c r="J16" s="41">
        <v>115891.07186499995</v>
      </c>
      <c r="K16" s="71">
        <v>138577.11599999992</v>
      </c>
      <c r="L16" s="72">
        <v>197811.59199999995</v>
      </c>
      <c r="M16" s="72">
        <v>153324.73900000006</v>
      </c>
      <c r="N16" s="72">
        <v>112270.03799999994</v>
      </c>
      <c r="O16" s="72">
        <v>85971.193999999901</v>
      </c>
      <c r="P16" s="73">
        <v>217318.02999999991</v>
      </c>
      <c r="Q16" s="74">
        <v>2013808.9080349999</v>
      </c>
      <c r="R16" s="1"/>
    </row>
    <row r="17" spans="1:18" x14ac:dyDescent="0.25">
      <c r="B17" s="68" t="s">
        <v>44</v>
      </c>
      <c r="C17" s="69" t="s">
        <v>1</v>
      </c>
      <c r="D17" s="70" t="s">
        <v>27</v>
      </c>
      <c r="E17" s="40">
        <v>385570.30720000004</v>
      </c>
      <c r="F17" s="40">
        <v>682129.08039200003</v>
      </c>
      <c r="G17" s="40">
        <v>475410.83848799986</v>
      </c>
      <c r="H17" s="40">
        <v>828018.49430000002</v>
      </c>
      <c r="I17" s="40">
        <v>173567.4217200001</v>
      </c>
      <c r="J17" s="41">
        <v>7392.6090100000147</v>
      </c>
      <c r="K17" s="71">
        <v>146294.71999999997</v>
      </c>
      <c r="L17" s="72">
        <v>175070.06599999999</v>
      </c>
      <c r="M17" s="72">
        <v>284023.5959999999</v>
      </c>
      <c r="N17" s="72">
        <v>311026.69999999995</v>
      </c>
      <c r="O17" s="72">
        <v>219309.04800000007</v>
      </c>
      <c r="P17" s="73">
        <v>122595.05999999982</v>
      </c>
      <c r="Q17" s="74">
        <v>3810407.9411099991</v>
      </c>
      <c r="R17" s="1"/>
    </row>
    <row r="18" spans="1:18" x14ac:dyDescent="0.25">
      <c r="B18" s="68" t="s">
        <v>43</v>
      </c>
      <c r="C18" s="69" t="s">
        <v>11</v>
      </c>
      <c r="D18" s="70" t="s">
        <v>27</v>
      </c>
      <c r="E18" s="40">
        <v>376181.01543333288</v>
      </c>
      <c r="F18" s="40">
        <v>176516.19888333289</v>
      </c>
      <c r="G18" s="40">
        <v>91583.263083332917</v>
      </c>
      <c r="H18" s="40">
        <v>303741.01398333284</v>
      </c>
      <c r="I18" s="40">
        <v>250867.99068333284</v>
      </c>
      <c r="J18" s="41">
        <v>63079.0396833329</v>
      </c>
      <c r="K18" s="71">
        <v>106715.3998833329</v>
      </c>
      <c r="L18" s="72">
        <v>116939.11488333298</v>
      </c>
      <c r="M18" s="72">
        <v>165323.75488333299</v>
      </c>
      <c r="N18" s="72">
        <v>227469.52488333295</v>
      </c>
      <c r="O18" s="72">
        <v>72358.559883332928</v>
      </c>
      <c r="P18" s="73">
        <v>73361.474883332965</v>
      </c>
      <c r="Q18" s="74">
        <v>2024136.351049995</v>
      </c>
      <c r="R18" s="1"/>
    </row>
    <row r="19" spans="1:18" x14ac:dyDescent="0.25">
      <c r="B19" s="68" t="s">
        <v>45</v>
      </c>
      <c r="C19" s="69" t="s">
        <v>11</v>
      </c>
      <c r="D19" s="70" t="s">
        <v>27</v>
      </c>
      <c r="E19" s="40">
        <v>193917.65433333337</v>
      </c>
      <c r="F19" s="40">
        <v>108449.26073333347</v>
      </c>
      <c r="G19" s="40">
        <v>258827.03333333344</v>
      </c>
      <c r="H19" s="40">
        <v>60259.302533333481</v>
      </c>
      <c r="I19" s="40">
        <v>96156.581833333359</v>
      </c>
      <c r="J19" s="41">
        <v>63643.300283333403</v>
      </c>
      <c r="K19" s="71">
        <v>133786.93333333335</v>
      </c>
      <c r="L19" s="72">
        <v>78563.243333333288</v>
      </c>
      <c r="M19" s="72">
        <v>87429.973333333386</v>
      </c>
      <c r="N19" s="72">
        <v>34452.463333333377</v>
      </c>
      <c r="O19" s="72">
        <v>64500.583333333372</v>
      </c>
      <c r="P19" s="73">
        <v>97050.528333333321</v>
      </c>
      <c r="Q19" s="74">
        <v>1277036.8580500009</v>
      </c>
      <c r="R19" s="1"/>
    </row>
    <row r="20" spans="1:18" x14ac:dyDescent="0.25">
      <c r="B20" s="75" t="s">
        <v>44</v>
      </c>
      <c r="C20" s="76" t="s">
        <v>11</v>
      </c>
      <c r="D20" s="77" t="s">
        <v>27</v>
      </c>
      <c r="E20" s="42">
        <v>338687.69333333347</v>
      </c>
      <c r="F20" s="42">
        <v>516784.20473333378</v>
      </c>
      <c r="G20" s="42">
        <v>363839.83913333318</v>
      </c>
      <c r="H20" s="42">
        <v>691613.53473333316</v>
      </c>
      <c r="I20" s="42">
        <v>100570.3973333335</v>
      </c>
      <c r="J20" s="43">
        <v>233918.39758333343</v>
      </c>
      <c r="K20" s="78">
        <v>171474.93333333335</v>
      </c>
      <c r="L20" s="79">
        <v>76295.553333333461</v>
      </c>
      <c r="M20" s="79">
        <v>222898.89333333331</v>
      </c>
      <c r="N20" s="79">
        <v>200992.44333333324</v>
      </c>
      <c r="O20" s="79">
        <v>165443.41333333345</v>
      </c>
      <c r="P20" s="80">
        <v>407149.72333333327</v>
      </c>
      <c r="Q20" s="81">
        <v>3489669.026850001</v>
      </c>
    </row>
    <row r="21" spans="1:18" x14ac:dyDescent="0.25">
      <c r="B21" s="68" t="s">
        <v>13</v>
      </c>
      <c r="C21" s="69" t="s">
        <v>1</v>
      </c>
      <c r="D21" s="70" t="s">
        <v>0</v>
      </c>
      <c r="E21" s="82">
        <v>2569514</v>
      </c>
      <c r="F21" s="82">
        <v>2863983</v>
      </c>
      <c r="G21" s="82">
        <v>2481171</v>
      </c>
      <c r="H21" s="82">
        <v>2586626</v>
      </c>
      <c r="I21" s="82">
        <v>2479718</v>
      </c>
      <c r="J21" s="82">
        <v>2543045</v>
      </c>
      <c r="K21" s="83">
        <v>2780700</v>
      </c>
      <c r="L21" s="84">
        <v>2835900</v>
      </c>
      <c r="M21" s="84">
        <v>2907200</v>
      </c>
      <c r="N21" s="84">
        <v>2693300</v>
      </c>
      <c r="O21" s="84">
        <v>2734700</v>
      </c>
      <c r="P21" s="85">
        <v>2948600</v>
      </c>
      <c r="Q21" s="85">
        <v>32424457</v>
      </c>
      <c r="R21" s="1"/>
    </row>
    <row r="22" spans="1:18" x14ac:dyDescent="0.25">
      <c r="B22" s="68" t="s">
        <v>13</v>
      </c>
      <c r="C22" s="69" t="s">
        <v>1</v>
      </c>
      <c r="D22" s="70" t="s">
        <v>12</v>
      </c>
      <c r="E22" s="40">
        <v>1389244.7190149999</v>
      </c>
      <c r="F22" s="40">
        <v>1681146.153828</v>
      </c>
      <c r="G22" s="40">
        <v>1548857.6918720002</v>
      </c>
      <c r="H22" s="40">
        <v>1231143.4233900001</v>
      </c>
      <c r="I22" s="40">
        <v>1764031.64347</v>
      </c>
      <c r="J22" s="40">
        <v>2050612.8757649998</v>
      </c>
      <c r="K22" s="70">
        <v>2318572.2240000004</v>
      </c>
      <c r="L22" s="36">
        <v>2396310.2460000003</v>
      </c>
      <c r="M22" s="36">
        <v>2303254.8449999997</v>
      </c>
      <c r="N22" s="36">
        <v>2071793.862</v>
      </c>
      <c r="O22" s="36">
        <v>2249968.6979999999</v>
      </c>
      <c r="P22" s="37">
        <v>2407160.358</v>
      </c>
      <c r="Q22" s="37">
        <v>23412096.740340002</v>
      </c>
      <c r="R22" s="1"/>
    </row>
    <row r="23" spans="1:18" x14ac:dyDescent="0.25">
      <c r="B23" s="68" t="s">
        <v>13</v>
      </c>
      <c r="C23" s="69" t="s">
        <v>1</v>
      </c>
      <c r="D23" s="70" t="s">
        <v>27</v>
      </c>
      <c r="E23" s="40">
        <v>1180269.2809850001</v>
      </c>
      <c r="F23" s="40">
        <v>1182836.846172</v>
      </c>
      <c r="G23" s="40">
        <v>932313.308128</v>
      </c>
      <c r="H23" s="40">
        <v>1355482.5766099999</v>
      </c>
      <c r="I23" s="40">
        <v>715686.35653000011</v>
      </c>
      <c r="J23" s="40">
        <v>492432.12423499988</v>
      </c>
      <c r="K23" s="70">
        <v>462127.77599999995</v>
      </c>
      <c r="L23" s="36">
        <v>439589.75399999984</v>
      </c>
      <c r="M23" s="36">
        <v>603945.15500000003</v>
      </c>
      <c r="N23" s="36">
        <v>621506.13799999992</v>
      </c>
      <c r="O23" s="36">
        <v>484731.30200000003</v>
      </c>
      <c r="P23" s="37">
        <v>541439.64199999964</v>
      </c>
      <c r="Q23" s="37">
        <v>9012360.2596599981</v>
      </c>
      <c r="R23" s="1"/>
    </row>
    <row r="24" spans="1:18" x14ac:dyDescent="0.25">
      <c r="B24" s="68" t="s">
        <v>13</v>
      </c>
      <c r="C24" s="69" t="s">
        <v>11</v>
      </c>
      <c r="D24" s="70" t="s">
        <v>0</v>
      </c>
      <c r="E24" s="40">
        <v>2493409.5789999999</v>
      </c>
      <c r="F24" s="40">
        <v>2741557.4270000001</v>
      </c>
      <c r="G24" s="40">
        <v>2732967.3679999998</v>
      </c>
      <c r="H24" s="40">
        <v>2627294.2549999999</v>
      </c>
      <c r="I24" s="40">
        <v>2351258.9980000001</v>
      </c>
      <c r="J24" s="40">
        <v>2458236.0414</v>
      </c>
      <c r="K24" s="70">
        <v>2720718.2</v>
      </c>
      <c r="L24" s="36">
        <v>2709742.7</v>
      </c>
      <c r="M24" s="36">
        <v>2973369.85</v>
      </c>
      <c r="N24" s="36">
        <v>2716304.6</v>
      </c>
      <c r="O24" s="36">
        <v>2626781.7000000002</v>
      </c>
      <c r="P24" s="37">
        <v>2948844.605</v>
      </c>
      <c r="Q24" s="37">
        <v>32100485.323400006</v>
      </c>
      <c r="R24" s="1"/>
    </row>
    <row r="25" spans="1:18" x14ac:dyDescent="0.25">
      <c r="B25" s="68" t="s">
        <v>13</v>
      </c>
      <c r="C25" s="69" t="s">
        <v>11</v>
      </c>
      <c r="D25" s="70" t="s">
        <v>12</v>
      </c>
      <c r="E25" s="40">
        <v>1584623.2159000002</v>
      </c>
      <c r="F25" s="40">
        <v>1939807.7626500002</v>
      </c>
      <c r="G25" s="40">
        <v>2018717.2324500002</v>
      </c>
      <c r="H25" s="40">
        <v>1571680.4037500005</v>
      </c>
      <c r="I25" s="40">
        <v>1903664.0281500006</v>
      </c>
      <c r="J25" s="40">
        <v>2097595.3038500003</v>
      </c>
      <c r="K25" s="70">
        <v>2308740.9334500004</v>
      </c>
      <c r="L25" s="36">
        <v>2437944.7884500003</v>
      </c>
      <c r="M25" s="36">
        <v>2497717.2284500003</v>
      </c>
      <c r="N25" s="36">
        <v>2253390.1684500007</v>
      </c>
      <c r="O25" s="36">
        <v>2324479.1434500003</v>
      </c>
      <c r="P25" s="37">
        <v>2371282.8784500002</v>
      </c>
      <c r="Q25" s="37">
        <v>25309643.087450005</v>
      </c>
      <c r="R25" s="1"/>
    </row>
    <row r="26" spans="1:18" x14ac:dyDescent="0.25">
      <c r="B26" s="75" t="s">
        <v>13</v>
      </c>
      <c r="C26" s="76" t="s">
        <v>11</v>
      </c>
      <c r="D26" s="77" t="s">
        <v>27</v>
      </c>
      <c r="E26" s="42">
        <v>908786.36309999973</v>
      </c>
      <c r="F26" s="42">
        <v>801749.66435000021</v>
      </c>
      <c r="G26" s="42">
        <v>714250.13554999954</v>
      </c>
      <c r="H26" s="42">
        <v>1055613.8512499994</v>
      </c>
      <c r="I26" s="42">
        <v>447594.9698499997</v>
      </c>
      <c r="J26" s="42">
        <v>360640.73754999973</v>
      </c>
      <c r="K26" s="77">
        <v>411977.26654999959</v>
      </c>
      <c r="L26" s="38">
        <v>271797.91154999973</v>
      </c>
      <c r="M26" s="38">
        <v>475652.62154999969</v>
      </c>
      <c r="N26" s="38">
        <v>462914.43154999957</v>
      </c>
      <c r="O26" s="38">
        <v>302302.55654999975</v>
      </c>
      <c r="P26" s="39">
        <v>577561.72654999956</v>
      </c>
      <c r="Q26" s="39">
        <v>6790842.2359499969</v>
      </c>
    </row>
    <row r="27" spans="1:18" s="18" customFormat="1" x14ac:dyDescent="0.25">
      <c r="B27" s="16"/>
      <c r="C27" s="17"/>
      <c r="E27" s="15"/>
      <c r="F27" s="15"/>
      <c r="G27" s="15"/>
      <c r="H27" s="15"/>
      <c r="I27" s="15"/>
      <c r="J27" s="15"/>
      <c r="K27" s="15"/>
      <c r="L27" s="15"/>
      <c r="M27" s="15"/>
      <c r="N27" s="15"/>
      <c r="O27" s="15"/>
      <c r="P27" s="15"/>
      <c r="Q27" s="19"/>
    </row>
    <row r="28" spans="1:18" x14ac:dyDescent="0.25">
      <c r="B28" s="14"/>
      <c r="C28" s="2"/>
      <c r="E28" s="45"/>
      <c r="F28" s="45"/>
      <c r="G28" s="15"/>
      <c r="H28" s="15"/>
      <c r="I28" s="15"/>
      <c r="J28" s="15"/>
      <c r="K28" s="15"/>
      <c r="L28" s="15"/>
      <c r="M28" s="15"/>
      <c r="N28" s="15"/>
      <c r="O28" s="15"/>
      <c r="P28" s="15"/>
      <c r="Q28" s="15"/>
    </row>
    <row r="29" spans="1:18" x14ac:dyDescent="0.25">
      <c r="B29" s="14"/>
      <c r="C29" s="2"/>
      <c r="E29" s="15"/>
      <c r="F29" s="15"/>
      <c r="G29" s="15"/>
      <c r="H29" s="15"/>
      <c r="I29" s="15"/>
      <c r="J29" s="15"/>
      <c r="K29" s="15"/>
      <c r="L29" s="15"/>
      <c r="M29" s="15"/>
      <c r="N29" s="15"/>
      <c r="O29" s="15"/>
      <c r="P29" s="15"/>
      <c r="Q29" s="15"/>
    </row>
    <row r="30" spans="1:18" x14ac:dyDescent="0.25">
      <c r="A30" s="22" t="s">
        <v>38</v>
      </c>
      <c r="B30" s="22"/>
      <c r="C30" s="2"/>
      <c r="E30" s="15"/>
      <c r="F30" s="15"/>
      <c r="G30" s="15"/>
      <c r="H30" s="15"/>
      <c r="I30" s="15"/>
      <c r="J30" s="15"/>
      <c r="K30" s="15"/>
      <c r="L30" s="15"/>
      <c r="M30" s="15"/>
      <c r="N30" s="15"/>
      <c r="O30" s="15"/>
      <c r="P30" s="15"/>
      <c r="Q30" s="15"/>
    </row>
    <row r="31" spans="1:18" x14ac:dyDescent="0.25">
      <c r="A31" s="18"/>
      <c r="B31" s="25" t="s">
        <v>28</v>
      </c>
      <c r="C31" s="26" t="s">
        <v>36</v>
      </c>
      <c r="D31" s="27" t="s">
        <v>29</v>
      </c>
      <c r="E31" s="15"/>
      <c r="F31" s="15"/>
      <c r="K31" s="15"/>
      <c r="L31" s="15"/>
      <c r="M31" s="15"/>
      <c r="N31" s="15"/>
      <c r="O31" s="15"/>
      <c r="P31" s="15"/>
      <c r="Q31" s="15"/>
    </row>
    <row r="32" spans="1:18" x14ac:dyDescent="0.25">
      <c r="A32" s="18"/>
      <c r="B32" s="8" t="s">
        <v>1</v>
      </c>
      <c r="C32">
        <v>1</v>
      </c>
      <c r="D32" s="28" t="str">
        <f>INDEX($B$32:$B$33,C32)</f>
        <v>Actual</v>
      </c>
      <c r="E32" s="15"/>
      <c r="F32" s="15"/>
      <c r="K32" s="15"/>
      <c r="L32" s="15"/>
      <c r="M32" s="15"/>
      <c r="N32" s="15"/>
      <c r="O32" s="15"/>
      <c r="P32" s="15"/>
      <c r="Q32" s="15"/>
    </row>
    <row r="33" spans="1:19" x14ac:dyDescent="0.25">
      <c r="A33" s="18"/>
      <c r="B33" s="9" t="s">
        <v>11</v>
      </c>
      <c r="C33" s="29"/>
      <c r="D33" s="24"/>
      <c r="E33" s="15"/>
      <c r="F33" s="15"/>
      <c r="K33" s="15"/>
      <c r="L33" s="15"/>
      <c r="M33" s="15"/>
      <c r="N33" s="15"/>
      <c r="O33" s="15"/>
      <c r="P33" s="15"/>
      <c r="Q33" s="15"/>
    </row>
    <row r="34" spans="1:19" x14ac:dyDescent="0.25">
      <c r="A34" s="18"/>
      <c r="E34" s="15"/>
      <c r="F34" s="15"/>
      <c r="K34" s="15"/>
      <c r="L34" s="15"/>
      <c r="M34" s="15"/>
      <c r="N34" s="15"/>
      <c r="O34" s="15"/>
      <c r="P34" s="15"/>
      <c r="Q34" s="15"/>
    </row>
    <row r="35" spans="1:19" x14ac:dyDescent="0.25">
      <c r="A35" s="18"/>
      <c r="B35" s="14"/>
      <c r="C35" s="2"/>
      <c r="E35" s="15"/>
      <c r="F35" s="15"/>
      <c r="K35" s="15"/>
      <c r="L35" s="15"/>
      <c r="M35" s="15"/>
      <c r="N35" s="15"/>
      <c r="O35" s="15"/>
      <c r="P35" s="15"/>
      <c r="Q35" s="15"/>
    </row>
    <row r="36" spans="1:19" x14ac:dyDescent="0.25">
      <c r="A36" s="18"/>
      <c r="B36" s="30" t="s">
        <v>31</v>
      </c>
      <c r="C36" s="26" t="s">
        <v>36</v>
      </c>
      <c r="D36" s="27" t="s">
        <v>29</v>
      </c>
      <c r="F36" s="15"/>
      <c r="K36" s="15"/>
      <c r="L36" s="15"/>
      <c r="M36" s="15"/>
      <c r="N36" s="15"/>
      <c r="O36" s="15"/>
      <c r="P36" s="15"/>
      <c r="Q36" s="15"/>
    </row>
    <row r="37" spans="1:19" x14ac:dyDescent="0.25">
      <c r="A37" s="18"/>
      <c r="B37" s="33" t="s">
        <v>43</v>
      </c>
      <c r="C37">
        <v>3</v>
      </c>
      <c r="D37" s="28" t="str">
        <f>INDEX(B37:B40,C37)</f>
        <v>HCMC</v>
      </c>
      <c r="F37" s="15"/>
      <c r="K37" s="15"/>
      <c r="L37" s="15"/>
      <c r="M37" s="15"/>
      <c r="N37" s="15"/>
      <c r="O37" s="15"/>
      <c r="P37" s="15"/>
      <c r="Q37" s="15"/>
    </row>
    <row r="38" spans="1:19" x14ac:dyDescent="0.25">
      <c r="A38" s="18"/>
      <c r="B38" s="33" t="s">
        <v>45</v>
      </c>
      <c r="D38" s="32"/>
      <c r="F38" s="15"/>
      <c r="K38" s="15"/>
      <c r="L38" s="15"/>
      <c r="M38" s="15"/>
      <c r="N38" s="15"/>
      <c r="O38" s="15"/>
      <c r="P38" s="15"/>
      <c r="Q38" s="15"/>
    </row>
    <row r="39" spans="1:19" x14ac:dyDescent="0.25">
      <c r="A39" s="18"/>
      <c r="B39" s="33" t="s">
        <v>44</v>
      </c>
      <c r="D39" s="32"/>
      <c r="F39" s="15"/>
      <c r="K39" s="15"/>
      <c r="L39" s="15"/>
      <c r="M39" s="15"/>
      <c r="N39" s="15"/>
      <c r="O39" s="15"/>
      <c r="P39" s="15"/>
      <c r="Q39" s="15"/>
    </row>
    <row r="40" spans="1:19" x14ac:dyDescent="0.25">
      <c r="A40" s="18"/>
      <c r="B40" s="34" t="s">
        <v>13</v>
      </c>
      <c r="C40" s="29"/>
      <c r="D40" s="24"/>
      <c r="F40" s="15"/>
      <c r="K40" s="15"/>
      <c r="L40" s="15"/>
      <c r="M40" s="15"/>
      <c r="N40" s="15"/>
      <c r="O40" s="15"/>
      <c r="P40" s="15"/>
      <c r="Q40" s="15"/>
    </row>
    <row r="41" spans="1:19" x14ac:dyDescent="0.25">
      <c r="A41" s="18"/>
      <c r="F41" s="15"/>
      <c r="K41" s="15"/>
      <c r="L41" s="15"/>
      <c r="M41" s="15"/>
      <c r="N41" s="15"/>
      <c r="O41" s="15"/>
      <c r="P41" s="15"/>
      <c r="Q41" s="15"/>
    </row>
    <row r="42" spans="1:19" x14ac:dyDescent="0.25">
      <c r="A42" s="18"/>
      <c r="B42" s="14"/>
      <c r="C42" s="2"/>
      <c r="E42" s="15"/>
      <c r="F42" s="15"/>
      <c r="K42" s="15"/>
      <c r="L42" s="15"/>
      <c r="M42" s="15"/>
      <c r="N42" s="15"/>
      <c r="O42" s="15"/>
      <c r="P42" s="15"/>
      <c r="Q42" s="15"/>
    </row>
    <row r="43" spans="1:19" x14ac:dyDescent="0.25">
      <c r="A43" s="18"/>
      <c r="B43" s="14"/>
      <c r="C43" s="2"/>
      <c r="E43" s="15"/>
      <c r="F43" s="15"/>
      <c r="K43" s="15"/>
      <c r="L43" s="15"/>
      <c r="M43" s="15"/>
      <c r="N43" s="15"/>
      <c r="O43" s="15"/>
      <c r="P43" s="15"/>
      <c r="Q43" s="15"/>
    </row>
    <row r="44" spans="1:19" x14ac:dyDescent="0.25">
      <c r="A44" s="18"/>
      <c r="B44" s="14"/>
      <c r="C44" s="2"/>
      <c r="E44" s="15"/>
      <c r="F44" s="15"/>
      <c r="K44" s="15"/>
      <c r="L44" s="15"/>
      <c r="M44" s="15"/>
      <c r="N44" s="15"/>
      <c r="O44" s="15"/>
      <c r="P44" s="15"/>
      <c r="Q44" s="15"/>
    </row>
    <row r="45" spans="1:19" x14ac:dyDescent="0.25">
      <c r="A45" s="22" t="s">
        <v>37</v>
      </c>
      <c r="B45" s="22" t="s">
        <v>49</v>
      </c>
      <c r="C45" s="2"/>
      <c r="E45" s="15"/>
      <c r="F45" s="15"/>
      <c r="G45" s="15"/>
      <c r="H45" s="15"/>
      <c r="I45" s="15"/>
      <c r="J45" s="15"/>
      <c r="K45" s="15"/>
      <c r="L45" s="15"/>
      <c r="M45" s="15"/>
      <c r="N45" s="15"/>
      <c r="O45" s="15"/>
      <c r="P45" s="15"/>
      <c r="Q45" s="15"/>
    </row>
    <row r="46" spans="1:19" x14ac:dyDescent="0.25">
      <c r="A46" s="18"/>
      <c r="B46" s="61" t="s">
        <v>31</v>
      </c>
      <c r="C46" s="62" t="s">
        <v>28</v>
      </c>
      <c r="D46" s="63" t="s">
        <v>14</v>
      </c>
      <c r="E46" s="64" t="s">
        <v>21</v>
      </c>
      <c r="F46" s="64" t="s">
        <v>22</v>
      </c>
      <c r="G46" s="64" t="s">
        <v>23</v>
      </c>
      <c r="H46" s="64" t="s">
        <v>24</v>
      </c>
      <c r="I46" s="64" t="s">
        <v>25</v>
      </c>
      <c r="J46" s="65" t="s">
        <v>26</v>
      </c>
      <c r="K46" s="66" t="s">
        <v>15</v>
      </c>
      <c r="L46" s="64" t="s">
        <v>16</v>
      </c>
      <c r="M46" s="64" t="s">
        <v>17</v>
      </c>
      <c r="N46" s="64" t="s">
        <v>18</v>
      </c>
      <c r="O46" s="64" t="s">
        <v>19</v>
      </c>
      <c r="P46" s="65" t="s">
        <v>20</v>
      </c>
    </row>
    <row r="47" spans="1:19" x14ac:dyDescent="0.25">
      <c r="A47" s="18"/>
      <c r="B47" s="159" t="str">
        <f>Region</f>
        <v>HCMC</v>
      </c>
      <c r="C47" s="182" t="str">
        <f>ab</f>
        <v>Actual</v>
      </c>
      <c r="D47" t="s">
        <v>0</v>
      </c>
      <c r="E47" s="183">
        <f>SUMIFS(E$3:E$26,$B$3:$B$26,$B47,$C$3:$C$26,$C47,$D$3:$D$26,$D47)</f>
        <v>920920</v>
      </c>
      <c r="F47" s="183">
        <f t="shared" ref="F47:P49" si="0">SUMIFS(F$3:F$26,$B$3:$B$26,$B47,$C$3:$C$26,$C47,$D$3:$D$26,$D47)</f>
        <v>1311161</v>
      </c>
      <c r="G47" s="183">
        <f t="shared" si="0"/>
        <v>1025133</v>
      </c>
      <c r="H47" s="183">
        <f t="shared" si="0"/>
        <v>1354286</v>
      </c>
      <c r="I47" s="183">
        <f t="shared" si="0"/>
        <v>892584</v>
      </c>
      <c r="J47" s="183">
        <f t="shared" si="0"/>
        <v>998020</v>
      </c>
      <c r="K47" s="183">
        <f t="shared" si="0"/>
        <v>1196000</v>
      </c>
      <c r="L47" s="183">
        <f t="shared" si="0"/>
        <v>1202900</v>
      </c>
      <c r="M47" s="183">
        <f t="shared" si="0"/>
        <v>1235100</v>
      </c>
      <c r="N47" s="183">
        <f t="shared" si="0"/>
        <v>1147700</v>
      </c>
      <c r="O47" s="183">
        <f t="shared" si="0"/>
        <v>1159200</v>
      </c>
      <c r="P47" s="184">
        <f t="shared" si="0"/>
        <v>1276500</v>
      </c>
    </row>
    <row r="48" spans="1:19" x14ac:dyDescent="0.25">
      <c r="A48" s="18"/>
      <c r="B48" s="159" t="str">
        <f>Region</f>
        <v>HCMC</v>
      </c>
      <c r="C48" s="182" t="str">
        <f>ab</f>
        <v>Actual</v>
      </c>
      <c r="D48" t="s">
        <v>12</v>
      </c>
      <c r="E48" s="183">
        <f t="shared" ref="E48:E49" si="1">SUMIFS(E$3:E$26,$B$3:$B$26,$B48,$C$3:$C$26,$C48,$D$3:$D$26,$D48)</f>
        <v>535349.69279999996</v>
      </c>
      <c r="F48" s="183">
        <f t="shared" si="0"/>
        <v>629031.91960799997</v>
      </c>
      <c r="G48" s="183">
        <f t="shared" si="0"/>
        <v>549722.16151200014</v>
      </c>
      <c r="H48" s="183">
        <f>SUMIFS(H$3:H$26,$B$3:$B$26,$B48,$C$3:$C$26,$C48,$D$3:$D$26,$D48)</f>
        <v>526267.50569999998</v>
      </c>
      <c r="I48" s="183">
        <f t="shared" si="0"/>
        <v>719016.5782799999</v>
      </c>
      <c r="J48" s="183">
        <f t="shared" si="0"/>
        <v>990627.39098999999</v>
      </c>
      <c r="K48" s="183">
        <f t="shared" si="0"/>
        <v>1049705.28</v>
      </c>
      <c r="L48" s="183">
        <f t="shared" si="0"/>
        <v>1027829.934</v>
      </c>
      <c r="M48" s="183">
        <f t="shared" si="0"/>
        <v>951076.4040000001</v>
      </c>
      <c r="N48" s="183">
        <f t="shared" si="0"/>
        <v>836673.3</v>
      </c>
      <c r="O48" s="183">
        <f t="shared" si="0"/>
        <v>939890.95199999993</v>
      </c>
      <c r="P48" s="184">
        <f t="shared" si="0"/>
        <v>1153904.9400000002</v>
      </c>
      <c r="S48" s="13"/>
    </row>
    <row r="49" spans="1:20" x14ac:dyDescent="0.25">
      <c r="A49" s="18"/>
      <c r="B49" s="160" t="str">
        <f>Region</f>
        <v>HCMC</v>
      </c>
      <c r="C49" s="161" t="str">
        <f>ab</f>
        <v>Actual</v>
      </c>
      <c r="D49" s="29" t="s">
        <v>27</v>
      </c>
      <c r="E49" s="185">
        <f t="shared" si="1"/>
        <v>385570.30720000004</v>
      </c>
      <c r="F49" s="185">
        <f t="shared" si="0"/>
        <v>682129.08039200003</v>
      </c>
      <c r="G49" s="185">
        <f t="shared" si="0"/>
        <v>475410.83848799986</v>
      </c>
      <c r="H49" s="185">
        <f t="shared" si="0"/>
        <v>828018.49430000002</v>
      </c>
      <c r="I49" s="185">
        <f t="shared" si="0"/>
        <v>173567.4217200001</v>
      </c>
      <c r="J49" s="185">
        <f t="shared" si="0"/>
        <v>7392.6090100000147</v>
      </c>
      <c r="K49" s="185">
        <f t="shared" si="0"/>
        <v>146294.71999999997</v>
      </c>
      <c r="L49" s="185">
        <f t="shared" si="0"/>
        <v>175070.06599999999</v>
      </c>
      <c r="M49" s="185">
        <f t="shared" si="0"/>
        <v>284023.5959999999</v>
      </c>
      <c r="N49" s="185">
        <f t="shared" si="0"/>
        <v>311026.69999999995</v>
      </c>
      <c r="O49" s="185">
        <f t="shared" si="0"/>
        <v>219309.04800000007</v>
      </c>
      <c r="P49" s="186">
        <f t="shared" si="0"/>
        <v>122595.05999999982</v>
      </c>
      <c r="S49" s="12"/>
    </row>
    <row r="50" spans="1:20" x14ac:dyDescent="0.25">
      <c r="A50" s="18"/>
      <c r="S50" s="12"/>
      <c r="T50" s="10"/>
    </row>
    <row r="51" spans="1:20" x14ac:dyDescent="0.25">
      <c r="A51" s="18"/>
      <c r="S51" s="12"/>
    </row>
    <row r="52" spans="1:20" x14ac:dyDescent="0.25">
      <c r="A52" s="18"/>
    </row>
    <row r="53" spans="1:20" s="18" customFormat="1" x14ac:dyDescent="0.25">
      <c r="C53" s="16"/>
      <c r="E53" s="20"/>
      <c r="F53" s="20"/>
      <c r="G53" s="20"/>
      <c r="H53" s="20"/>
      <c r="I53" s="20"/>
      <c r="J53" s="20"/>
      <c r="K53" s="20"/>
      <c r="L53" s="20"/>
      <c r="M53" s="20"/>
      <c r="N53" s="20"/>
      <c r="O53" s="20"/>
      <c r="P53" s="20"/>
      <c r="Q53" s="20"/>
      <c r="S53" s="21"/>
    </row>
    <row r="54" spans="1:20" s="18" customFormat="1" x14ac:dyDescent="0.25">
      <c r="A54" s="22" t="s">
        <v>34</v>
      </c>
      <c r="B54" s="44" t="s">
        <v>41</v>
      </c>
      <c r="C54" s="16"/>
      <c r="E54" s="20"/>
      <c r="F54" s="20"/>
      <c r="G54" s="20"/>
      <c r="H54" s="20"/>
      <c r="I54" s="20"/>
      <c r="J54" s="20"/>
      <c r="K54" s="20"/>
      <c r="L54" s="20"/>
      <c r="M54" s="20"/>
      <c r="N54" s="20"/>
      <c r="O54" s="20"/>
      <c r="P54" s="20"/>
      <c r="Q54" s="20"/>
      <c r="S54" s="21"/>
    </row>
    <row r="55" spans="1:20" x14ac:dyDescent="0.25">
      <c r="B55" s="61" t="s">
        <v>31</v>
      </c>
      <c r="C55" s="62" t="s">
        <v>28</v>
      </c>
      <c r="D55" s="63" t="s">
        <v>14</v>
      </c>
      <c r="E55" s="64" t="s">
        <v>21</v>
      </c>
      <c r="F55" s="64" t="s">
        <v>22</v>
      </c>
      <c r="G55" s="64" t="s">
        <v>23</v>
      </c>
      <c r="H55" s="64" t="s">
        <v>24</v>
      </c>
      <c r="I55" s="64" t="s">
        <v>25</v>
      </c>
      <c r="J55" s="65" t="s">
        <v>26</v>
      </c>
      <c r="K55" s="66" t="s">
        <v>15</v>
      </c>
      <c r="L55" s="64" t="s">
        <v>16</v>
      </c>
      <c r="M55" s="64" t="s">
        <v>17</v>
      </c>
      <c r="N55" s="64" t="s">
        <v>18</v>
      </c>
      <c r="O55" s="64" t="s">
        <v>19</v>
      </c>
      <c r="P55" s="65" t="s">
        <v>20</v>
      </c>
    </row>
    <row r="56" spans="1:20" x14ac:dyDescent="0.25">
      <c r="B56" s="162" t="str">
        <f t="shared" ref="B56:B61" si="2">Region</f>
        <v>HCMC</v>
      </c>
      <c r="C56" s="16" t="s">
        <v>1</v>
      </c>
      <c r="D56" s="16" t="s">
        <v>50</v>
      </c>
      <c r="E56" s="191">
        <f>E58/E60</f>
        <v>0.41867948051948056</v>
      </c>
      <c r="F56" s="192">
        <f t="shared" ref="F56:P56" si="3">F58/F60</f>
        <v>0.5202481467889909</v>
      </c>
      <c r="G56" s="192">
        <f t="shared" si="3"/>
        <v>0.46375527710843362</v>
      </c>
      <c r="H56" s="192">
        <f t="shared" si="3"/>
        <v>0.61140593220338979</v>
      </c>
      <c r="I56" s="192">
        <f t="shared" si="3"/>
        <v>0.1944550000000001</v>
      </c>
      <c r="J56" s="192">
        <f t="shared" si="3"/>
        <v>7.4072754153223525E-3</v>
      </c>
      <c r="K56" s="192">
        <f t="shared" si="3"/>
        <v>0.12231999999999997</v>
      </c>
      <c r="L56" s="192">
        <f t="shared" si="3"/>
        <v>0.14554</v>
      </c>
      <c r="M56" s="192">
        <f t="shared" si="3"/>
        <v>0.22995999999999991</v>
      </c>
      <c r="N56" s="192">
        <f t="shared" si="3"/>
        <v>0.27099999999999996</v>
      </c>
      <c r="O56" s="192">
        <f t="shared" si="3"/>
        <v>0.18919000000000005</v>
      </c>
      <c r="P56" s="193">
        <f t="shared" si="3"/>
        <v>9.6039999999999862E-2</v>
      </c>
      <c r="Q56" s="86"/>
    </row>
    <row r="57" spans="1:20" x14ac:dyDescent="0.25">
      <c r="B57" s="162" t="str">
        <f t="shared" si="2"/>
        <v>HCMC</v>
      </c>
      <c r="C57" s="16" t="s">
        <v>11</v>
      </c>
      <c r="D57" s="16" t="s">
        <v>50</v>
      </c>
      <c r="E57" s="194">
        <f t="shared" ref="E57:P57" si="4">E59/E61</f>
        <v>0.3519339962443771</v>
      </c>
      <c r="F57" s="194">
        <f t="shared" si="4"/>
        <v>0.39374869813587893</v>
      </c>
      <c r="G57" s="194">
        <f t="shared" si="4"/>
        <v>0.33963602270576959</v>
      </c>
      <c r="H57" s="194">
        <f t="shared" si="4"/>
        <v>0.48869377200687913</v>
      </c>
      <c r="I57" s="194">
        <f t="shared" si="4"/>
        <v>0.11014009191941608</v>
      </c>
      <c r="J57" s="194">
        <f t="shared" si="4"/>
        <v>0.2396338441563583</v>
      </c>
      <c r="K57" s="194">
        <f t="shared" si="4"/>
        <v>0.13719970342395973</v>
      </c>
      <c r="L57" s="194">
        <f t="shared" si="4"/>
        <v>6.3362984453682034E-2</v>
      </c>
      <c r="M57" s="194">
        <f t="shared" si="4"/>
        <v>0.17269887166669443</v>
      </c>
      <c r="N57" s="194">
        <f t="shared" si="4"/>
        <v>0.1675849667575911</v>
      </c>
      <c r="O57" s="194">
        <f t="shared" si="4"/>
        <v>0.13951325629680009</v>
      </c>
      <c r="P57" s="195">
        <f t="shared" si="4"/>
        <v>0.28362651661064076</v>
      </c>
      <c r="Q57" s="45"/>
    </row>
    <row r="58" spans="1:20" x14ac:dyDescent="0.25">
      <c r="B58" s="162" t="str">
        <f t="shared" si="2"/>
        <v>HCMC</v>
      </c>
      <c r="C58" s="16" t="s">
        <v>1</v>
      </c>
      <c r="D58" s="16" t="s">
        <v>27</v>
      </c>
      <c r="E58" s="183">
        <f>SUMIFS(E$3:E$26,$B$3:$B$26,$B58,$C$3:$C$26,$C58,$D$3:$D$26,$D58)</f>
        <v>385570.30720000004</v>
      </c>
      <c r="F58" s="187">
        <f t="shared" ref="F58:P61" si="5">SUMIFS(F$3:F$26,$B$3:$B$26,$B58,$C$3:$C$26,$C58,$D$3:$D$26,$D58)</f>
        <v>682129.08039200003</v>
      </c>
      <c r="G58" s="187">
        <f t="shared" si="5"/>
        <v>475410.83848799986</v>
      </c>
      <c r="H58" s="187">
        <f t="shared" si="5"/>
        <v>828018.49430000002</v>
      </c>
      <c r="I58" s="187">
        <f t="shared" si="5"/>
        <v>173567.4217200001</v>
      </c>
      <c r="J58" s="187">
        <f t="shared" si="5"/>
        <v>7392.6090100000147</v>
      </c>
      <c r="K58" s="187">
        <f t="shared" si="5"/>
        <v>146294.71999999997</v>
      </c>
      <c r="L58" s="187">
        <f t="shared" si="5"/>
        <v>175070.06599999999</v>
      </c>
      <c r="M58" s="187">
        <f t="shared" si="5"/>
        <v>284023.5959999999</v>
      </c>
      <c r="N58" s="187">
        <f t="shared" si="5"/>
        <v>311026.69999999995</v>
      </c>
      <c r="O58" s="187">
        <f t="shared" si="5"/>
        <v>219309.04800000007</v>
      </c>
      <c r="P58" s="188">
        <f t="shared" si="5"/>
        <v>122595.05999999982</v>
      </c>
      <c r="Q58" s="45"/>
    </row>
    <row r="59" spans="1:20" x14ac:dyDescent="0.25">
      <c r="B59" s="162" t="str">
        <f t="shared" si="2"/>
        <v>HCMC</v>
      </c>
      <c r="C59" s="16" t="s">
        <v>11</v>
      </c>
      <c r="D59" s="121" t="s">
        <v>27</v>
      </c>
      <c r="E59" s="187">
        <f t="shared" ref="E59:E61" si="6">SUMIFS(E$3:E$26,$B$3:$B$26,$B59,$C$3:$C$26,$C59,$D$3:$D$26,$D59)</f>
        <v>338687.69333333347</v>
      </c>
      <c r="F59" s="187">
        <f t="shared" si="5"/>
        <v>516784.20473333378</v>
      </c>
      <c r="G59" s="187">
        <f t="shared" si="5"/>
        <v>363839.83913333318</v>
      </c>
      <c r="H59" s="187">
        <f t="shared" si="5"/>
        <v>691613.53473333316</v>
      </c>
      <c r="I59" s="187">
        <f t="shared" si="5"/>
        <v>100570.3973333335</v>
      </c>
      <c r="J59" s="187">
        <f t="shared" si="5"/>
        <v>233918.39758333343</v>
      </c>
      <c r="K59" s="187">
        <f t="shared" si="5"/>
        <v>171474.93333333335</v>
      </c>
      <c r="L59" s="187">
        <f t="shared" si="5"/>
        <v>76295.553333333461</v>
      </c>
      <c r="M59" s="187">
        <f t="shared" si="5"/>
        <v>222898.89333333331</v>
      </c>
      <c r="N59" s="187">
        <f t="shared" si="5"/>
        <v>200992.44333333324</v>
      </c>
      <c r="O59" s="187">
        <f t="shared" si="5"/>
        <v>165443.41333333345</v>
      </c>
      <c r="P59" s="188">
        <f t="shared" si="5"/>
        <v>407149.72333333327</v>
      </c>
      <c r="Q59" s="45"/>
    </row>
    <row r="60" spans="1:20" x14ac:dyDescent="0.25">
      <c r="B60" s="162" t="str">
        <f t="shared" si="2"/>
        <v>HCMC</v>
      </c>
      <c r="C60" s="16" t="s">
        <v>1</v>
      </c>
      <c r="D60" s="121" t="s">
        <v>0</v>
      </c>
      <c r="E60" s="187">
        <f t="shared" si="6"/>
        <v>920920</v>
      </c>
      <c r="F60" s="187">
        <f t="shared" si="5"/>
        <v>1311161</v>
      </c>
      <c r="G60" s="187">
        <f t="shared" si="5"/>
        <v>1025133</v>
      </c>
      <c r="H60" s="187">
        <f t="shared" si="5"/>
        <v>1354286</v>
      </c>
      <c r="I60" s="187">
        <f t="shared" si="5"/>
        <v>892584</v>
      </c>
      <c r="J60" s="187">
        <f t="shared" si="5"/>
        <v>998020</v>
      </c>
      <c r="K60" s="187">
        <f t="shared" si="5"/>
        <v>1196000</v>
      </c>
      <c r="L60" s="187">
        <f t="shared" si="5"/>
        <v>1202900</v>
      </c>
      <c r="M60" s="187">
        <f t="shared" si="5"/>
        <v>1235100</v>
      </c>
      <c r="N60" s="187">
        <f t="shared" si="5"/>
        <v>1147700</v>
      </c>
      <c r="O60" s="187">
        <f t="shared" si="5"/>
        <v>1159200</v>
      </c>
      <c r="P60" s="188">
        <f t="shared" si="5"/>
        <v>1276500</v>
      </c>
      <c r="Q60" s="45"/>
    </row>
    <row r="61" spans="1:20" x14ac:dyDescent="0.25">
      <c r="B61" s="163" t="str">
        <f t="shared" si="2"/>
        <v>HCMC</v>
      </c>
      <c r="C61" s="164" t="s">
        <v>11</v>
      </c>
      <c r="D61" s="165" t="s">
        <v>0</v>
      </c>
      <c r="E61" s="189">
        <f t="shared" si="6"/>
        <v>962361.4</v>
      </c>
      <c r="F61" s="189">
        <f t="shared" si="5"/>
        <v>1312472.1610000003</v>
      </c>
      <c r="G61" s="189">
        <f t="shared" si="5"/>
        <v>1071263.9849999999</v>
      </c>
      <c r="H61" s="189">
        <f t="shared" si="5"/>
        <v>1415228.8699999999</v>
      </c>
      <c r="I61" s="189">
        <f t="shared" si="5"/>
        <v>913113.43200000015</v>
      </c>
      <c r="J61" s="189">
        <f t="shared" si="5"/>
        <v>976149.25140000007</v>
      </c>
      <c r="K61" s="189">
        <f t="shared" si="5"/>
        <v>1249820</v>
      </c>
      <c r="L61" s="189">
        <f t="shared" si="5"/>
        <v>1204102.9000000001</v>
      </c>
      <c r="M61" s="189">
        <f t="shared" si="5"/>
        <v>1290679.5</v>
      </c>
      <c r="N61" s="189">
        <f t="shared" si="5"/>
        <v>1199346.5</v>
      </c>
      <c r="O61" s="189">
        <f t="shared" si="5"/>
        <v>1185861.6000000001</v>
      </c>
      <c r="P61" s="190">
        <f t="shared" si="5"/>
        <v>1435513.605</v>
      </c>
      <c r="Q61" s="45"/>
    </row>
    <row r="62" spans="1:20" x14ac:dyDescent="0.25">
      <c r="B62" s="17"/>
      <c r="C62" s="16"/>
      <c r="D62" s="121"/>
      <c r="E62" s="45"/>
      <c r="F62" s="45"/>
      <c r="G62" s="45"/>
      <c r="H62" s="45"/>
      <c r="I62" s="45"/>
      <c r="J62" s="45"/>
      <c r="K62" s="45"/>
      <c r="L62" s="45"/>
      <c r="M62" s="45"/>
      <c r="N62" s="45"/>
      <c r="O62" s="45"/>
      <c r="P62" s="45"/>
      <c r="Q62" s="45"/>
    </row>
    <row r="63" spans="1:20" x14ac:dyDescent="0.25">
      <c r="B63" s="17"/>
      <c r="C63" s="16"/>
      <c r="D63" s="121"/>
      <c r="E63" s="45"/>
      <c r="F63" s="45"/>
      <c r="G63" s="45"/>
      <c r="H63" s="45"/>
      <c r="I63" s="45"/>
      <c r="J63" s="45"/>
      <c r="K63" s="45"/>
      <c r="L63" s="45"/>
      <c r="M63" s="45"/>
      <c r="N63" s="45"/>
      <c r="O63" s="45"/>
      <c r="P63" s="45"/>
      <c r="Q63" s="45"/>
    </row>
    <row r="64" spans="1:20" x14ac:dyDescent="0.25">
      <c r="B64" s="17"/>
      <c r="C64" s="16"/>
      <c r="D64" s="18"/>
      <c r="E64" s="45"/>
      <c r="F64" s="45"/>
      <c r="G64" s="45"/>
      <c r="H64" s="45"/>
      <c r="I64" s="45"/>
      <c r="J64" s="45"/>
      <c r="K64" s="45"/>
      <c r="L64" s="45"/>
      <c r="M64" s="45"/>
      <c r="N64" s="45"/>
      <c r="O64" s="45"/>
      <c r="P64" s="45"/>
      <c r="Q64" s="45"/>
    </row>
    <row r="65" spans="1:19" x14ac:dyDescent="0.25">
      <c r="B65" s="18"/>
      <c r="C65" s="18"/>
      <c r="D65" s="18"/>
      <c r="E65" s="18"/>
      <c r="F65" s="18"/>
      <c r="G65" s="18"/>
      <c r="H65" s="18"/>
      <c r="I65" s="18"/>
      <c r="J65" s="18"/>
      <c r="K65" s="18"/>
      <c r="L65" s="18"/>
      <c r="M65" s="18"/>
      <c r="N65" s="18"/>
      <c r="O65" s="18"/>
      <c r="P65" s="18"/>
    </row>
    <row r="66" spans="1:19" x14ac:dyDescent="0.25">
      <c r="A66" s="22" t="s">
        <v>35</v>
      </c>
      <c r="B66" s="44" t="s">
        <v>32</v>
      </c>
      <c r="C66" s="18"/>
      <c r="D66" s="18"/>
      <c r="E66" s="18"/>
      <c r="F66" s="18"/>
      <c r="G66" s="18"/>
      <c r="H66" s="18"/>
      <c r="I66" s="18"/>
      <c r="J66" s="18"/>
      <c r="K66" s="18"/>
      <c r="L66" s="18"/>
      <c r="M66" s="18"/>
      <c r="N66" s="18"/>
      <c r="O66" s="18"/>
      <c r="P66" s="18"/>
    </row>
    <row r="67" spans="1:19" x14ac:dyDescent="0.25">
      <c r="A67" s="18"/>
      <c r="B67" s="61" t="s">
        <v>31</v>
      </c>
      <c r="C67" s="62" t="s">
        <v>28</v>
      </c>
      <c r="D67" s="63" t="s">
        <v>14</v>
      </c>
      <c r="E67" s="64" t="s">
        <v>21</v>
      </c>
      <c r="F67" s="64" t="s">
        <v>22</v>
      </c>
      <c r="G67" s="64" t="s">
        <v>23</v>
      </c>
      <c r="H67" s="64" t="s">
        <v>24</v>
      </c>
      <c r="I67" s="64" t="s">
        <v>25</v>
      </c>
      <c r="J67" s="65" t="s">
        <v>26</v>
      </c>
      <c r="K67" s="66" t="s">
        <v>15</v>
      </c>
      <c r="L67" s="64" t="s">
        <v>16</v>
      </c>
      <c r="M67" s="64" t="s">
        <v>17</v>
      </c>
      <c r="N67" s="64" t="s">
        <v>18</v>
      </c>
      <c r="O67" s="64" t="s">
        <v>19</v>
      </c>
      <c r="P67" s="65" t="s">
        <v>20</v>
      </c>
    </row>
    <row r="68" spans="1:19" x14ac:dyDescent="0.25">
      <c r="A68" s="6"/>
      <c r="B68" s="166" t="s">
        <v>43</v>
      </c>
      <c r="C68" s="201" t="str">
        <f t="shared" ref="C68:C76" si="7">ab</f>
        <v>Actual</v>
      </c>
      <c r="D68" s="18" t="s">
        <v>50</v>
      </c>
      <c r="E68" s="191">
        <f>E71/E74</f>
        <v>0.61679968750000003</v>
      </c>
      <c r="F68" s="191">
        <f t="shared" ref="F68:P68" si="8">F71/F74</f>
        <v>0.46055553097345131</v>
      </c>
      <c r="G68" s="191">
        <f t="shared" si="8"/>
        <v>0.11890080618749516</v>
      </c>
      <c r="H68" s="191">
        <f t="shared" si="8"/>
        <v>0.57069947058823522</v>
      </c>
      <c r="I68" s="191">
        <f t="shared" si="8"/>
        <v>0.55491550000000001</v>
      </c>
      <c r="J68" s="191">
        <f t="shared" si="8"/>
        <v>0.40927000000000002</v>
      </c>
      <c r="K68" s="191">
        <f t="shared" si="8"/>
        <v>0.23860000000000009</v>
      </c>
      <c r="L68" s="191">
        <f t="shared" si="8"/>
        <v>8.6319999999999869E-2</v>
      </c>
      <c r="M68" s="191">
        <f t="shared" si="8"/>
        <v>0.21430000000000007</v>
      </c>
      <c r="N68" s="191">
        <f t="shared" si="8"/>
        <v>0.27100000000000002</v>
      </c>
      <c r="O68" s="191">
        <f t="shared" si="8"/>
        <v>0.23860000000000006</v>
      </c>
      <c r="P68" s="196">
        <f t="shared" si="8"/>
        <v>0.25470999999999994</v>
      </c>
    </row>
    <row r="69" spans="1:19" x14ac:dyDescent="0.25">
      <c r="B69" s="162" t="s">
        <v>45</v>
      </c>
      <c r="C69" s="201" t="str">
        <f t="shared" si="7"/>
        <v>Actual</v>
      </c>
      <c r="D69" s="18" t="s">
        <v>50</v>
      </c>
      <c r="E69" s="191">
        <f t="shared" ref="E69:P70" si="9">E72/E75</f>
        <v>0.34473505154639178</v>
      </c>
      <c r="F69" s="191">
        <f t="shared" si="9"/>
        <v>0.14497835443037985</v>
      </c>
      <c r="G69" s="191">
        <f t="shared" si="9"/>
        <v>0.41258333333333341</v>
      </c>
      <c r="H69" s="191">
        <f t="shared" si="9"/>
        <v>0.28275760000000005</v>
      </c>
      <c r="I69" s="191">
        <f t="shared" si="9"/>
        <v>6.0320995115495678E-2</v>
      </c>
      <c r="J69" s="191">
        <f t="shared" si="9"/>
        <v>0.18021897260273964</v>
      </c>
      <c r="K69" s="191">
        <f t="shared" si="9"/>
        <v>0.16461999999999991</v>
      </c>
      <c r="L69" s="191">
        <f t="shared" si="9"/>
        <v>0.22995999999999994</v>
      </c>
      <c r="M69" s="191">
        <f t="shared" si="9"/>
        <v>0.17137000000000008</v>
      </c>
      <c r="N69" s="191">
        <f t="shared" si="9"/>
        <v>0.13788999999999993</v>
      </c>
      <c r="O69" s="191">
        <f t="shared" si="9"/>
        <v>0.10440999999999988</v>
      </c>
      <c r="P69" s="196">
        <f t="shared" si="9"/>
        <v>0.24669999999999989</v>
      </c>
      <c r="Q69" s="86"/>
      <c r="S69" s="13"/>
    </row>
    <row r="70" spans="1:19" x14ac:dyDescent="0.25">
      <c r="B70" s="166" t="s">
        <v>44</v>
      </c>
      <c r="C70" s="201" t="str">
        <f t="shared" si="7"/>
        <v>Actual</v>
      </c>
      <c r="D70" s="18" t="s">
        <v>50</v>
      </c>
      <c r="E70" s="191">
        <f t="shared" si="9"/>
        <v>0.41867948051948056</v>
      </c>
      <c r="F70" s="191">
        <f t="shared" si="9"/>
        <v>0.5202481467889909</v>
      </c>
      <c r="G70" s="191">
        <f t="shared" si="9"/>
        <v>0.46375527710843362</v>
      </c>
      <c r="H70" s="191">
        <f t="shared" si="9"/>
        <v>0.61140593220338979</v>
      </c>
      <c r="I70" s="191">
        <f t="shared" si="9"/>
        <v>0.1944550000000001</v>
      </c>
      <c r="J70" s="191">
        <f t="shared" si="9"/>
        <v>7.4072754153223525E-3</v>
      </c>
      <c r="K70" s="191">
        <f t="shared" si="9"/>
        <v>0.12231999999999997</v>
      </c>
      <c r="L70" s="191">
        <f t="shared" si="9"/>
        <v>0.14554</v>
      </c>
      <c r="M70" s="191">
        <f t="shared" si="9"/>
        <v>0.22995999999999991</v>
      </c>
      <c r="N70" s="191">
        <f t="shared" si="9"/>
        <v>0.27099999999999996</v>
      </c>
      <c r="O70" s="191">
        <f t="shared" si="9"/>
        <v>0.18919000000000005</v>
      </c>
      <c r="P70" s="196">
        <f t="shared" si="9"/>
        <v>9.6039999999999862E-2</v>
      </c>
      <c r="Q70" s="31"/>
      <c r="S70" s="23"/>
    </row>
    <row r="71" spans="1:19" x14ac:dyDescent="0.25">
      <c r="B71" s="166" t="s">
        <v>43</v>
      </c>
      <c r="C71" s="201" t="str">
        <f t="shared" si="7"/>
        <v>Actual</v>
      </c>
      <c r="D71" s="18" t="s">
        <v>27</v>
      </c>
      <c r="E71" s="183">
        <f>SUMIFS(E$3:E$26,$B$3:$B$26,$B71,$C$3:$C$26,$C71,$D$3:$D$26,$D71)</f>
        <v>513206.94638500013</v>
      </c>
      <c r="F71" s="197">
        <f t="shared" ref="F71:P73" si="10">SUMIFS(F$3:F$26,$B$3:$B$26,$B71,$C$3:$C$26,$C71,$D$3:$D$26,$D71)</f>
        <v>402186.56519999995</v>
      </c>
      <c r="G71" s="197">
        <f t="shared" si="10"/>
        <v>58233.096640000003</v>
      </c>
      <c r="H71" s="197">
        <f t="shared" si="10"/>
        <v>354798.15386999998</v>
      </c>
      <c r="I71" s="197">
        <f t="shared" si="10"/>
        <v>500822.33705999999</v>
      </c>
      <c r="J71" s="197">
        <f t="shared" si="10"/>
        <v>369148.44335999992</v>
      </c>
      <c r="K71" s="197">
        <f t="shared" si="10"/>
        <v>177255.94000000006</v>
      </c>
      <c r="L71" s="197">
        <f t="shared" si="10"/>
        <v>66708.095999999903</v>
      </c>
      <c r="M71" s="197">
        <f t="shared" si="10"/>
        <v>166596.82000000007</v>
      </c>
      <c r="N71" s="197">
        <f t="shared" si="10"/>
        <v>198209.40000000002</v>
      </c>
      <c r="O71" s="197">
        <f t="shared" si="10"/>
        <v>179451.06000000006</v>
      </c>
      <c r="P71" s="198">
        <f t="shared" si="10"/>
        <v>201526.55199999991</v>
      </c>
      <c r="Q71" s="31"/>
      <c r="S71" s="23"/>
    </row>
    <row r="72" spans="1:19" x14ac:dyDescent="0.25">
      <c r="B72" s="166" t="s">
        <v>45</v>
      </c>
      <c r="C72" s="201" t="str">
        <f t="shared" si="7"/>
        <v>Actual</v>
      </c>
      <c r="D72" s="18" t="s">
        <v>27</v>
      </c>
      <c r="E72" s="197">
        <f t="shared" ref="E72:P76" si="11">SUMIFS(E$3:E$26,$B$3:$B$26,$B72,$C$3:$C$26,$C72,$D$3:$D$26,$D72)</f>
        <v>281492.02740000002</v>
      </c>
      <c r="F72" s="197">
        <f t="shared" si="10"/>
        <v>98521.200580000062</v>
      </c>
      <c r="G72" s="197">
        <f t="shared" si="10"/>
        <v>398669.37300000014</v>
      </c>
      <c r="H72" s="197">
        <f t="shared" si="10"/>
        <v>172665.92844000005</v>
      </c>
      <c r="I72" s="197">
        <f t="shared" si="10"/>
        <v>41296.597749999957</v>
      </c>
      <c r="J72" s="197">
        <f t="shared" si="10"/>
        <v>115891.07186499995</v>
      </c>
      <c r="K72" s="197">
        <f t="shared" si="10"/>
        <v>138577.11599999992</v>
      </c>
      <c r="L72" s="197">
        <f t="shared" si="10"/>
        <v>197811.59199999995</v>
      </c>
      <c r="M72" s="197">
        <f t="shared" si="10"/>
        <v>153324.73900000006</v>
      </c>
      <c r="N72" s="197">
        <f t="shared" si="10"/>
        <v>112270.03799999994</v>
      </c>
      <c r="O72" s="197">
        <f t="shared" si="10"/>
        <v>85971.193999999901</v>
      </c>
      <c r="P72" s="198">
        <f t="shared" si="10"/>
        <v>217318.02999999991</v>
      </c>
      <c r="Q72" s="31"/>
      <c r="S72" s="23"/>
    </row>
    <row r="73" spans="1:19" x14ac:dyDescent="0.25">
      <c r="B73" s="166" t="s">
        <v>44</v>
      </c>
      <c r="C73" s="201" t="str">
        <f t="shared" si="7"/>
        <v>Actual</v>
      </c>
      <c r="D73" s="18" t="s">
        <v>27</v>
      </c>
      <c r="E73" s="197">
        <f t="shared" si="11"/>
        <v>385570.30720000004</v>
      </c>
      <c r="F73" s="197">
        <f t="shared" si="10"/>
        <v>682129.08039200003</v>
      </c>
      <c r="G73" s="197">
        <f t="shared" si="10"/>
        <v>475410.83848799986</v>
      </c>
      <c r="H73" s="197">
        <f t="shared" si="10"/>
        <v>828018.49430000002</v>
      </c>
      <c r="I73" s="197">
        <f t="shared" si="10"/>
        <v>173567.4217200001</v>
      </c>
      <c r="J73" s="197">
        <f t="shared" si="10"/>
        <v>7392.6090100000147</v>
      </c>
      <c r="K73" s="197">
        <f t="shared" si="10"/>
        <v>146294.71999999997</v>
      </c>
      <c r="L73" s="197">
        <f t="shared" si="10"/>
        <v>175070.06599999999</v>
      </c>
      <c r="M73" s="197">
        <f t="shared" si="10"/>
        <v>284023.5959999999</v>
      </c>
      <c r="N73" s="197">
        <f t="shared" si="10"/>
        <v>311026.69999999995</v>
      </c>
      <c r="O73" s="197">
        <f t="shared" si="10"/>
        <v>219309.04800000007</v>
      </c>
      <c r="P73" s="198">
        <f t="shared" si="10"/>
        <v>122595.05999999982</v>
      </c>
      <c r="Q73" s="31"/>
      <c r="S73" s="23"/>
    </row>
    <row r="74" spans="1:19" x14ac:dyDescent="0.25">
      <c r="B74" s="166" t="s">
        <v>43</v>
      </c>
      <c r="C74" s="201" t="str">
        <f t="shared" si="7"/>
        <v>Actual</v>
      </c>
      <c r="D74" s="18" t="s">
        <v>0</v>
      </c>
      <c r="E74" s="187">
        <f t="shared" si="11"/>
        <v>832048.00000000012</v>
      </c>
      <c r="F74" s="197">
        <f t="shared" si="11"/>
        <v>873263.99999999988</v>
      </c>
      <c r="G74" s="197">
        <f t="shared" si="11"/>
        <v>489762</v>
      </c>
      <c r="H74" s="197">
        <f t="shared" si="11"/>
        <v>621690</v>
      </c>
      <c r="I74" s="197">
        <f t="shared" si="11"/>
        <v>902520</v>
      </c>
      <c r="J74" s="197">
        <f t="shared" si="11"/>
        <v>901967.99999999977</v>
      </c>
      <c r="K74" s="197">
        <f t="shared" si="11"/>
        <v>742900</v>
      </c>
      <c r="L74" s="197">
        <f t="shared" si="11"/>
        <v>772800</v>
      </c>
      <c r="M74" s="197">
        <f t="shared" si="11"/>
        <v>777400</v>
      </c>
      <c r="N74" s="197">
        <f t="shared" si="11"/>
        <v>731400</v>
      </c>
      <c r="O74" s="197">
        <f t="shared" si="11"/>
        <v>752100</v>
      </c>
      <c r="P74" s="198">
        <f t="shared" si="11"/>
        <v>791199.99999999988</v>
      </c>
      <c r="Q74" s="31"/>
      <c r="S74" s="23"/>
    </row>
    <row r="75" spans="1:19" x14ac:dyDescent="0.25">
      <c r="B75" s="167" t="s">
        <v>45</v>
      </c>
      <c r="C75" s="201" t="str">
        <f t="shared" si="7"/>
        <v>Actual</v>
      </c>
      <c r="D75" s="18" t="s">
        <v>0</v>
      </c>
      <c r="E75" s="197">
        <f t="shared" si="11"/>
        <v>816546</v>
      </c>
      <c r="F75" s="197">
        <f t="shared" si="11"/>
        <v>679558</v>
      </c>
      <c r="G75" s="197">
        <f t="shared" si="11"/>
        <v>966276.00000000012</v>
      </c>
      <c r="H75" s="197">
        <f t="shared" si="11"/>
        <v>610650</v>
      </c>
      <c r="I75" s="197">
        <f t="shared" si="11"/>
        <v>684614</v>
      </c>
      <c r="J75" s="197">
        <f t="shared" si="11"/>
        <v>643057</v>
      </c>
      <c r="K75" s="197">
        <f t="shared" si="11"/>
        <v>841800</v>
      </c>
      <c r="L75" s="197">
        <f t="shared" si="11"/>
        <v>860200</v>
      </c>
      <c r="M75" s="197">
        <f t="shared" si="11"/>
        <v>894700</v>
      </c>
      <c r="N75" s="197">
        <f t="shared" si="11"/>
        <v>814200</v>
      </c>
      <c r="O75" s="197">
        <f t="shared" si="11"/>
        <v>823400</v>
      </c>
      <c r="P75" s="198">
        <f t="shared" si="11"/>
        <v>880900</v>
      </c>
      <c r="Q75" s="31"/>
      <c r="S75" s="12"/>
    </row>
    <row r="76" spans="1:19" s="18" customFormat="1" x14ac:dyDescent="0.25">
      <c r="B76" s="168" t="s">
        <v>44</v>
      </c>
      <c r="C76" s="202" t="str">
        <f t="shared" si="7"/>
        <v>Actual</v>
      </c>
      <c r="D76" s="169" t="s">
        <v>0</v>
      </c>
      <c r="E76" s="199">
        <f t="shared" si="11"/>
        <v>920920</v>
      </c>
      <c r="F76" s="199">
        <f t="shared" si="11"/>
        <v>1311161</v>
      </c>
      <c r="G76" s="199">
        <f t="shared" si="11"/>
        <v>1025133</v>
      </c>
      <c r="H76" s="199">
        <f t="shared" si="11"/>
        <v>1354286</v>
      </c>
      <c r="I76" s="199">
        <f t="shared" si="11"/>
        <v>892584</v>
      </c>
      <c r="J76" s="199">
        <f t="shared" si="11"/>
        <v>998020</v>
      </c>
      <c r="K76" s="199">
        <f t="shared" si="11"/>
        <v>1196000</v>
      </c>
      <c r="L76" s="199">
        <f t="shared" si="11"/>
        <v>1202900</v>
      </c>
      <c r="M76" s="199">
        <f t="shared" si="11"/>
        <v>1235100</v>
      </c>
      <c r="N76" s="199">
        <f t="shared" si="11"/>
        <v>1147700</v>
      </c>
      <c r="O76" s="199">
        <f t="shared" si="11"/>
        <v>1159200</v>
      </c>
      <c r="P76" s="200">
        <f t="shared" si="11"/>
        <v>1276500</v>
      </c>
      <c r="Q76" s="20"/>
      <c r="S76" s="21"/>
    </row>
    <row r="77" spans="1:19" s="18" customFormat="1" x14ac:dyDescent="0.25">
      <c r="E77" s="20"/>
      <c r="F77" s="20"/>
      <c r="G77" s="20"/>
      <c r="H77" s="20"/>
      <c r="I77" s="20"/>
      <c r="J77" s="20"/>
      <c r="K77" s="20"/>
      <c r="L77" s="20"/>
      <c r="M77" s="20"/>
      <c r="N77" s="20"/>
      <c r="O77" s="20"/>
      <c r="P77" s="20"/>
      <c r="Q77" s="20"/>
      <c r="S77" s="21"/>
    </row>
    <row r="78" spans="1:19" s="18" customFormat="1" x14ac:dyDescent="0.25">
      <c r="E78" s="20"/>
      <c r="F78" s="20"/>
      <c r="G78" s="20"/>
      <c r="H78" s="20"/>
      <c r="I78" s="20"/>
      <c r="J78" s="20"/>
      <c r="K78" s="20"/>
      <c r="L78" s="20"/>
      <c r="M78" s="20"/>
      <c r="N78" s="20"/>
      <c r="O78" s="20"/>
      <c r="P78" s="20"/>
      <c r="Q78" s="20"/>
      <c r="S78" s="21"/>
    </row>
    <row r="79" spans="1:19" s="18" customFormat="1" x14ac:dyDescent="0.25">
      <c r="E79" s="20"/>
      <c r="F79" s="20"/>
      <c r="G79" s="20"/>
      <c r="H79" s="20"/>
      <c r="I79" s="20"/>
      <c r="J79" s="20"/>
      <c r="K79" s="20"/>
      <c r="L79" s="20"/>
      <c r="M79" s="20"/>
      <c r="N79" s="20"/>
      <c r="O79" s="20"/>
      <c r="P79" s="20"/>
      <c r="Q79" s="20"/>
      <c r="S79" s="21"/>
    </row>
    <row r="80" spans="1:19" s="18" customFormat="1" x14ac:dyDescent="0.25">
      <c r="E80" s="20"/>
      <c r="F80" s="20"/>
      <c r="G80" s="20"/>
      <c r="H80" s="20"/>
      <c r="I80" s="20"/>
      <c r="J80" s="20"/>
      <c r="K80" s="20"/>
      <c r="L80" s="20"/>
      <c r="M80" s="20"/>
      <c r="N80" s="20"/>
      <c r="O80" s="20"/>
      <c r="P80" s="20"/>
      <c r="Q80" s="20"/>
      <c r="S80" s="21"/>
    </row>
    <row r="81" spans="1:19" s="18" customFormat="1" x14ac:dyDescent="0.25">
      <c r="E81" s="20"/>
      <c r="F81" s="20"/>
      <c r="G81" s="20"/>
      <c r="H81" s="20"/>
      <c r="I81" s="20"/>
      <c r="J81" s="20"/>
      <c r="K81" s="20"/>
      <c r="L81" s="20"/>
      <c r="M81" s="20"/>
      <c r="N81" s="20"/>
      <c r="O81" s="20"/>
      <c r="P81" s="20"/>
      <c r="Q81" s="20"/>
      <c r="S81" s="21"/>
    </row>
    <row r="82" spans="1:19" s="18" customFormat="1" x14ac:dyDescent="0.25">
      <c r="E82" s="20"/>
      <c r="F82" s="20"/>
      <c r="G82" s="20"/>
      <c r="H82" s="20"/>
      <c r="I82" s="20"/>
      <c r="J82" s="20"/>
      <c r="K82" s="20"/>
      <c r="L82" s="20"/>
      <c r="M82" s="20"/>
      <c r="N82" s="20"/>
      <c r="O82" s="20"/>
      <c r="P82" s="20"/>
      <c r="Q82" s="20"/>
      <c r="S82" s="21"/>
    </row>
    <row r="83" spans="1:19" x14ac:dyDescent="0.25">
      <c r="A83" s="22" t="s">
        <v>33</v>
      </c>
      <c r="B83" s="44" t="s">
        <v>40</v>
      </c>
    </row>
    <row r="84" spans="1:19" s="18" customFormat="1" x14ac:dyDescent="0.25">
      <c r="B84" s="61" t="s">
        <v>31</v>
      </c>
      <c r="C84" s="172" t="s">
        <v>28</v>
      </c>
      <c r="D84" s="179" t="s">
        <v>0</v>
      </c>
      <c r="E84" s="179" t="s">
        <v>12</v>
      </c>
      <c r="F84" s="180" t="s">
        <v>27</v>
      </c>
    </row>
    <row r="85" spans="1:19" s="18" customFormat="1" x14ac:dyDescent="0.25">
      <c r="B85" s="166" t="s">
        <v>43</v>
      </c>
      <c r="C85" s="18" t="str">
        <f>ab</f>
        <v>Actual</v>
      </c>
      <c r="D85" s="203">
        <f>SUMIFS($Q$2:$Q$26,$B$2:$B$26,$B85,$C$2:$C$26,$C85,$D$2:$D$26,D$84)</f>
        <v>9189052</v>
      </c>
      <c r="E85" s="203">
        <f t="shared" ref="E85:F87" si="12">SUMIFS($Q$2:$Q$26,$B$2:$B$26,$B85,$C$2:$C$26,$C85,$D$2:$D$26,E$84)</f>
        <v>6000908.5894849999</v>
      </c>
      <c r="F85" s="204">
        <f t="shared" si="12"/>
        <v>3188143.4105150001</v>
      </c>
    </row>
    <row r="86" spans="1:19" s="18" customFormat="1" x14ac:dyDescent="0.25">
      <c r="B86" s="162" t="s">
        <v>45</v>
      </c>
      <c r="C86" s="18" t="str">
        <f>ab</f>
        <v>Actual</v>
      </c>
      <c r="D86" s="205">
        <f t="shared" ref="D86:D87" si="13">SUMIFS($Q$2:$Q$26,$B$2:$B$26,$B86,$C$2:$C$26,$C86,$D$2:$D$26,D$84)</f>
        <v>9515901</v>
      </c>
      <c r="E86" s="206">
        <f t="shared" si="12"/>
        <v>7502092.0919650001</v>
      </c>
      <c r="F86" s="207">
        <f t="shared" si="12"/>
        <v>2013808.9080349999</v>
      </c>
      <c r="G86" s="154"/>
      <c r="H86" s="154"/>
      <c r="I86" s="154"/>
      <c r="J86" s="154"/>
      <c r="K86" s="154"/>
      <c r="L86" s="154"/>
      <c r="M86" s="154"/>
      <c r="N86" s="154"/>
      <c r="O86" s="154"/>
      <c r="P86" s="154"/>
      <c r="Q86" s="154"/>
      <c r="S86" s="156"/>
    </row>
    <row r="87" spans="1:19" s="18" customFormat="1" x14ac:dyDescent="0.25">
      <c r="B87" s="181" t="s">
        <v>44</v>
      </c>
      <c r="C87" s="169" t="str">
        <f>ab</f>
        <v>Actual</v>
      </c>
      <c r="D87" s="208">
        <f t="shared" si="13"/>
        <v>13719504</v>
      </c>
      <c r="E87" s="209">
        <f t="shared" si="12"/>
        <v>9909096.05889</v>
      </c>
      <c r="F87" s="210">
        <f t="shared" si="12"/>
        <v>3810407.9411099991</v>
      </c>
      <c r="G87" s="154"/>
      <c r="H87" s="154"/>
      <c r="I87" s="154"/>
      <c r="J87" s="154"/>
      <c r="K87" s="154"/>
      <c r="L87" s="154"/>
      <c r="M87" s="154"/>
      <c r="N87" s="154"/>
      <c r="O87" s="154"/>
      <c r="P87" s="154"/>
      <c r="Q87" s="154"/>
      <c r="S87" s="157"/>
    </row>
    <row r="88" spans="1:19" s="18" customFormat="1" x14ac:dyDescent="0.25">
      <c r="C88" s="16"/>
      <c r="D88" s="171"/>
      <c r="E88" s="170"/>
      <c r="F88" s="170"/>
      <c r="G88" s="31"/>
      <c r="H88" s="31"/>
      <c r="I88" s="31"/>
      <c r="J88" s="31"/>
      <c r="K88" s="31"/>
      <c r="L88" s="31"/>
      <c r="M88" s="31"/>
      <c r="N88" s="31"/>
      <c r="O88" s="31"/>
      <c r="P88" s="31"/>
      <c r="Q88" s="31"/>
      <c r="S88" s="158"/>
    </row>
    <row r="89" spans="1:19" s="18" customFormat="1" x14ac:dyDescent="0.25">
      <c r="C89" s="16"/>
      <c r="E89" s="31"/>
      <c r="F89" s="31"/>
      <c r="G89" s="31"/>
      <c r="H89" s="31"/>
      <c r="I89" s="31"/>
      <c r="J89" s="31"/>
      <c r="K89" s="31"/>
      <c r="L89" s="31"/>
      <c r="M89" s="31"/>
      <c r="N89" s="31"/>
      <c r="O89" s="31"/>
      <c r="P89" s="31"/>
      <c r="Q89" s="31"/>
      <c r="S89" s="158"/>
    </row>
    <row r="90" spans="1:19" s="18" customFormat="1" x14ac:dyDescent="0.25">
      <c r="C90" s="16"/>
      <c r="E90" s="20"/>
      <c r="F90" s="20"/>
      <c r="G90" s="20"/>
      <c r="H90" s="20"/>
      <c r="I90" s="20"/>
      <c r="J90" s="20"/>
      <c r="K90" s="20"/>
      <c r="L90" s="20"/>
      <c r="M90" s="20"/>
      <c r="N90" s="20"/>
      <c r="O90" s="20"/>
      <c r="P90" s="20"/>
      <c r="Q90" s="20"/>
      <c r="S90" s="21"/>
    </row>
    <row r="91" spans="1:19" s="18" customFormat="1" x14ac:dyDescent="0.25">
      <c r="E91" s="155"/>
      <c r="F91" s="155"/>
      <c r="G91" s="155"/>
    </row>
    <row r="92" spans="1:19" x14ac:dyDescent="0.25">
      <c r="A92" s="22" t="s">
        <v>39</v>
      </c>
      <c r="B92" s="22" t="s">
        <v>42</v>
      </c>
      <c r="C92" s="18"/>
    </row>
    <row r="93" spans="1:19" x14ac:dyDescent="0.25">
      <c r="B93" s="30" t="s">
        <v>31</v>
      </c>
      <c r="C93" s="35" t="s">
        <v>12</v>
      </c>
      <c r="D93" s="26" t="s">
        <v>1</v>
      </c>
      <c r="E93" s="27" t="s">
        <v>11</v>
      </c>
      <c r="G93" s="30" t="s">
        <v>31</v>
      </c>
      <c r="H93" s="35" t="s">
        <v>12</v>
      </c>
      <c r="I93" s="26" t="s">
        <v>1</v>
      </c>
      <c r="J93" s="27" t="s">
        <v>11</v>
      </c>
    </row>
    <row r="94" spans="1:19" x14ac:dyDescent="0.25">
      <c r="B94" s="126" t="s">
        <v>44</v>
      </c>
      <c r="C94" s="127" t="s">
        <v>10</v>
      </c>
      <c r="D94" s="128">
        <v>2446426.6138111856</v>
      </c>
      <c r="E94" s="129">
        <v>2820990.7024551262</v>
      </c>
      <c r="G94" s="173" t="str">
        <f t="shared" ref="G94:G102" si="14">Region</f>
        <v>HCMC</v>
      </c>
      <c r="H94" s="174" t="s">
        <v>7</v>
      </c>
      <c r="I94" s="175">
        <f>SUMIFS(D$93:D$129,$B$93:$B$129,$G94,$C$93:$C$129,$H94)</f>
        <v>639332.82174265652</v>
      </c>
      <c r="J94" s="176">
        <f t="shared" ref="J94:J102" si="15">SUMIFS(E$93:E$129,$B$93:$B$129,$G94,$C$93:$C$129,$H94)</f>
        <v>637218.90357494005</v>
      </c>
    </row>
    <row r="95" spans="1:19" x14ac:dyDescent="0.25">
      <c r="B95" s="126" t="s">
        <v>44</v>
      </c>
      <c r="C95" s="127" t="s">
        <v>9</v>
      </c>
      <c r="D95" s="128">
        <v>916594.50464125758</v>
      </c>
      <c r="E95" s="129">
        <v>956931.18318652001</v>
      </c>
      <c r="G95" s="173" t="str">
        <f t="shared" si="14"/>
        <v>HCMC</v>
      </c>
      <c r="H95" s="126" t="s">
        <v>2</v>
      </c>
      <c r="I95" s="128">
        <f t="shared" ref="I95:I102" si="16">SUMIFS(D$93:D$129,$B$93:$B$129,$G95,$C$93:$C$129,$H95)</f>
        <v>807320.78255769133</v>
      </c>
      <c r="J95" s="177">
        <f t="shared" si="15"/>
        <v>830926.93181019195</v>
      </c>
    </row>
    <row r="96" spans="1:19" x14ac:dyDescent="0.25">
      <c r="B96" s="126" t="s">
        <v>44</v>
      </c>
      <c r="C96" s="127" t="s">
        <v>8</v>
      </c>
      <c r="D96" s="128">
        <v>1065373.123684647</v>
      </c>
      <c r="E96" s="129">
        <v>1128488.79242609</v>
      </c>
      <c r="G96" s="173" t="str">
        <f t="shared" si="14"/>
        <v>HCMC</v>
      </c>
      <c r="H96" s="126" t="s">
        <v>9</v>
      </c>
      <c r="I96" s="128">
        <f t="shared" si="16"/>
        <v>916594.50464125758</v>
      </c>
      <c r="J96" s="177">
        <f t="shared" si="15"/>
        <v>956931.18318652001</v>
      </c>
    </row>
    <row r="97" spans="2:10" x14ac:dyDescent="0.25">
      <c r="B97" s="126" t="s">
        <v>44</v>
      </c>
      <c r="C97" s="127" t="s">
        <v>7</v>
      </c>
      <c r="D97" s="128">
        <v>639332.82174265652</v>
      </c>
      <c r="E97" s="129">
        <v>637218.90357494005</v>
      </c>
      <c r="G97" s="173" t="str">
        <f t="shared" si="14"/>
        <v>HCMC</v>
      </c>
      <c r="H97" s="126" t="s">
        <v>6</v>
      </c>
      <c r="I97" s="128">
        <f t="shared" si="16"/>
        <v>1024617.2872496283</v>
      </c>
      <c r="J97" s="177">
        <f t="shared" si="15"/>
        <v>1081492.9679836601</v>
      </c>
    </row>
    <row r="98" spans="2:10" x14ac:dyDescent="0.25">
      <c r="B98" s="126" t="s">
        <v>44</v>
      </c>
      <c r="C98" s="127" t="s">
        <v>6</v>
      </c>
      <c r="D98" s="128">
        <v>1024617.2872496283</v>
      </c>
      <c r="E98" s="129">
        <v>1081492.9679836601</v>
      </c>
      <c r="G98" s="173" t="str">
        <f t="shared" si="14"/>
        <v>HCMC</v>
      </c>
      <c r="H98" s="126" t="s">
        <v>5</v>
      </c>
      <c r="I98" s="128">
        <f t="shared" si="16"/>
        <v>890825.47764244641</v>
      </c>
      <c r="J98" s="177">
        <f t="shared" si="15"/>
        <v>1127216.7477873301</v>
      </c>
    </row>
    <row r="99" spans="2:10" x14ac:dyDescent="0.25">
      <c r="B99" s="126" t="s">
        <v>44</v>
      </c>
      <c r="C99" s="127" t="s">
        <v>5</v>
      </c>
      <c r="D99" s="128">
        <v>890825.47764244641</v>
      </c>
      <c r="E99" s="129">
        <v>1127216.7477873301</v>
      </c>
      <c r="G99" s="173" t="str">
        <f t="shared" si="14"/>
        <v>HCMC</v>
      </c>
      <c r="H99" s="126" t="s">
        <v>8</v>
      </c>
      <c r="I99" s="128">
        <f t="shared" si="16"/>
        <v>1065373.123684647</v>
      </c>
      <c r="J99" s="177">
        <f t="shared" si="15"/>
        <v>1128488.79242609</v>
      </c>
    </row>
    <row r="100" spans="2:10" x14ac:dyDescent="0.25">
      <c r="B100" s="126" t="s">
        <v>44</v>
      </c>
      <c r="C100" s="127" t="s">
        <v>4</v>
      </c>
      <c r="D100" s="128">
        <v>1001403.960586712</v>
      </c>
      <c r="E100" s="129">
        <v>954725.52753830003</v>
      </c>
      <c r="G100" s="173" t="str">
        <f t="shared" si="14"/>
        <v>HCMC</v>
      </c>
      <c r="H100" s="126" t="s">
        <v>3</v>
      </c>
      <c r="I100" s="128">
        <f t="shared" si="16"/>
        <v>1117201.4869737749</v>
      </c>
      <c r="J100" s="177">
        <f t="shared" si="15"/>
        <v>1188252.4207878399</v>
      </c>
    </row>
    <row r="101" spans="2:10" x14ac:dyDescent="0.25">
      <c r="B101" s="126" t="s">
        <v>44</v>
      </c>
      <c r="C101" s="127" t="s">
        <v>3</v>
      </c>
      <c r="D101" s="128">
        <v>1117201.4869737749</v>
      </c>
      <c r="E101" s="129">
        <v>1188252.4207878399</v>
      </c>
      <c r="G101" s="173" t="str">
        <f t="shared" si="14"/>
        <v>HCMC</v>
      </c>
      <c r="H101" s="126" t="s">
        <v>4</v>
      </c>
      <c r="I101" s="128">
        <f t="shared" si="16"/>
        <v>1001403.960586712</v>
      </c>
      <c r="J101" s="177">
        <f t="shared" si="15"/>
        <v>954725.52753830003</v>
      </c>
    </row>
    <row r="102" spans="2:10" x14ac:dyDescent="0.25">
      <c r="B102" s="131" t="s">
        <v>44</v>
      </c>
      <c r="C102" s="132" t="s">
        <v>2</v>
      </c>
      <c r="D102" s="133">
        <v>807320.78255769133</v>
      </c>
      <c r="E102" s="134">
        <v>830926.93181019195</v>
      </c>
      <c r="G102" s="173" t="str">
        <f t="shared" si="14"/>
        <v>HCMC</v>
      </c>
      <c r="H102" s="131" t="s">
        <v>10</v>
      </c>
      <c r="I102" s="133">
        <f t="shared" si="16"/>
        <v>2446426.6138111856</v>
      </c>
      <c r="J102" s="178">
        <f t="shared" si="15"/>
        <v>2820990.7024551262</v>
      </c>
    </row>
    <row r="103" spans="2:10" x14ac:dyDescent="0.25">
      <c r="B103" s="126" t="s">
        <v>45</v>
      </c>
      <c r="C103" s="127" t="s">
        <v>10</v>
      </c>
      <c r="D103" s="128">
        <v>1848872.1739837017</v>
      </c>
      <c r="E103" s="129">
        <v>1965837.993149074</v>
      </c>
    </row>
    <row r="104" spans="2:10" x14ac:dyDescent="0.25">
      <c r="B104" s="126" t="s">
        <v>45</v>
      </c>
      <c r="C104" s="127" t="s">
        <v>9</v>
      </c>
      <c r="D104" s="128">
        <v>668059.14553277765</v>
      </c>
      <c r="E104" s="129">
        <v>610322.79485786497</v>
      </c>
    </row>
    <row r="105" spans="2:10" x14ac:dyDescent="0.25">
      <c r="B105" s="126" t="s">
        <v>45</v>
      </c>
      <c r="C105" s="127" t="s">
        <v>8</v>
      </c>
      <c r="D105" s="128">
        <v>813996.78913255781</v>
      </c>
      <c r="E105" s="129">
        <v>765492.94045043201</v>
      </c>
    </row>
    <row r="106" spans="2:10" x14ac:dyDescent="0.25">
      <c r="B106" s="126" t="s">
        <v>45</v>
      </c>
      <c r="C106" s="127" t="s">
        <v>7</v>
      </c>
      <c r="D106" s="128">
        <v>483171.92813440744</v>
      </c>
      <c r="E106" s="129">
        <v>543738.99554295803</v>
      </c>
    </row>
    <row r="107" spans="2:10" x14ac:dyDescent="0.25">
      <c r="B107" s="126" t="s">
        <v>45</v>
      </c>
      <c r="C107" s="127" t="s">
        <v>6</v>
      </c>
      <c r="D107" s="128">
        <v>765839.42556199629</v>
      </c>
      <c r="E107" s="129">
        <v>714288.98146990302</v>
      </c>
    </row>
    <row r="108" spans="2:10" x14ac:dyDescent="0.25">
      <c r="B108" s="126" t="s">
        <v>45</v>
      </c>
      <c r="C108" s="127" t="s">
        <v>5</v>
      </c>
      <c r="D108" s="128">
        <v>665837.78995377885</v>
      </c>
      <c r="E108" s="129">
        <v>807960.90891737898</v>
      </c>
    </row>
    <row r="109" spans="2:10" x14ac:dyDescent="0.25">
      <c r="B109" s="126" t="s">
        <v>45</v>
      </c>
      <c r="C109" s="127" t="s">
        <v>4</v>
      </c>
      <c r="D109" s="128">
        <v>781754.62559445668</v>
      </c>
      <c r="E109" s="129">
        <v>861211.03012887901</v>
      </c>
    </row>
    <row r="110" spans="2:10" x14ac:dyDescent="0.25">
      <c r="B110" s="126" t="s">
        <v>45</v>
      </c>
      <c r="C110" s="127" t="s">
        <v>3</v>
      </c>
      <c r="D110" s="128">
        <v>844318.29278589052</v>
      </c>
      <c r="E110" s="129">
        <v>867732.68353807705</v>
      </c>
    </row>
    <row r="111" spans="2:10" x14ac:dyDescent="0.25">
      <c r="B111" s="131" t="s">
        <v>45</v>
      </c>
      <c r="C111" s="132" t="s">
        <v>2</v>
      </c>
      <c r="D111" s="133">
        <v>630241.92128543323</v>
      </c>
      <c r="E111" s="134">
        <v>770113.12689543201</v>
      </c>
    </row>
    <row r="112" spans="2:10" x14ac:dyDescent="0.25">
      <c r="B112" s="126" t="s">
        <v>43</v>
      </c>
      <c r="C112" s="127" t="s">
        <v>10</v>
      </c>
      <c r="D112" s="128">
        <v>1407144.0682680598</v>
      </c>
      <c r="E112" s="129">
        <v>1670444.3093930299</v>
      </c>
    </row>
    <row r="113" spans="2:5" x14ac:dyDescent="0.25">
      <c r="B113" s="126" t="s">
        <v>43</v>
      </c>
      <c r="C113" s="127" t="s">
        <v>9</v>
      </c>
      <c r="D113" s="128">
        <v>503039.03478808375</v>
      </c>
      <c r="E113" s="129">
        <v>568663.94226428994</v>
      </c>
    </row>
    <row r="114" spans="2:5" x14ac:dyDescent="0.25">
      <c r="B114" s="126" t="s">
        <v>43</v>
      </c>
      <c r="C114" s="127" t="s">
        <v>8</v>
      </c>
      <c r="D114" s="128">
        <v>599746.75733520999</v>
      </c>
      <c r="E114" s="129">
        <v>697212.54890076001</v>
      </c>
    </row>
    <row r="115" spans="2:5" x14ac:dyDescent="0.25">
      <c r="B115" s="126" t="s">
        <v>43</v>
      </c>
      <c r="C115" s="127" t="s">
        <v>7</v>
      </c>
      <c r="D115" s="128">
        <v>363821.58973603108</v>
      </c>
      <c r="E115" s="129">
        <v>383609.34569668199</v>
      </c>
    </row>
    <row r="116" spans="2:5" x14ac:dyDescent="0.25">
      <c r="B116" s="126" t="s">
        <v>43</v>
      </c>
      <c r="C116" s="127" t="s">
        <v>6</v>
      </c>
      <c r="D116" s="128">
        <v>576803.32320082514</v>
      </c>
      <c r="E116" s="129">
        <v>666715.02076391899</v>
      </c>
    </row>
    <row r="117" spans="2:5" x14ac:dyDescent="0.25">
      <c r="B117" s="126" t="s">
        <v>43</v>
      </c>
      <c r="C117" s="127" t="s">
        <v>5</v>
      </c>
      <c r="D117" s="128">
        <v>590381.76447235362</v>
      </c>
      <c r="E117" s="129">
        <v>484764.145071437</v>
      </c>
    </row>
    <row r="118" spans="2:5" x14ac:dyDescent="0.25">
      <c r="B118" s="126" t="s">
        <v>43</v>
      </c>
      <c r="C118" s="127" t="s">
        <v>4</v>
      </c>
      <c r="D118" s="128">
        <v>781713.43877614976</v>
      </c>
      <c r="E118" s="129">
        <v>839091.50889897998</v>
      </c>
    </row>
    <row r="119" spans="2:5" x14ac:dyDescent="0.25">
      <c r="B119" s="126" t="s">
        <v>43</v>
      </c>
      <c r="C119" s="127" t="s">
        <v>3</v>
      </c>
      <c r="D119" s="128">
        <v>728720.99194988445</v>
      </c>
      <c r="E119" s="129">
        <v>868651.37214098498</v>
      </c>
    </row>
    <row r="120" spans="2:5" x14ac:dyDescent="0.25">
      <c r="B120" s="131" t="s">
        <v>43</v>
      </c>
      <c r="C120" s="132" t="s">
        <v>2</v>
      </c>
      <c r="D120" s="133">
        <v>449537.62095840246</v>
      </c>
      <c r="E120" s="134">
        <v>497547.26181992103</v>
      </c>
    </row>
    <row r="121" spans="2:5" x14ac:dyDescent="0.25">
      <c r="B121" s="136" t="s">
        <v>13</v>
      </c>
      <c r="C121" s="137" t="s">
        <v>10</v>
      </c>
      <c r="D121" s="138">
        <v>5702442.8560629468</v>
      </c>
      <c r="E121" s="139">
        <v>6457273.0049972301</v>
      </c>
    </row>
    <row r="122" spans="2:5" x14ac:dyDescent="0.25">
      <c r="B122" s="136" t="s">
        <v>13</v>
      </c>
      <c r="C122" s="137" t="s">
        <v>9</v>
      </c>
      <c r="D122" s="138">
        <v>2087692.684962119</v>
      </c>
      <c r="E122" s="139">
        <v>2135917.9203086752</v>
      </c>
    </row>
    <row r="123" spans="2:5" x14ac:dyDescent="0.25">
      <c r="B123" s="136" t="s">
        <v>13</v>
      </c>
      <c r="C123" s="137" t="s">
        <v>8</v>
      </c>
      <c r="D123" s="138">
        <v>2479116.6701524146</v>
      </c>
      <c r="E123" s="139">
        <v>2591194.2817772822</v>
      </c>
    </row>
    <row r="124" spans="2:5" x14ac:dyDescent="0.25">
      <c r="B124" s="136" t="s">
        <v>13</v>
      </c>
      <c r="C124" s="137" t="s">
        <v>7</v>
      </c>
      <c r="D124" s="138">
        <v>1486326.3396130952</v>
      </c>
      <c r="E124" s="139">
        <v>1564567.2448145803</v>
      </c>
    </row>
    <row r="125" spans="2:5" x14ac:dyDescent="0.25">
      <c r="B125" s="136" t="s">
        <v>13</v>
      </c>
      <c r="C125" s="137" t="s">
        <v>6</v>
      </c>
      <c r="D125" s="138">
        <v>2367260.0360124498</v>
      </c>
      <c r="E125" s="139">
        <v>2462496.9702174822</v>
      </c>
    </row>
    <row r="126" spans="2:5" x14ac:dyDescent="0.25">
      <c r="B126" s="136" t="s">
        <v>13</v>
      </c>
      <c r="C126" s="137" t="s">
        <v>5</v>
      </c>
      <c r="D126" s="138">
        <v>2147045.032068579</v>
      </c>
      <c r="E126" s="139">
        <v>2419941.8017761461</v>
      </c>
    </row>
    <row r="127" spans="2:5" x14ac:dyDescent="0.25">
      <c r="B127" s="136" t="s">
        <v>13</v>
      </c>
      <c r="C127" s="137" t="s">
        <v>4</v>
      </c>
      <c r="D127" s="138">
        <v>2564872.0249573183</v>
      </c>
      <c r="E127" s="139">
        <v>2655028.066566159</v>
      </c>
    </row>
    <row r="128" spans="2:5" x14ac:dyDescent="0.25">
      <c r="B128" s="136" t="s">
        <v>13</v>
      </c>
      <c r="C128" s="137" t="s">
        <v>3</v>
      </c>
      <c r="D128" s="138">
        <v>2690240.7717095502</v>
      </c>
      <c r="E128" s="139">
        <v>2924636.4764669021</v>
      </c>
    </row>
    <row r="129" spans="2:12" x14ac:dyDescent="0.25">
      <c r="B129" s="140" t="s">
        <v>13</v>
      </c>
      <c r="C129" s="141" t="s">
        <v>2</v>
      </c>
      <c r="D129" s="142">
        <v>1887100.3248015272</v>
      </c>
      <c r="E129" s="143">
        <v>2098587.3205255452</v>
      </c>
    </row>
    <row r="133" spans="2:12" s="6" customFormat="1" x14ac:dyDescent="0.25">
      <c r="B133"/>
      <c r="C133"/>
      <c r="D133"/>
      <c r="E133"/>
      <c r="F133"/>
      <c r="G133"/>
      <c r="H133"/>
      <c r="I133"/>
      <c r="J133"/>
      <c r="K133"/>
      <c r="L133"/>
    </row>
  </sheetData>
  <autoFilter ref="G93:J102" xr:uid="{00000000-0001-0000-0100-000000000000}">
    <sortState xmlns:xlrd2="http://schemas.microsoft.com/office/spreadsheetml/2017/richdata2" ref="G94:J102">
      <sortCondition ref="I93:I102"/>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46B16-502F-4F88-A1D4-77A131CD7DD4}">
  <sheetPr>
    <tabColor theme="9"/>
  </sheetPr>
  <dimension ref="B1:AB45"/>
  <sheetViews>
    <sheetView showGridLines="0" zoomScale="70" zoomScaleNormal="70" workbookViewId="0">
      <selection activeCell="P52" sqref="P52"/>
    </sheetView>
  </sheetViews>
  <sheetFormatPr defaultRowHeight="15" x14ac:dyDescent="0.25"/>
  <cols>
    <col min="1" max="1" width="11.42578125" customWidth="1"/>
    <col min="28" max="28" width="8.85546875" customWidth="1"/>
  </cols>
  <sheetData>
    <row r="1" spans="2:28" ht="26.25" x14ac:dyDescent="0.4">
      <c r="B1" s="225" t="s">
        <v>51</v>
      </c>
      <c r="C1" s="226"/>
      <c r="D1" s="226"/>
      <c r="E1" s="226"/>
      <c r="F1" s="226"/>
      <c r="G1" s="226"/>
      <c r="H1" s="226"/>
      <c r="I1" s="226"/>
      <c r="J1" s="226"/>
      <c r="K1" s="226"/>
      <c r="L1" s="226"/>
      <c r="M1" s="226"/>
      <c r="N1" s="226"/>
      <c r="O1" s="227"/>
      <c r="P1" s="226"/>
      <c r="Q1" s="226"/>
      <c r="R1" s="226"/>
      <c r="S1" s="226"/>
      <c r="T1" s="226"/>
      <c r="U1" s="226"/>
      <c r="V1" s="226"/>
      <c r="W1" s="226"/>
      <c r="X1" s="226"/>
      <c r="Y1" s="226"/>
      <c r="Z1" s="226"/>
      <c r="AA1" s="226"/>
      <c r="AB1" s="228"/>
    </row>
    <row r="2" spans="2:28" ht="15.75" thickBot="1" x14ac:dyDescent="0.3">
      <c r="B2" s="216"/>
      <c r="AB2" s="217"/>
    </row>
    <row r="3" spans="2:28" ht="19.5" thickBot="1" x14ac:dyDescent="0.35">
      <c r="B3" s="222" t="s">
        <v>52</v>
      </c>
      <c r="C3" s="223"/>
      <c r="D3" s="223"/>
      <c r="E3" s="223"/>
      <c r="F3" s="223"/>
      <c r="G3" s="223"/>
      <c r="H3" s="223"/>
      <c r="I3" s="223"/>
      <c r="J3" s="224"/>
      <c r="L3" s="229" t="s">
        <v>53</v>
      </c>
      <c r="M3" s="230"/>
      <c r="N3" s="230"/>
      <c r="O3" s="230"/>
      <c r="P3" s="230"/>
      <c r="Q3" s="230"/>
      <c r="R3" s="230"/>
      <c r="S3" s="230"/>
      <c r="T3" s="231"/>
      <c r="V3" s="222" t="s">
        <v>56</v>
      </c>
      <c r="W3" s="223"/>
      <c r="X3" s="223"/>
      <c r="Y3" s="223"/>
      <c r="Z3" s="223"/>
      <c r="AA3" s="223"/>
      <c r="AB3" s="224"/>
    </row>
    <row r="4" spans="2:28" x14ac:dyDescent="0.25">
      <c r="B4" s="218"/>
      <c r="E4" s="48" t="str">
        <f>UPPER(ab)</f>
        <v>ACTUAL</v>
      </c>
      <c r="F4" s="48" t="str">
        <f>UPPER(Region)</f>
        <v>HCMC</v>
      </c>
      <c r="O4" s="48" t="str">
        <f>UPPER(Region)</f>
        <v>HCMC</v>
      </c>
      <c r="X4" s="48" t="str">
        <f>UPPER(Region)</f>
        <v>HCMC</v>
      </c>
      <c r="AB4" s="217"/>
    </row>
    <row r="5" spans="2:28" x14ac:dyDescent="0.25">
      <c r="B5" s="218"/>
      <c r="AB5" s="217"/>
    </row>
    <row r="6" spans="2:28" x14ac:dyDescent="0.25">
      <c r="B6" s="218"/>
      <c r="AB6" s="217"/>
    </row>
    <row r="7" spans="2:28" x14ac:dyDescent="0.25">
      <c r="B7" s="218"/>
      <c r="AB7" s="217"/>
    </row>
    <row r="8" spans="2:28" x14ac:dyDescent="0.25">
      <c r="B8" s="218"/>
      <c r="AB8" s="217"/>
    </row>
    <row r="9" spans="2:28" x14ac:dyDescent="0.25">
      <c r="B9" s="218"/>
      <c r="AB9" s="217"/>
    </row>
    <row r="10" spans="2:28" x14ac:dyDescent="0.25">
      <c r="B10" s="218"/>
      <c r="AB10" s="217"/>
    </row>
    <row r="11" spans="2:28" x14ac:dyDescent="0.25">
      <c r="B11" s="218"/>
      <c r="AB11" s="217"/>
    </row>
    <row r="12" spans="2:28" x14ac:dyDescent="0.25">
      <c r="B12" s="218"/>
      <c r="AB12" s="217"/>
    </row>
    <row r="13" spans="2:28" x14ac:dyDescent="0.25">
      <c r="B13" s="218"/>
      <c r="AB13" s="217"/>
    </row>
    <row r="14" spans="2:28" x14ac:dyDescent="0.25">
      <c r="B14" s="218"/>
      <c r="AB14" s="217"/>
    </row>
    <row r="15" spans="2:28" x14ac:dyDescent="0.25">
      <c r="B15" s="218"/>
      <c r="AB15" s="217"/>
    </row>
    <row r="16" spans="2:28" x14ac:dyDescent="0.25">
      <c r="B16" s="218"/>
      <c r="AB16" s="217"/>
    </row>
    <row r="17" spans="2:28" x14ac:dyDescent="0.25">
      <c r="B17" s="218"/>
      <c r="AB17" s="217"/>
    </row>
    <row r="18" spans="2:28" x14ac:dyDescent="0.25">
      <c r="B18" s="218"/>
      <c r="AB18" s="217"/>
    </row>
    <row r="19" spans="2:28" x14ac:dyDescent="0.25">
      <c r="B19" s="218"/>
      <c r="AB19" s="217"/>
    </row>
    <row r="20" spans="2:28" x14ac:dyDescent="0.25">
      <c r="B20" s="218"/>
      <c r="AB20" s="217"/>
    </row>
    <row r="21" spans="2:28" ht="18.75" x14ac:dyDescent="0.3">
      <c r="B21" s="222" t="s">
        <v>54</v>
      </c>
      <c r="C21" s="223"/>
      <c r="D21" s="223"/>
      <c r="E21" s="223"/>
      <c r="F21" s="223"/>
      <c r="G21" s="223"/>
      <c r="H21" s="223"/>
      <c r="I21" s="223"/>
      <c r="J21" s="224"/>
      <c r="L21" s="222" t="s">
        <v>55</v>
      </c>
      <c r="M21" s="223"/>
      <c r="N21" s="223"/>
      <c r="O21" s="223"/>
      <c r="P21" s="223"/>
      <c r="Q21" s="223"/>
      <c r="R21" s="223"/>
      <c r="S21" s="223"/>
      <c r="T21" s="224"/>
      <c r="AB21" s="217"/>
    </row>
    <row r="22" spans="2:28" x14ac:dyDescent="0.25">
      <c r="B22" s="218"/>
      <c r="E22" s="48" t="str">
        <f>UPPER(ab)</f>
        <v>ACTUAL</v>
      </c>
      <c r="O22" s="48" t="str">
        <f>UPPER(ab)</f>
        <v>ACTUAL</v>
      </c>
      <c r="AB22" s="217"/>
    </row>
    <row r="23" spans="2:28" x14ac:dyDescent="0.25">
      <c r="B23" s="218"/>
      <c r="AB23" s="217"/>
    </row>
    <row r="24" spans="2:28" x14ac:dyDescent="0.25">
      <c r="B24" s="218"/>
      <c r="AB24" s="217"/>
    </row>
    <row r="25" spans="2:28" x14ac:dyDescent="0.25">
      <c r="B25" s="218"/>
      <c r="AB25" s="217"/>
    </row>
    <row r="26" spans="2:28" x14ac:dyDescent="0.25">
      <c r="B26" s="218"/>
      <c r="AB26" s="217"/>
    </row>
    <row r="27" spans="2:28" x14ac:dyDescent="0.25">
      <c r="B27" s="218"/>
      <c r="AB27" s="217"/>
    </row>
    <row r="28" spans="2:28" x14ac:dyDescent="0.25">
      <c r="B28" s="218"/>
      <c r="AB28" s="217"/>
    </row>
    <row r="29" spans="2:28" x14ac:dyDescent="0.25">
      <c r="B29" s="218"/>
      <c r="AB29" s="217"/>
    </row>
    <row r="30" spans="2:28" x14ac:dyDescent="0.25">
      <c r="B30" s="218"/>
      <c r="AB30" s="217"/>
    </row>
    <row r="31" spans="2:28" x14ac:dyDescent="0.25">
      <c r="B31" s="218"/>
      <c r="AB31" s="217"/>
    </row>
    <row r="32" spans="2:28" x14ac:dyDescent="0.25">
      <c r="B32" s="218"/>
      <c r="AB32" s="217"/>
    </row>
    <row r="33" spans="2:28" x14ac:dyDescent="0.25">
      <c r="B33" s="218"/>
      <c r="AB33" s="217"/>
    </row>
    <row r="34" spans="2:28" x14ac:dyDescent="0.25">
      <c r="B34" s="218"/>
      <c r="AB34" s="217"/>
    </row>
    <row r="35" spans="2:28" x14ac:dyDescent="0.25">
      <c r="B35" s="218"/>
      <c r="AB35" s="217"/>
    </row>
    <row r="36" spans="2:28" x14ac:dyDescent="0.25">
      <c r="B36" s="218"/>
      <c r="AB36" s="217"/>
    </row>
    <row r="37" spans="2:28" x14ac:dyDescent="0.25">
      <c r="B37" s="218"/>
      <c r="AB37" s="217"/>
    </row>
    <row r="38" spans="2:28" x14ac:dyDescent="0.25">
      <c r="B38" s="219"/>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1"/>
    </row>
    <row r="43" spans="2:28" x14ac:dyDescent="0.25">
      <c r="M43" s="212"/>
      <c r="N43" s="213"/>
    </row>
    <row r="44" spans="2:28" x14ac:dyDescent="0.25">
      <c r="K44" s="212"/>
      <c r="L44" s="211"/>
      <c r="M44" s="214"/>
      <c r="N44" s="215"/>
    </row>
    <row r="45" spans="2:28" x14ac:dyDescent="0.25">
      <c r="K45" s="214"/>
      <c r="L45" s="215"/>
    </row>
  </sheetData>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Option Button 1">
              <controlPr defaultSize="0" autoFill="0" autoLine="0" autoPict="0">
                <anchor moveWithCells="1">
                  <from>
                    <xdr:col>0</xdr:col>
                    <xdr:colOff>38100</xdr:colOff>
                    <xdr:row>3</xdr:row>
                    <xdr:rowOff>38100</xdr:rowOff>
                  </from>
                  <to>
                    <xdr:col>1</xdr:col>
                    <xdr:colOff>19050</xdr:colOff>
                    <xdr:row>4</xdr:row>
                    <xdr:rowOff>123825</xdr:rowOff>
                  </to>
                </anchor>
              </controlPr>
            </control>
          </mc:Choice>
        </mc:AlternateContent>
        <mc:AlternateContent xmlns:mc="http://schemas.openxmlformats.org/markup-compatibility/2006">
          <mc:Choice Requires="x14">
            <control shapeId="3074" r:id="rId5" name="Option Button 2">
              <controlPr defaultSize="0" autoFill="0" autoLine="0" autoPict="0">
                <anchor moveWithCells="1">
                  <from>
                    <xdr:col>0</xdr:col>
                    <xdr:colOff>38100</xdr:colOff>
                    <xdr:row>4</xdr:row>
                    <xdr:rowOff>104775</xdr:rowOff>
                  </from>
                  <to>
                    <xdr:col>0</xdr:col>
                    <xdr:colOff>600075</xdr:colOff>
                    <xdr:row>5</xdr:row>
                    <xdr:rowOff>142875</xdr:rowOff>
                  </to>
                </anchor>
              </controlPr>
            </control>
          </mc:Choice>
        </mc:AlternateContent>
        <mc:AlternateContent xmlns:mc="http://schemas.openxmlformats.org/markup-compatibility/2006">
          <mc:Choice Requires="x14">
            <control shapeId="3076" r:id="rId6" name="Drop Down 4">
              <controlPr defaultSize="0" autoLine="0" autoPict="0">
                <anchor moveWithCells="1">
                  <from>
                    <xdr:col>0</xdr:col>
                    <xdr:colOff>66675</xdr:colOff>
                    <xdr:row>6</xdr:row>
                    <xdr:rowOff>28575</xdr:rowOff>
                  </from>
                  <to>
                    <xdr:col>1</xdr:col>
                    <xdr:colOff>9525</xdr:colOff>
                    <xdr:row>7</xdr:row>
                    <xdr:rowOff>66675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F700DBD8DC76C43A8DEB799EAC7B330" ma:contentTypeVersion="12" ma:contentTypeDescription="Create a new document." ma:contentTypeScope="" ma:versionID="4a1f1fc104b35bd6485f08e9b285a5d5">
  <xsd:schema xmlns:xsd="http://www.w3.org/2001/XMLSchema" xmlns:xs="http://www.w3.org/2001/XMLSchema" xmlns:p="http://schemas.microsoft.com/office/2006/metadata/properties" xmlns:ns2="78e2bb6f-b431-467f-9598-758e4de1760d" xmlns:ns3="011a4917-bdca-42f7-985f-68a291e0ae0a" targetNamespace="http://schemas.microsoft.com/office/2006/metadata/properties" ma:root="true" ma:fieldsID="e767cb53b3bedd03867cb99faa82f7db" ns2:_="" ns3:_="">
    <xsd:import namespace="78e2bb6f-b431-467f-9598-758e4de1760d"/>
    <xsd:import namespace="011a4917-bdca-42f7-985f-68a291e0ae0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e2bb6f-b431-467f-9598-758e4de17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1a4917-bdca-42f7-985f-68a291e0ae0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BB30B7-B96D-4B59-B449-2C4355309EB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8F74F6F-4C98-4A98-8660-FFBD9F006F22}">
  <ds:schemaRefs>
    <ds:schemaRef ds:uri="http://schemas.microsoft.com/sharepoint/v3/contenttype/forms"/>
  </ds:schemaRefs>
</ds:datastoreItem>
</file>

<file path=customXml/itemProps3.xml><?xml version="1.0" encoding="utf-8"?>
<ds:datastoreItem xmlns:ds="http://schemas.openxmlformats.org/officeDocument/2006/customXml" ds:itemID="{42909019-8615-4D5D-B39D-F0072A91AE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e2bb6f-b431-467f-9598-758e4de1760d"/>
    <ds:schemaRef ds:uri="011a4917-bdca-42f7-985f-68a291e0ae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TOPIC</vt:lpstr>
      <vt:lpstr>DATA</vt:lpstr>
      <vt:lpstr>CALCULATION</vt:lpstr>
      <vt:lpstr>DASHBOARD</vt:lpstr>
      <vt:lpstr>ab</vt:lpstr>
      <vt:lpstr>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UniTrain</dc:creator>
  <cp:lastModifiedBy>Quoc Khang</cp:lastModifiedBy>
  <dcterms:created xsi:type="dcterms:W3CDTF">2012-05-04T18:36:17Z</dcterms:created>
  <dcterms:modified xsi:type="dcterms:W3CDTF">2023-08-27T12:10:17Z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0x0101006F700DBD8DC76C43A8DEB799EAC7B330</vt:lpwstr>
  </property>
</Properties>
</file>