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S20-21\Venture Cpl\Final Presentation\"/>
    </mc:Choice>
  </mc:AlternateContent>
  <xr:revisionPtr revIDLastSave="0" documentId="13_ncr:1_{C5A13FFD-9200-4C9A-A123-0FE739CBFEAF}" xr6:coauthVersionLast="45" xr6:coauthVersionMax="45" xr10:uidLastSave="{00000000-0000-0000-0000-000000000000}"/>
  <bookViews>
    <workbookView xWindow="-108" yWindow="-108" windowWidth="23256" windowHeight="12696" tabRatio="673" xr2:uid="{12614452-D3CB-40EA-8A23-EEE873F8DC34}"/>
  </bookViews>
  <sheets>
    <sheet name="Decision Tree" sheetId="8" r:id="rId1"/>
    <sheet name="Financing Rounds Overview" sheetId="7" r:id="rId2"/>
    <sheet name="Boomerang Cap table" sheetId="2" r:id="rId3"/>
    <sheet name=" Boomerang(Round A)" sheetId="4" r:id="rId4"/>
    <sheet name="Boomerang (UP Round)" sheetId="5" r:id="rId5"/>
    <sheet name="Boomerang (Down Round)" sheetId="6" r:id="rId6"/>
    <sheet name=" Graphs" sheetId="3" r:id="rId7"/>
    <sheet name="BEP &amp; Waterfall Analysis" sheetId="1" r:id="rId8"/>
    <sheet name="Waterfall Analysis" sheetId="9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5" i="1" l="1"/>
  <c r="D115" i="1"/>
  <c r="E115" i="1"/>
  <c r="H115" i="1" s="1"/>
  <c r="F115" i="1"/>
  <c r="G115" i="1"/>
  <c r="C116" i="1"/>
  <c r="D116" i="1"/>
  <c r="E116" i="1"/>
  <c r="H116" i="1" s="1"/>
  <c r="A116" i="1" s="1"/>
  <c r="F116" i="1"/>
  <c r="G116" i="1"/>
  <c r="C117" i="1"/>
  <c r="H117" i="1" s="1"/>
  <c r="D117" i="1"/>
  <c r="E117" i="1"/>
  <c r="F117" i="1"/>
  <c r="G117" i="1"/>
  <c r="C118" i="1"/>
  <c r="A118" i="1" s="1"/>
  <c r="D118" i="1"/>
  <c r="E118" i="1"/>
  <c r="F118" i="1"/>
  <c r="G118" i="1"/>
  <c r="H118" i="1"/>
  <c r="C119" i="1"/>
  <c r="D119" i="1"/>
  <c r="E119" i="1"/>
  <c r="H119" i="1" s="1"/>
  <c r="F119" i="1"/>
  <c r="G119" i="1"/>
  <c r="C120" i="1"/>
  <c r="D120" i="1"/>
  <c r="E120" i="1"/>
  <c r="H120" i="1" s="1"/>
  <c r="A120" i="1" s="1"/>
  <c r="F120" i="1"/>
  <c r="G120" i="1"/>
  <c r="C121" i="1"/>
  <c r="H121" i="1" s="1"/>
  <c r="D121" i="1"/>
  <c r="E121" i="1"/>
  <c r="F121" i="1"/>
  <c r="G121" i="1"/>
  <c r="C122" i="1"/>
  <c r="A122" i="1" s="1"/>
  <c r="D122" i="1"/>
  <c r="E122" i="1"/>
  <c r="F122" i="1"/>
  <c r="G122" i="1"/>
  <c r="H122" i="1"/>
  <c r="C123" i="1"/>
  <c r="A123" i="1" s="1"/>
  <c r="D123" i="1"/>
  <c r="E123" i="1"/>
  <c r="H123" i="1" s="1"/>
  <c r="F123" i="1"/>
  <c r="G123" i="1"/>
  <c r="C124" i="1"/>
  <c r="D124" i="1"/>
  <c r="E124" i="1"/>
  <c r="H124" i="1" s="1"/>
  <c r="A124" i="1" s="1"/>
  <c r="F124" i="1"/>
  <c r="G124" i="1"/>
  <c r="C125" i="1"/>
  <c r="H125" i="1" s="1"/>
  <c r="D125" i="1"/>
  <c r="E125" i="1"/>
  <c r="F125" i="1"/>
  <c r="G125" i="1"/>
  <c r="C126" i="1"/>
  <c r="D126" i="1"/>
  <c r="H126" i="1" s="1"/>
  <c r="E126" i="1"/>
  <c r="F126" i="1"/>
  <c r="G126" i="1"/>
  <c r="C127" i="1"/>
  <c r="A127" i="1" s="1"/>
  <c r="D127" i="1"/>
  <c r="E127" i="1"/>
  <c r="H127" i="1" s="1"/>
  <c r="F127" i="1"/>
  <c r="G127" i="1"/>
  <c r="C128" i="1"/>
  <c r="D128" i="1"/>
  <c r="E128" i="1"/>
  <c r="H128" i="1" s="1"/>
  <c r="A128" i="1" s="1"/>
  <c r="F128" i="1"/>
  <c r="G128" i="1"/>
  <c r="C129" i="1"/>
  <c r="H129" i="1" s="1"/>
  <c r="D129" i="1"/>
  <c r="E129" i="1"/>
  <c r="F129" i="1"/>
  <c r="G129" i="1"/>
  <c r="C130" i="1"/>
  <c r="A130" i="1" s="1"/>
  <c r="D130" i="1"/>
  <c r="E130" i="1"/>
  <c r="F130" i="1"/>
  <c r="G130" i="1"/>
  <c r="H130" i="1"/>
  <c r="C131" i="1"/>
  <c r="A131" i="1" s="1"/>
  <c r="D131" i="1"/>
  <c r="E131" i="1"/>
  <c r="H131" i="1" s="1"/>
  <c r="F131" i="1"/>
  <c r="G131" i="1"/>
  <c r="C132" i="1"/>
  <c r="D132" i="1"/>
  <c r="E132" i="1"/>
  <c r="H132" i="1" s="1"/>
  <c r="A132" i="1" s="1"/>
  <c r="F132" i="1"/>
  <c r="G132" i="1"/>
  <c r="C133" i="1"/>
  <c r="H133" i="1" s="1"/>
  <c r="D133" i="1"/>
  <c r="E133" i="1"/>
  <c r="F133" i="1"/>
  <c r="G133" i="1"/>
  <c r="C134" i="1"/>
  <c r="D134" i="1"/>
  <c r="H134" i="1" s="1"/>
  <c r="E134" i="1"/>
  <c r="F134" i="1"/>
  <c r="G134" i="1"/>
  <c r="C135" i="1"/>
  <c r="A135" i="1" s="1"/>
  <c r="D135" i="1"/>
  <c r="E135" i="1"/>
  <c r="H135" i="1" s="1"/>
  <c r="F135" i="1"/>
  <c r="G135" i="1"/>
  <c r="C136" i="1"/>
  <c r="D136" i="1"/>
  <c r="E136" i="1"/>
  <c r="H136" i="1" s="1"/>
  <c r="A136" i="1" s="1"/>
  <c r="F136" i="1"/>
  <c r="G136" i="1"/>
  <c r="C137" i="1"/>
  <c r="H137" i="1" s="1"/>
  <c r="D137" i="1"/>
  <c r="E137" i="1"/>
  <c r="F137" i="1"/>
  <c r="G137" i="1"/>
  <c r="C138" i="1"/>
  <c r="A138" i="1" s="1"/>
  <c r="D138" i="1"/>
  <c r="E138" i="1"/>
  <c r="F138" i="1"/>
  <c r="G138" i="1"/>
  <c r="H138" i="1"/>
  <c r="C139" i="1"/>
  <c r="D139" i="1"/>
  <c r="E139" i="1"/>
  <c r="H139" i="1" s="1"/>
  <c r="F139" i="1"/>
  <c r="G139" i="1"/>
  <c r="C140" i="1"/>
  <c r="D140" i="1"/>
  <c r="E140" i="1"/>
  <c r="H140" i="1" s="1"/>
  <c r="A140" i="1" s="1"/>
  <c r="F140" i="1"/>
  <c r="G140" i="1"/>
  <c r="C141" i="1"/>
  <c r="H141" i="1" s="1"/>
  <c r="D141" i="1"/>
  <c r="E141" i="1"/>
  <c r="F141" i="1"/>
  <c r="G141" i="1"/>
  <c r="C142" i="1"/>
  <c r="A142" i="1" s="1"/>
  <c r="D142" i="1"/>
  <c r="E142" i="1"/>
  <c r="F142" i="1"/>
  <c r="G142" i="1"/>
  <c r="H142" i="1"/>
  <c r="C143" i="1"/>
  <c r="D143" i="1"/>
  <c r="E143" i="1"/>
  <c r="H143" i="1" s="1"/>
  <c r="F143" i="1"/>
  <c r="G143" i="1"/>
  <c r="C144" i="1"/>
  <c r="D144" i="1"/>
  <c r="E144" i="1"/>
  <c r="H144" i="1" s="1"/>
  <c r="A144" i="1" s="1"/>
  <c r="F144" i="1"/>
  <c r="G144" i="1"/>
  <c r="C145" i="1"/>
  <c r="H145" i="1" s="1"/>
  <c r="D145" i="1"/>
  <c r="E145" i="1"/>
  <c r="F145" i="1"/>
  <c r="G145" i="1"/>
  <c r="C146" i="1"/>
  <c r="A146" i="1" s="1"/>
  <c r="D146" i="1"/>
  <c r="E146" i="1"/>
  <c r="F146" i="1"/>
  <c r="G146" i="1"/>
  <c r="H146" i="1"/>
  <c r="C147" i="1"/>
  <c r="A147" i="1" s="1"/>
  <c r="D147" i="1"/>
  <c r="E147" i="1"/>
  <c r="H147" i="1" s="1"/>
  <c r="F147" i="1"/>
  <c r="G147" i="1"/>
  <c r="C148" i="1"/>
  <c r="D148" i="1"/>
  <c r="E148" i="1"/>
  <c r="H148" i="1" s="1"/>
  <c r="A148" i="1" s="1"/>
  <c r="F148" i="1"/>
  <c r="G148" i="1"/>
  <c r="C149" i="1"/>
  <c r="H149" i="1" s="1"/>
  <c r="D149" i="1"/>
  <c r="E149" i="1"/>
  <c r="F149" i="1"/>
  <c r="G149" i="1"/>
  <c r="C150" i="1"/>
  <c r="D150" i="1"/>
  <c r="H150" i="1" s="1"/>
  <c r="E150" i="1"/>
  <c r="F150" i="1"/>
  <c r="G150" i="1"/>
  <c r="C151" i="1"/>
  <c r="A151" i="1" s="1"/>
  <c r="D151" i="1"/>
  <c r="E151" i="1"/>
  <c r="H151" i="1" s="1"/>
  <c r="F151" i="1"/>
  <c r="G151" i="1"/>
  <c r="C152" i="1"/>
  <c r="D152" i="1"/>
  <c r="E152" i="1"/>
  <c r="H152" i="1" s="1"/>
  <c r="A152" i="1" s="1"/>
  <c r="F152" i="1"/>
  <c r="G152" i="1"/>
  <c r="C153" i="1"/>
  <c r="H153" i="1" s="1"/>
  <c r="D153" i="1"/>
  <c r="E153" i="1"/>
  <c r="F153" i="1"/>
  <c r="G153" i="1"/>
  <c r="C154" i="1"/>
  <c r="A154" i="1" s="1"/>
  <c r="D154" i="1"/>
  <c r="E154" i="1"/>
  <c r="F154" i="1"/>
  <c r="G154" i="1"/>
  <c r="H154" i="1"/>
  <c r="C155" i="1"/>
  <c r="A155" i="1" s="1"/>
  <c r="D155" i="1"/>
  <c r="E155" i="1"/>
  <c r="H155" i="1" s="1"/>
  <c r="F155" i="1"/>
  <c r="G155" i="1"/>
  <c r="C156" i="1"/>
  <c r="D156" i="1"/>
  <c r="E156" i="1"/>
  <c r="H156" i="1" s="1"/>
  <c r="A156" i="1" s="1"/>
  <c r="F156" i="1"/>
  <c r="G156" i="1"/>
  <c r="C157" i="1"/>
  <c r="H157" i="1" s="1"/>
  <c r="D157" i="1"/>
  <c r="E157" i="1"/>
  <c r="F157" i="1"/>
  <c r="G157" i="1"/>
  <c r="C158" i="1"/>
  <c r="A158" i="1" s="1"/>
  <c r="D158" i="1"/>
  <c r="E158" i="1"/>
  <c r="F158" i="1"/>
  <c r="G158" i="1"/>
  <c r="H158" i="1"/>
  <c r="C159" i="1"/>
  <c r="D159" i="1"/>
  <c r="E159" i="1"/>
  <c r="H159" i="1" s="1"/>
  <c r="F159" i="1"/>
  <c r="G159" i="1"/>
  <c r="C160" i="1"/>
  <c r="D160" i="1"/>
  <c r="E160" i="1"/>
  <c r="H160" i="1" s="1"/>
  <c r="A160" i="1" s="1"/>
  <c r="F160" i="1"/>
  <c r="G160" i="1"/>
  <c r="C161" i="1"/>
  <c r="H161" i="1" s="1"/>
  <c r="D161" i="1"/>
  <c r="E161" i="1"/>
  <c r="F161" i="1"/>
  <c r="G161" i="1"/>
  <c r="C162" i="1"/>
  <c r="A162" i="1" s="1"/>
  <c r="D162" i="1"/>
  <c r="H162" i="1" s="1"/>
  <c r="E162" i="1"/>
  <c r="F162" i="1"/>
  <c r="G162" i="1"/>
  <c r="C163" i="1"/>
  <c r="D163" i="1"/>
  <c r="E163" i="1"/>
  <c r="H163" i="1" s="1"/>
  <c r="F163" i="1"/>
  <c r="G163" i="1"/>
  <c r="C164" i="1"/>
  <c r="D164" i="1"/>
  <c r="E164" i="1"/>
  <c r="H164" i="1" s="1"/>
  <c r="A164" i="1" s="1"/>
  <c r="F164" i="1"/>
  <c r="G164" i="1"/>
  <c r="T115" i="1"/>
  <c r="Y115" i="1" s="1"/>
  <c r="Z115" i="1" s="1"/>
  <c r="U115" i="1"/>
  <c r="V115" i="1"/>
  <c r="W115" i="1"/>
  <c r="X115" i="1"/>
  <c r="T116" i="1"/>
  <c r="Y116" i="1" s="1"/>
  <c r="U116" i="1"/>
  <c r="V116" i="1"/>
  <c r="W116" i="1"/>
  <c r="X116" i="1"/>
  <c r="T117" i="1"/>
  <c r="Z117" i="1" s="1"/>
  <c r="U117" i="1"/>
  <c r="V117" i="1"/>
  <c r="W117" i="1"/>
  <c r="X117" i="1"/>
  <c r="Y117" i="1"/>
  <c r="T118" i="1"/>
  <c r="U118" i="1"/>
  <c r="V118" i="1"/>
  <c r="Y118" i="1" s="1"/>
  <c r="Z118" i="1" s="1"/>
  <c r="W118" i="1"/>
  <c r="X118" i="1"/>
  <c r="T119" i="1"/>
  <c r="Y119" i="1" s="1"/>
  <c r="Z119" i="1" s="1"/>
  <c r="U119" i="1"/>
  <c r="V119" i="1"/>
  <c r="W119" i="1"/>
  <c r="X119" i="1"/>
  <c r="T120" i="1"/>
  <c r="Y120" i="1" s="1"/>
  <c r="U120" i="1"/>
  <c r="V120" i="1"/>
  <c r="W120" i="1"/>
  <c r="X120" i="1"/>
  <c r="T121" i="1"/>
  <c r="Z121" i="1" s="1"/>
  <c r="U121" i="1"/>
  <c r="V121" i="1"/>
  <c r="W121" i="1"/>
  <c r="X121" i="1"/>
  <c r="Y121" i="1"/>
  <c r="T122" i="1"/>
  <c r="U122" i="1"/>
  <c r="V122" i="1"/>
  <c r="Y122" i="1" s="1"/>
  <c r="Z122" i="1" s="1"/>
  <c r="W122" i="1"/>
  <c r="X122" i="1"/>
  <c r="T123" i="1"/>
  <c r="Y123" i="1" s="1"/>
  <c r="Z123" i="1" s="1"/>
  <c r="U123" i="1"/>
  <c r="V123" i="1"/>
  <c r="W123" i="1"/>
  <c r="X123" i="1"/>
  <c r="T124" i="1"/>
  <c r="Y124" i="1" s="1"/>
  <c r="U124" i="1"/>
  <c r="V124" i="1"/>
  <c r="W124" i="1"/>
  <c r="X124" i="1"/>
  <c r="T125" i="1"/>
  <c r="Z125" i="1" s="1"/>
  <c r="U125" i="1"/>
  <c r="V125" i="1"/>
  <c r="W125" i="1"/>
  <c r="X125" i="1"/>
  <c r="Y125" i="1"/>
  <c r="T126" i="1"/>
  <c r="U126" i="1"/>
  <c r="V126" i="1"/>
  <c r="Y126" i="1" s="1"/>
  <c r="Z126" i="1" s="1"/>
  <c r="W126" i="1"/>
  <c r="X126" i="1"/>
  <c r="T127" i="1"/>
  <c r="Y127" i="1" s="1"/>
  <c r="Z127" i="1" s="1"/>
  <c r="U127" i="1"/>
  <c r="V127" i="1"/>
  <c r="W127" i="1"/>
  <c r="X127" i="1"/>
  <c r="T128" i="1"/>
  <c r="Y128" i="1" s="1"/>
  <c r="U128" i="1"/>
  <c r="V128" i="1"/>
  <c r="W128" i="1"/>
  <c r="X128" i="1"/>
  <c r="T129" i="1"/>
  <c r="Z129" i="1" s="1"/>
  <c r="U129" i="1"/>
  <c r="V129" i="1"/>
  <c r="W129" i="1"/>
  <c r="X129" i="1"/>
  <c r="Y129" i="1"/>
  <c r="T130" i="1"/>
  <c r="U130" i="1"/>
  <c r="V130" i="1"/>
  <c r="Y130" i="1" s="1"/>
  <c r="Z130" i="1" s="1"/>
  <c r="W130" i="1"/>
  <c r="X130" i="1"/>
  <c r="T131" i="1"/>
  <c r="Y131" i="1" s="1"/>
  <c r="Z131" i="1" s="1"/>
  <c r="U131" i="1"/>
  <c r="V131" i="1"/>
  <c r="W131" i="1"/>
  <c r="X131" i="1"/>
  <c r="T132" i="1"/>
  <c r="Z132" i="1" s="1"/>
  <c r="U132" i="1"/>
  <c r="V132" i="1"/>
  <c r="W132" i="1"/>
  <c r="X132" i="1"/>
  <c r="Y132" i="1"/>
  <c r="T133" i="1"/>
  <c r="U133" i="1"/>
  <c r="V133" i="1"/>
  <c r="Y133" i="1" s="1"/>
  <c r="Z133" i="1" s="1"/>
  <c r="W133" i="1"/>
  <c r="X133" i="1"/>
  <c r="T134" i="1"/>
  <c r="U134" i="1"/>
  <c r="V134" i="1"/>
  <c r="Y134" i="1" s="1"/>
  <c r="Z134" i="1" s="1"/>
  <c r="W134" i="1"/>
  <c r="X134" i="1"/>
  <c r="T135" i="1"/>
  <c r="Y135" i="1" s="1"/>
  <c r="U135" i="1"/>
  <c r="V135" i="1"/>
  <c r="W135" i="1"/>
  <c r="X135" i="1"/>
  <c r="T136" i="1"/>
  <c r="Z136" i="1" s="1"/>
  <c r="U136" i="1"/>
  <c r="V136" i="1"/>
  <c r="W136" i="1"/>
  <c r="X136" i="1"/>
  <c r="Y136" i="1"/>
  <c r="T137" i="1"/>
  <c r="U137" i="1"/>
  <c r="V137" i="1"/>
  <c r="Y137" i="1" s="1"/>
  <c r="Z137" i="1" s="1"/>
  <c r="W137" i="1"/>
  <c r="X137" i="1"/>
  <c r="T138" i="1"/>
  <c r="U138" i="1"/>
  <c r="V138" i="1"/>
  <c r="Y138" i="1" s="1"/>
  <c r="Z138" i="1" s="1"/>
  <c r="W138" i="1"/>
  <c r="X138" i="1"/>
  <c r="T139" i="1"/>
  <c r="Y139" i="1" s="1"/>
  <c r="U139" i="1"/>
  <c r="V139" i="1"/>
  <c r="W139" i="1"/>
  <c r="X139" i="1"/>
  <c r="T140" i="1"/>
  <c r="Z140" i="1" s="1"/>
  <c r="U140" i="1"/>
  <c r="V140" i="1"/>
  <c r="W140" i="1"/>
  <c r="X140" i="1"/>
  <c r="Y140" i="1"/>
  <c r="T141" i="1"/>
  <c r="U141" i="1"/>
  <c r="V141" i="1"/>
  <c r="Y141" i="1" s="1"/>
  <c r="Z141" i="1" s="1"/>
  <c r="W141" i="1"/>
  <c r="X141" i="1"/>
  <c r="T142" i="1"/>
  <c r="U142" i="1"/>
  <c r="V142" i="1"/>
  <c r="Y142" i="1" s="1"/>
  <c r="Z142" i="1" s="1"/>
  <c r="W142" i="1"/>
  <c r="X142" i="1"/>
  <c r="T143" i="1"/>
  <c r="Y143" i="1" s="1"/>
  <c r="U143" i="1"/>
  <c r="V143" i="1"/>
  <c r="W143" i="1"/>
  <c r="X143" i="1"/>
  <c r="T144" i="1"/>
  <c r="Z144" i="1" s="1"/>
  <c r="U144" i="1"/>
  <c r="V144" i="1"/>
  <c r="W144" i="1"/>
  <c r="X144" i="1"/>
  <c r="Y144" i="1"/>
  <c r="T145" i="1"/>
  <c r="U145" i="1"/>
  <c r="V145" i="1"/>
  <c r="Y145" i="1" s="1"/>
  <c r="Z145" i="1" s="1"/>
  <c r="W145" i="1"/>
  <c r="X145" i="1"/>
  <c r="T146" i="1"/>
  <c r="U146" i="1"/>
  <c r="V146" i="1"/>
  <c r="Y146" i="1" s="1"/>
  <c r="Z146" i="1" s="1"/>
  <c r="W146" i="1"/>
  <c r="X146" i="1"/>
  <c r="T147" i="1"/>
  <c r="Y147" i="1" s="1"/>
  <c r="U147" i="1"/>
  <c r="V147" i="1"/>
  <c r="W147" i="1"/>
  <c r="X147" i="1"/>
  <c r="T148" i="1"/>
  <c r="Z148" i="1" s="1"/>
  <c r="U148" i="1"/>
  <c r="V148" i="1"/>
  <c r="W148" i="1"/>
  <c r="X148" i="1"/>
  <c r="Y148" i="1"/>
  <c r="T149" i="1"/>
  <c r="U149" i="1"/>
  <c r="V149" i="1"/>
  <c r="Y149" i="1" s="1"/>
  <c r="Z149" i="1" s="1"/>
  <c r="W149" i="1"/>
  <c r="X149" i="1"/>
  <c r="T150" i="1"/>
  <c r="U150" i="1"/>
  <c r="V150" i="1"/>
  <c r="Y150" i="1" s="1"/>
  <c r="Z150" i="1" s="1"/>
  <c r="W150" i="1"/>
  <c r="X150" i="1"/>
  <c r="T151" i="1"/>
  <c r="Y151" i="1" s="1"/>
  <c r="U151" i="1"/>
  <c r="V151" i="1"/>
  <c r="W151" i="1"/>
  <c r="X151" i="1"/>
  <c r="T152" i="1"/>
  <c r="Z152" i="1" s="1"/>
  <c r="U152" i="1"/>
  <c r="V152" i="1"/>
  <c r="W152" i="1"/>
  <c r="X152" i="1"/>
  <c r="Y152" i="1"/>
  <c r="T153" i="1"/>
  <c r="U153" i="1"/>
  <c r="V153" i="1"/>
  <c r="Y153" i="1" s="1"/>
  <c r="Z153" i="1" s="1"/>
  <c r="W153" i="1"/>
  <c r="X153" i="1"/>
  <c r="T154" i="1"/>
  <c r="U154" i="1"/>
  <c r="V154" i="1"/>
  <c r="Y154" i="1" s="1"/>
  <c r="Z154" i="1" s="1"/>
  <c r="W154" i="1"/>
  <c r="X154" i="1"/>
  <c r="T155" i="1"/>
  <c r="Y155" i="1" s="1"/>
  <c r="U155" i="1"/>
  <c r="V155" i="1"/>
  <c r="W155" i="1"/>
  <c r="X155" i="1"/>
  <c r="T156" i="1"/>
  <c r="Z156" i="1" s="1"/>
  <c r="U156" i="1"/>
  <c r="V156" i="1"/>
  <c r="W156" i="1"/>
  <c r="X156" i="1"/>
  <c r="Y156" i="1"/>
  <c r="T157" i="1"/>
  <c r="U157" i="1"/>
  <c r="V157" i="1"/>
  <c r="Y157" i="1" s="1"/>
  <c r="Z157" i="1" s="1"/>
  <c r="W157" i="1"/>
  <c r="X157" i="1"/>
  <c r="T158" i="1"/>
  <c r="U158" i="1"/>
  <c r="V158" i="1"/>
  <c r="Y158" i="1" s="1"/>
  <c r="Z158" i="1" s="1"/>
  <c r="W158" i="1"/>
  <c r="X158" i="1"/>
  <c r="T159" i="1"/>
  <c r="Y159" i="1" s="1"/>
  <c r="U159" i="1"/>
  <c r="V159" i="1"/>
  <c r="W159" i="1"/>
  <c r="X159" i="1"/>
  <c r="T160" i="1"/>
  <c r="Z160" i="1" s="1"/>
  <c r="U160" i="1"/>
  <c r="V160" i="1"/>
  <c r="W160" i="1"/>
  <c r="X160" i="1"/>
  <c r="Y160" i="1"/>
  <c r="T161" i="1"/>
  <c r="U161" i="1"/>
  <c r="V161" i="1"/>
  <c r="Y161" i="1" s="1"/>
  <c r="Z161" i="1" s="1"/>
  <c r="W161" i="1"/>
  <c r="X161" i="1"/>
  <c r="T162" i="1"/>
  <c r="U162" i="1"/>
  <c r="V162" i="1"/>
  <c r="Y162" i="1" s="1"/>
  <c r="Z162" i="1" s="1"/>
  <c r="W162" i="1"/>
  <c r="X162" i="1"/>
  <c r="T163" i="1"/>
  <c r="Y163" i="1" s="1"/>
  <c r="U163" i="1"/>
  <c r="V163" i="1"/>
  <c r="W163" i="1"/>
  <c r="X163" i="1"/>
  <c r="T164" i="1"/>
  <c r="Z164" i="1" s="1"/>
  <c r="U164" i="1"/>
  <c r="V164" i="1"/>
  <c r="W164" i="1"/>
  <c r="X164" i="1"/>
  <c r="Y164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K18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C17" i="1"/>
  <c r="CV21" i="1"/>
  <c r="CV22" i="1"/>
  <c r="CV23" i="1"/>
  <c r="CV24" i="1"/>
  <c r="CV25" i="1"/>
  <c r="CV26" i="1"/>
  <c r="CV27" i="1"/>
  <c r="CV28" i="1"/>
  <c r="CV29" i="1"/>
  <c r="CV30" i="1"/>
  <c r="CV31" i="1"/>
  <c r="CV32" i="1"/>
  <c r="CV33" i="1"/>
  <c r="CV34" i="1"/>
  <c r="CV35" i="1"/>
  <c r="CV36" i="1"/>
  <c r="CV37" i="1"/>
  <c r="CV38" i="1"/>
  <c r="CV39" i="1"/>
  <c r="CV40" i="1"/>
  <c r="CV41" i="1"/>
  <c r="CV42" i="1"/>
  <c r="CV43" i="1"/>
  <c r="CV44" i="1"/>
  <c r="CV45" i="1"/>
  <c r="CV46" i="1"/>
  <c r="CV47" i="1"/>
  <c r="CV48" i="1"/>
  <c r="CV49" i="1"/>
  <c r="CV50" i="1"/>
  <c r="CV51" i="1"/>
  <c r="CV52" i="1"/>
  <c r="CV53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99" i="1"/>
  <c r="CV100" i="1"/>
  <c r="CV101" i="1"/>
  <c r="CV102" i="1"/>
  <c r="CV103" i="1"/>
  <c r="CV104" i="1"/>
  <c r="CV105" i="1"/>
  <c r="CV106" i="1"/>
  <c r="CV107" i="1"/>
  <c r="CV108" i="1"/>
  <c r="CV109" i="1"/>
  <c r="CV110" i="1"/>
  <c r="CV111" i="1"/>
  <c r="CV112" i="1"/>
  <c r="CV113" i="1"/>
  <c r="CV114" i="1"/>
  <c r="CV115" i="1"/>
  <c r="CV116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20" i="1"/>
  <c r="CS20" i="1"/>
  <c r="CT20" i="1"/>
  <c r="CU20" i="1"/>
  <c r="CV20" i="1"/>
  <c r="CW17" i="1"/>
  <c r="CW18" i="1"/>
  <c r="CW19" i="1"/>
  <c r="CW21" i="1"/>
  <c r="CW22" i="1"/>
  <c r="CW23" i="1"/>
  <c r="CW24" i="1"/>
  <c r="CW25" i="1"/>
  <c r="CW26" i="1"/>
  <c r="CW27" i="1"/>
  <c r="CW28" i="1"/>
  <c r="CW29" i="1"/>
  <c r="CW30" i="1"/>
  <c r="CW31" i="1"/>
  <c r="CW32" i="1"/>
  <c r="CW33" i="1"/>
  <c r="CW34" i="1"/>
  <c r="CW35" i="1"/>
  <c r="CW36" i="1"/>
  <c r="CW37" i="1"/>
  <c r="CW38" i="1"/>
  <c r="CW39" i="1"/>
  <c r="CW40" i="1"/>
  <c r="CW41" i="1"/>
  <c r="CW42" i="1"/>
  <c r="CW43" i="1"/>
  <c r="CW44" i="1"/>
  <c r="CW45" i="1"/>
  <c r="CW46" i="1"/>
  <c r="CW47" i="1"/>
  <c r="CW48" i="1"/>
  <c r="CW49" i="1"/>
  <c r="CW50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99" i="1"/>
  <c r="CW100" i="1"/>
  <c r="CW101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I27" i="1"/>
  <c r="CW16" i="1"/>
  <c r="A134" i="1" l="1"/>
  <c r="A150" i="1"/>
  <c r="A143" i="1"/>
  <c r="A126" i="1"/>
  <c r="A119" i="1"/>
  <c r="A163" i="1"/>
  <c r="A159" i="1"/>
  <c r="A139" i="1"/>
  <c r="A115" i="1"/>
  <c r="A161" i="1"/>
  <c r="A157" i="1"/>
  <c r="A153" i="1"/>
  <c r="A149" i="1"/>
  <c r="A145" i="1"/>
  <c r="A141" i="1"/>
  <c r="A137" i="1"/>
  <c r="A133" i="1"/>
  <c r="A129" i="1"/>
  <c r="A125" i="1"/>
  <c r="A121" i="1"/>
  <c r="A117" i="1"/>
  <c r="Z163" i="1"/>
  <c r="Z159" i="1"/>
  <c r="Z155" i="1"/>
  <c r="Z151" i="1"/>
  <c r="Z147" i="1"/>
  <c r="Z143" i="1"/>
  <c r="Z139" i="1"/>
  <c r="Z135" i="1"/>
  <c r="Z128" i="1"/>
  <c r="Z124" i="1"/>
  <c r="Z120" i="1"/>
  <c r="Z116" i="1"/>
  <c r="CW20" i="1"/>
  <c r="E29" i="9"/>
  <c r="AP33" i="6" l="1"/>
  <c r="AR30" i="2"/>
  <c r="AC44" i="5" l="1"/>
  <c r="AB54" i="5"/>
  <c r="AF62" i="5"/>
  <c r="AB36" i="5"/>
  <c r="AC26" i="5"/>
  <c r="AB18" i="5"/>
  <c r="W60" i="5"/>
  <c r="X60" i="5"/>
  <c r="V9" i="5"/>
  <c r="W24" i="5"/>
  <c r="X24" i="5"/>
  <c r="W8" i="5"/>
  <c r="W42" i="5"/>
  <c r="W25" i="5"/>
  <c r="W43" i="2" l="1"/>
  <c r="V36" i="2"/>
  <c r="V9" i="2"/>
  <c r="W24" i="2"/>
  <c r="X24" i="2"/>
  <c r="W25" i="2"/>
  <c r="P18" i="2"/>
  <c r="AL72" i="9"/>
  <c r="AK61" i="9"/>
  <c r="BA38" i="9"/>
  <c r="AW38" i="9"/>
  <c r="AH38" i="9"/>
  <c r="AW37" i="9"/>
  <c r="AZ37" i="9" s="1"/>
  <c r="AH37" i="9"/>
  <c r="AM37" i="9" s="1"/>
  <c r="BA36" i="9"/>
  <c r="AW36" i="9"/>
  <c r="AH36" i="9"/>
  <c r="AW35" i="9"/>
  <c r="AZ35" i="9" s="1"/>
  <c r="AH35" i="9"/>
  <c r="AM35" i="9" s="1"/>
  <c r="AW34" i="9"/>
  <c r="AH34" i="9"/>
  <c r="U34" i="9"/>
  <c r="AW33" i="9"/>
  <c r="AH33" i="9"/>
  <c r="AW32" i="9"/>
  <c r="AH32" i="9"/>
  <c r="AW31" i="9"/>
  <c r="AH31" i="9"/>
  <c r="AW30" i="9"/>
  <c r="AK30" i="9"/>
  <c r="AO30" i="9" s="1"/>
  <c r="AJ30" i="9"/>
  <c r="AW29" i="9"/>
  <c r="AK29" i="9"/>
  <c r="AO29" i="9" s="1"/>
  <c r="AJ29" i="9"/>
  <c r="AW28" i="9"/>
  <c r="AK28" i="9"/>
  <c r="AO28" i="9" s="1"/>
  <c r="AJ28" i="9"/>
  <c r="AZ27" i="9"/>
  <c r="AY27" i="9"/>
  <c r="BD27" i="9" s="1"/>
  <c r="AK27" i="9"/>
  <c r="AJ27" i="9"/>
  <c r="AO27" i="9" s="1"/>
  <c r="U27" i="9"/>
  <c r="BD26" i="9"/>
  <c r="AZ26" i="9"/>
  <c r="AY26" i="9"/>
  <c r="AK26" i="9"/>
  <c r="AO26" i="9" s="1"/>
  <c r="AJ26" i="9"/>
  <c r="AZ25" i="9"/>
  <c r="AY25" i="9"/>
  <c r="BD25" i="9" s="1"/>
  <c r="AK25" i="9"/>
  <c r="AJ25" i="9"/>
  <c r="AO25" i="9" s="1"/>
  <c r="U25" i="9"/>
  <c r="N25" i="9"/>
  <c r="G25" i="9"/>
  <c r="AZ24" i="9"/>
  <c r="AY24" i="9"/>
  <c r="BD24" i="9" s="1"/>
  <c r="AK24" i="9"/>
  <c r="AJ24" i="9"/>
  <c r="AO24" i="9" s="1"/>
  <c r="Y24" i="9"/>
  <c r="H24" i="9"/>
  <c r="AZ23" i="9"/>
  <c r="AY23" i="9"/>
  <c r="BD23" i="9" s="1"/>
  <c r="AK23" i="9"/>
  <c r="AJ23" i="9"/>
  <c r="AO23" i="9" s="1"/>
  <c r="Y23" i="9"/>
  <c r="H23" i="9"/>
  <c r="AZ22" i="9"/>
  <c r="BD22" i="9" s="1"/>
  <c r="AY22" i="9"/>
  <c r="AK22" i="9"/>
  <c r="AJ22" i="9"/>
  <c r="AO22" i="9" s="1"/>
  <c r="Y22" i="9"/>
  <c r="H22" i="9"/>
  <c r="AZ21" i="9"/>
  <c r="BD21" i="9" s="1"/>
  <c r="AY21" i="9"/>
  <c r="AK21" i="9"/>
  <c r="AJ21" i="9"/>
  <c r="AO21" i="9" s="1"/>
  <c r="AD21" i="9"/>
  <c r="Y21" i="9"/>
  <c r="H21" i="9"/>
  <c r="BG20" i="9"/>
  <c r="AZ20" i="9"/>
  <c r="AY20" i="9"/>
  <c r="BD20" i="9" s="1"/>
  <c r="AT20" i="9"/>
  <c r="AU17" i="9" s="1"/>
  <c r="AK20" i="9"/>
  <c r="AJ20" i="9"/>
  <c r="AO20" i="9" s="1"/>
  <c r="AA20" i="9"/>
  <c r="AA20" i="9" a="1"/>
  <c r="Y20" i="9"/>
  <c r="H20" i="9"/>
  <c r="BD19" i="9"/>
  <c r="AO19" i="9"/>
  <c r="Y19" i="9"/>
  <c r="H19" i="9"/>
  <c r="BD18" i="9"/>
  <c r="AU18" i="9"/>
  <c r="AO18" i="9"/>
  <c r="Y18" i="9"/>
  <c r="H18" i="9"/>
  <c r="BD17" i="9"/>
  <c r="AO17" i="9"/>
  <c r="Y17" i="9"/>
  <c r="H17" i="9"/>
  <c r="BD16" i="9"/>
  <c r="AO16" i="9"/>
  <c r="Y16" i="9"/>
  <c r="H16" i="9"/>
  <c r="AX15" i="9"/>
  <c r="AU15" i="9"/>
  <c r="AO15" i="9"/>
  <c r="BD15" i="9" s="1"/>
  <c r="AL15" i="9"/>
  <c r="BA15" i="9" s="1"/>
  <c r="Y15" i="9"/>
  <c r="H15" i="9"/>
  <c r="Y14" i="9"/>
  <c r="H14" i="9"/>
  <c r="BB13" i="9"/>
  <c r="BB13" i="9" a="1"/>
  <c r="Y13" i="9"/>
  <c r="X13" i="9"/>
  <c r="W13" i="9"/>
  <c r="S13" i="9"/>
  <c r="C13" i="9" a="1"/>
  <c r="AK15" i="9" s="1"/>
  <c r="AZ15" i="9" s="1"/>
  <c r="AL12" i="9"/>
  <c r="AQ7" i="9" s="1"/>
  <c r="BD11" i="9"/>
  <c r="AN11" i="9"/>
  <c r="AN11" i="9" a="1"/>
  <c r="AL11" i="9"/>
  <c r="AM60" i="9" s="1"/>
  <c r="AK11" i="9"/>
  <c r="BE10" i="9"/>
  <c r="AZ29" i="9" s="1"/>
  <c r="BD10" i="9"/>
  <c r="BA10" i="9"/>
  <c r="BC75" i="9" s="1"/>
  <c r="AL10" i="9"/>
  <c r="AL78" i="9" s="1"/>
  <c r="AK10" i="9"/>
  <c r="W10" i="9"/>
  <c r="V10" i="9"/>
  <c r="E10" i="9"/>
  <c r="G26" i="9" s="1"/>
  <c r="BE9" i="9"/>
  <c r="AY34" i="9" s="1"/>
  <c r="BD9" i="9"/>
  <c r="BA9" i="9"/>
  <c r="BB60" i="9" s="1"/>
  <c r="AZ9" i="9"/>
  <c r="AS9" i="9"/>
  <c r="AL9" i="9"/>
  <c r="AK56" i="9" s="1"/>
  <c r="AK9" i="9"/>
  <c r="AK38" i="9" s="1"/>
  <c r="W9" i="9"/>
  <c r="V9" i="9"/>
  <c r="W40" i="9" s="1"/>
  <c r="U9" i="9"/>
  <c r="E9" i="9"/>
  <c r="F25" i="9" s="1"/>
  <c r="D9" i="9"/>
  <c r="BA8" i="9"/>
  <c r="BG18" i="9" s="1"/>
  <c r="AZ8" i="9"/>
  <c r="BA37" i="9" s="1"/>
  <c r="AS8" i="9"/>
  <c r="AL8" i="9"/>
  <c r="AK8" i="9"/>
  <c r="AJ35" i="9" s="1"/>
  <c r="W8" i="9"/>
  <c r="V8" i="9"/>
  <c r="U8" i="9"/>
  <c r="E8" i="9"/>
  <c r="E25" i="9" s="1"/>
  <c r="D8" i="9"/>
  <c r="BA7" i="9"/>
  <c r="AY59" i="9" s="1"/>
  <c r="AZ7" i="9"/>
  <c r="AS7" i="9"/>
  <c r="AT7" i="9" s="1"/>
  <c r="AO7" i="9"/>
  <c r="V7" i="9"/>
  <c r="U32" i="9" s="1"/>
  <c r="U7" i="9"/>
  <c r="E7" i="9"/>
  <c r="C26" i="9" s="1"/>
  <c r="D7" i="9"/>
  <c r="BA6" i="9"/>
  <c r="AZ6" i="9"/>
  <c r="AP6" i="9"/>
  <c r="AQ6" i="9" s="1"/>
  <c r="AO6" i="9"/>
  <c r="V6" i="9"/>
  <c r="T75" i="9" s="1"/>
  <c r="U6" i="9"/>
  <c r="E6" i="9"/>
  <c r="D6" i="9"/>
  <c r="AP5" i="9"/>
  <c r="AQ5" i="9" s="1"/>
  <c r="AO5" i="9"/>
  <c r="AT9" i="9" l="1"/>
  <c r="AJ36" i="9"/>
  <c r="W38" i="9"/>
  <c r="BB41" i="9"/>
  <c r="BB45" i="9"/>
  <c r="BB49" i="9"/>
  <c r="BB53" i="9"/>
  <c r="BB58" i="9"/>
  <c r="T67" i="9"/>
  <c r="T95" i="9"/>
  <c r="F63" i="9"/>
  <c r="F27" i="9"/>
  <c r="F34" i="9"/>
  <c r="W35" i="9"/>
  <c r="BA35" i="9"/>
  <c r="AZ36" i="9"/>
  <c r="AJ37" i="9"/>
  <c r="AM38" i="9"/>
  <c r="E39" i="9"/>
  <c r="AK42" i="9"/>
  <c r="AK46" i="9"/>
  <c r="AK50" i="9"/>
  <c r="AK54" i="9"/>
  <c r="BC69" i="9"/>
  <c r="G88" i="9"/>
  <c r="F32" i="9"/>
  <c r="W33" i="9"/>
  <c r="W36" i="9"/>
  <c r="AJ38" i="9"/>
  <c r="W39" i="9"/>
  <c r="BB43" i="9"/>
  <c r="BB47" i="9"/>
  <c r="BB51" i="9"/>
  <c r="BB55" i="9"/>
  <c r="BE11" i="9"/>
  <c r="BA32" i="9" s="1"/>
  <c r="W26" i="9"/>
  <c r="W28" i="9"/>
  <c r="W29" i="9"/>
  <c r="W30" i="9"/>
  <c r="W31" i="9"/>
  <c r="AM36" i="9"/>
  <c r="W37" i="9"/>
  <c r="AZ38" i="9"/>
  <c r="AK44" i="9"/>
  <c r="AK48" i="9"/>
  <c r="AK52" i="9"/>
  <c r="AL64" i="9"/>
  <c r="BC77" i="9"/>
  <c r="AJ33" i="9"/>
  <c r="AJ31" i="9"/>
  <c r="BA30" i="9"/>
  <c r="BA29" i="9"/>
  <c r="AL33" i="9"/>
  <c r="AL34" i="9"/>
  <c r="AL32" i="9"/>
  <c r="AL31" i="9"/>
  <c r="BA31" i="9"/>
  <c r="AN115" i="9"/>
  <c r="AN116" i="9"/>
  <c r="AN113" i="9"/>
  <c r="AN111" i="9"/>
  <c r="AN109" i="9"/>
  <c r="AN107" i="9"/>
  <c r="AN105" i="9"/>
  <c r="AN103" i="9"/>
  <c r="AN101" i="9"/>
  <c r="AN100" i="9"/>
  <c r="AN99" i="9"/>
  <c r="AN98" i="9"/>
  <c r="AN97" i="9"/>
  <c r="AN96" i="9"/>
  <c r="AN95" i="9"/>
  <c r="AN94" i="9"/>
  <c r="AN93" i="9"/>
  <c r="AN92" i="9"/>
  <c r="AN102" i="9"/>
  <c r="AN112" i="9"/>
  <c r="AN108" i="9"/>
  <c r="AN104" i="9"/>
  <c r="AN114" i="9"/>
  <c r="AN90" i="9"/>
  <c r="AN88" i="9"/>
  <c r="AN86" i="9"/>
  <c r="AN84" i="9"/>
  <c r="AN83" i="9"/>
  <c r="AN82" i="9"/>
  <c r="AN81" i="9"/>
  <c r="AN80" i="9"/>
  <c r="AN79" i="9"/>
  <c r="AN78" i="9"/>
  <c r="AN77" i="9"/>
  <c r="AN76" i="9"/>
  <c r="AN75" i="9"/>
  <c r="AN74" i="9"/>
  <c r="AN73" i="9"/>
  <c r="AN72" i="9"/>
  <c r="AN71" i="9"/>
  <c r="AN70" i="9"/>
  <c r="AN69" i="9"/>
  <c r="AN68" i="9"/>
  <c r="AN67" i="9"/>
  <c r="AN66" i="9"/>
  <c r="AN65" i="9"/>
  <c r="AN64" i="9"/>
  <c r="AN63" i="9"/>
  <c r="AN62" i="9"/>
  <c r="AN61" i="9"/>
  <c r="AN60" i="9"/>
  <c r="AN59" i="9"/>
  <c r="AN58" i="9"/>
  <c r="AN57" i="9"/>
  <c r="AN106" i="9"/>
  <c r="AN91" i="9"/>
  <c r="AN89" i="9"/>
  <c r="AN87" i="9"/>
  <c r="AN85" i="9"/>
  <c r="AN110" i="9"/>
  <c r="AN56" i="9"/>
  <c r="AN55" i="9"/>
  <c r="AN54" i="9"/>
  <c r="AN53" i="9"/>
  <c r="AN52" i="9"/>
  <c r="AN51" i="9"/>
  <c r="AN50" i="9"/>
  <c r="AN49" i="9"/>
  <c r="AN48" i="9"/>
  <c r="AN47" i="9"/>
  <c r="AN46" i="9"/>
  <c r="AN45" i="9"/>
  <c r="AN44" i="9"/>
  <c r="AN43" i="9"/>
  <c r="AN42" i="9"/>
  <c r="AN41" i="9"/>
  <c r="AN40" i="9"/>
  <c r="AN39" i="9"/>
  <c r="D26" i="9"/>
  <c r="D29" i="9"/>
  <c r="AZ32" i="9"/>
  <c r="AZ34" i="9"/>
  <c r="D36" i="9"/>
  <c r="D38" i="9"/>
  <c r="AZ62" i="9"/>
  <c r="D81" i="9"/>
  <c r="AT8" i="9"/>
  <c r="U13" i="9"/>
  <c r="AM15" i="9"/>
  <c r="BB15" i="9" s="1"/>
  <c r="D25" i="9"/>
  <c r="V25" i="9"/>
  <c r="E26" i="9"/>
  <c r="T26" i="9"/>
  <c r="X26" i="9"/>
  <c r="C27" i="9"/>
  <c r="G27" i="9"/>
  <c r="V27" i="9"/>
  <c r="E28" i="9"/>
  <c r="T28" i="9"/>
  <c r="X28" i="9"/>
  <c r="T29" i="9"/>
  <c r="X29" i="9"/>
  <c r="E30" i="9"/>
  <c r="T30" i="9"/>
  <c r="X30" i="9"/>
  <c r="E31" i="9"/>
  <c r="T31" i="9"/>
  <c r="X31" i="9"/>
  <c r="AY31" i="9"/>
  <c r="C32" i="9"/>
  <c r="G32" i="9"/>
  <c r="V32" i="9"/>
  <c r="E33" i="9"/>
  <c r="T33" i="9"/>
  <c r="X33" i="9"/>
  <c r="AY33" i="9"/>
  <c r="C34" i="9"/>
  <c r="G34" i="9"/>
  <c r="V34" i="9"/>
  <c r="E35" i="9"/>
  <c r="T35" i="9"/>
  <c r="X35" i="9"/>
  <c r="AK35" i="9"/>
  <c r="BB35" i="9"/>
  <c r="E36" i="9"/>
  <c r="T36" i="9"/>
  <c r="X36" i="9"/>
  <c r="AK36" i="9"/>
  <c r="AO36" i="9" s="1"/>
  <c r="BB36" i="9"/>
  <c r="E37" i="9"/>
  <c r="T37" i="9"/>
  <c r="X37" i="9"/>
  <c r="AK37" i="9"/>
  <c r="AO37" i="9" s="1"/>
  <c r="BB37" i="9"/>
  <c r="E38" i="9"/>
  <c r="T38" i="9"/>
  <c r="X38" i="9"/>
  <c r="BB38" i="9"/>
  <c r="F39" i="9"/>
  <c r="X39" i="9"/>
  <c r="AY39" i="9"/>
  <c r="E40" i="9"/>
  <c r="X40" i="9"/>
  <c r="AY40" i="9"/>
  <c r="W41" i="9"/>
  <c r="D42" i="9"/>
  <c r="W43" i="9"/>
  <c r="D44" i="9"/>
  <c r="W45" i="9"/>
  <c r="D46" i="9"/>
  <c r="W47" i="9"/>
  <c r="D48" i="9"/>
  <c r="W49" i="9"/>
  <c r="D50" i="9"/>
  <c r="W51" i="9"/>
  <c r="D52" i="9"/>
  <c r="W53" i="9"/>
  <c r="D54" i="9"/>
  <c r="W55" i="9"/>
  <c r="D56" i="9"/>
  <c r="W57" i="9"/>
  <c r="E59" i="9"/>
  <c r="AZ61" i="9"/>
  <c r="T65" i="9"/>
  <c r="BC67" i="9"/>
  <c r="AL70" i="9"/>
  <c r="T73" i="9"/>
  <c r="W82" i="9"/>
  <c r="BA90" i="9"/>
  <c r="AZ28" i="9"/>
  <c r="D30" i="9"/>
  <c r="AZ30" i="9"/>
  <c r="D31" i="9"/>
  <c r="D33" i="9"/>
  <c r="D35" i="9"/>
  <c r="D37" i="9"/>
  <c r="D40" i="9"/>
  <c r="AL116" i="9"/>
  <c r="AL115" i="9"/>
  <c r="AL114" i="9"/>
  <c r="AL113" i="9"/>
  <c r="AL112" i="9"/>
  <c r="AL111" i="9"/>
  <c r="AL110" i="9"/>
  <c r="AL109" i="9"/>
  <c r="AL108" i="9"/>
  <c r="AL107" i="9"/>
  <c r="AL106" i="9"/>
  <c r="AL105" i="9"/>
  <c r="AL104" i="9"/>
  <c r="AL103" i="9"/>
  <c r="AL102" i="9"/>
  <c r="AL91" i="9"/>
  <c r="AL90" i="9"/>
  <c r="AL89" i="9"/>
  <c r="AL88" i="9"/>
  <c r="AL87" i="9"/>
  <c r="AL86" i="9"/>
  <c r="AL85" i="9"/>
  <c r="AL84" i="9"/>
  <c r="AL83" i="9"/>
  <c r="AL82" i="9"/>
  <c r="AL81" i="9"/>
  <c r="AL80" i="9"/>
  <c r="AL101" i="9"/>
  <c r="AL97" i="9"/>
  <c r="AL93" i="9"/>
  <c r="AL98" i="9"/>
  <c r="AL94" i="9"/>
  <c r="AL99" i="9"/>
  <c r="AL95" i="9"/>
  <c r="AL60" i="9"/>
  <c r="AL58" i="9"/>
  <c r="AL92" i="9"/>
  <c r="AL79" i="9"/>
  <c r="AL77" i="9"/>
  <c r="AL75" i="9"/>
  <c r="AL73" i="9"/>
  <c r="AL71" i="9"/>
  <c r="AL69" i="9"/>
  <c r="AL67" i="9"/>
  <c r="AL65" i="9"/>
  <c r="AL96" i="9"/>
  <c r="AL63" i="9"/>
  <c r="AL62" i="9"/>
  <c r="AL61" i="9"/>
  <c r="AL59" i="9"/>
  <c r="AL57" i="9"/>
  <c r="AL56" i="9"/>
  <c r="AL55" i="9"/>
  <c r="AL54" i="9"/>
  <c r="AL53" i="9"/>
  <c r="AL52" i="9"/>
  <c r="AL51" i="9"/>
  <c r="AL50" i="9"/>
  <c r="AL49" i="9"/>
  <c r="AL48" i="9"/>
  <c r="AL47" i="9"/>
  <c r="AL46" i="9"/>
  <c r="AL45" i="9"/>
  <c r="AL44" i="9"/>
  <c r="AL43" i="9"/>
  <c r="AL42" i="9"/>
  <c r="AL41" i="9"/>
  <c r="AK116" i="9"/>
  <c r="AK115" i="9"/>
  <c r="AK114" i="9"/>
  <c r="AK113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8" i="9"/>
  <c r="AK87" i="9"/>
  <c r="AK86" i="9"/>
  <c r="AK85" i="9"/>
  <c r="AK79" i="9"/>
  <c r="AK78" i="9"/>
  <c r="AK77" i="9"/>
  <c r="AK76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84" i="9"/>
  <c r="AK83" i="9"/>
  <c r="AK82" i="9"/>
  <c r="AK81" i="9"/>
  <c r="AK80" i="9"/>
  <c r="AK60" i="9"/>
  <c r="AK58" i="9"/>
  <c r="BB116" i="9"/>
  <c r="BB115" i="9"/>
  <c r="BB114" i="9"/>
  <c r="BB113" i="9"/>
  <c r="BB112" i="9"/>
  <c r="BB111" i="9"/>
  <c r="BB110" i="9"/>
  <c r="BB109" i="9"/>
  <c r="BB108" i="9"/>
  <c r="BB107" i="9"/>
  <c r="BB106" i="9"/>
  <c r="BB105" i="9"/>
  <c r="BB104" i="9"/>
  <c r="BB103" i="9"/>
  <c r="BB101" i="9"/>
  <c r="BB100" i="9"/>
  <c r="BB99" i="9"/>
  <c r="BB98" i="9"/>
  <c r="BB97" i="9"/>
  <c r="BB96" i="9"/>
  <c r="BB95" i="9"/>
  <c r="BB94" i="9"/>
  <c r="BB93" i="9"/>
  <c r="BB92" i="9"/>
  <c r="BB91" i="9"/>
  <c r="BB90" i="9"/>
  <c r="BB89" i="9"/>
  <c r="BB88" i="9"/>
  <c r="BB87" i="9"/>
  <c r="BB86" i="9"/>
  <c r="BB85" i="9"/>
  <c r="BB84" i="9"/>
  <c r="BB78" i="9"/>
  <c r="BB77" i="9"/>
  <c r="BB76" i="9"/>
  <c r="BB75" i="9"/>
  <c r="BB74" i="9"/>
  <c r="BB73" i="9"/>
  <c r="BB72" i="9"/>
  <c r="BB71" i="9"/>
  <c r="BB70" i="9"/>
  <c r="BB69" i="9"/>
  <c r="BB68" i="9"/>
  <c r="BB67" i="9"/>
  <c r="BB66" i="9"/>
  <c r="BB65" i="9"/>
  <c r="BB64" i="9"/>
  <c r="BB63" i="9"/>
  <c r="BB62" i="9"/>
  <c r="BB61" i="9"/>
  <c r="BB102" i="9"/>
  <c r="BB83" i="9"/>
  <c r="BB82" i="9"/>
  <c r="BB81" i="9"/>
  <c r="BB80" i="9"/>
  <c r="BB79" i="9"/>
  <c r="BB59" i="9"/>
  <c r="BB57" i="9"/>
  <c r="BC116" i="9"/>
  <c r="BC115" i="9"/>
  <c r="BC114" i="9"/>
  <c r="BC113" i="9"/>
  <c r="BC112" i="9"/>
  <c r="BC111" i="9"/>
  <c r="BC110" i="9"/>
  <c r="BC109" i="9"/>
  <c r="BC108" i="9"/>
  <c r="BC107" i="9"/>
  <c r="BC106" i="9"/>
  <c r="BC105" i="9"/>
  <c r="BC104" i="9"/>
  <c r="BC103" i="9"/>
  <c r="BC102" i="9"/>
  <c r="BC90" i="9"/>
  <c r="BC89" i="9"/>
  <c r="BC88" i="9"/>
  <c r="BC87" i="9"/>
  <c r="BC86" i="9"/>
  <c r="BC85" i="9"/>
  <c r="BC84" i="9"/>
  <c r="BC83" i="9"/>
  <c r="BC82" i="9"/>
  <c r="BC81" i="9"/>
  <c r="BC80" i="9"/>
  <c r="BC79" i="9"/>
  <c r="BC98" i="9"/>
  <c r="BC94" i="9"/>
  <c r="BC99" i="9"/>
  <c r="BC95" i="9"/>
  <c r="BC91" i="9"/>
  <c r="BC100" i="9"/>
  <c r="BC96" i="9"/>
  <c r="BC92" i="9"/>
  <c r="BC93" i="9"/>
  <c r="BC59" i="9"/>
  <c r="BC57" i="9"/>
  <c r="BC97" i="9"/>
  <c r="BC78" i="9"/>
  <c r="BC76" i="9"/>
  <c r="BC74" i="9"/>
  <c r="BC72" i="9"/>
  <c r="BC70" i="9"/>
  <c r="BC68" i="9"/>
  <c r="BC66" i="9"/>
  <c r="BC64" i="9"/>
  <c r="BC101" i="9"/>
  <c r="BC62" i="9"/>
  <c r="BC61" i="9"/>
  <c r="BC60" i="9"/>
  <c r="BC58" i="9"/>
  <c r="BC56" i="9"/>
  <c r="BC55" i="9"/>
  <c r="BC54" i="9"/>
  <c r="BC53" i="9"/>
  <c r="BC52" i="9"/>
  <c r="BC51" i="9"/>
  <c r="BC50" i="9"/>
  <c r="BC49" i="9"/>
  <c r="BC48" i="9"/>
  <c r="BC47" i="9"/>
  <c r="BC46" i="9"/>
  <c r="BC45" i="9"/>
  <c r="BC44" i="9"/>
  <c r="BC43" i="9"/>
  <c r="BC42" i="9"/>
  <c r="BC41" i="9"/>
  <c r="BC40" i="9"/>
  <c r="AM116" i="9"/>
  <c r="AM115" i="9"/>
  <c r="AM114" i="9"/>
  <c r="AM113" i="9"/>
  <c r="AM112" i="9"/>
  <c r="AM111" i="9"/>
  <c r="AM110" i="9"/>
  <c r="AM109" i="9"/>
  <c r="AM108" i="9"/>
  <c r="AM107" i="9"/>
  <c r="AM106" i="9"/>
  <c r="AM105" i="9"/>
  <c r="AM104" i="9"/>
  <c r="AM103" i="9"/>
  <c r="AM102" i="9"/>
  <c r="AM91" i="9"/>
  <c r="AM90" i="9"/>
  <c r="AM89" i="9"/>
  <c r="AM88" i="9"/>
  <c r="AM87" i="9"/>
  <c r="AM86" i="9"/>
  <c r="AM85" i="9"/>
  <c r="AM84" i="9"/>
  <c r="AM83" i="9"/>
  <c r="AM82" i="9"/>
  <c r="AM81" i="9"/>
  <c r="AM80" i="9"/>
  <c r="AM101" i="9"/>
  <c r="AM100" i="9"/>
  <c r="AM99" i="9"/>
  <c r="AM98" i="9"/>
  <c r="AM97" i="9"/>
  <c r="AM96" i="9"/>
  <c r="AM95" i="9"/>
  <c r="AM94" i="9"/>
  <c r="AM93" i="9"/>
  <c r="AM92" i="9"/>
  <c r="AM79" i="9"/>
  <c r="AM78" i="9"/>
  <c r="AM77" i="9"/>
  <c r="AM76" i="9"/>
  <c r="AM75" i="9"/>
  <c r="AM74" i="9"/>
  <c r="AM73" i="9"/>
  <c r="AM72" i="9"/>
  <c r="AM71" i="9"/>
  <c r="AM70" i="9"/>
  <c r="AM69" i="9"/>
  <c r="AM68" i="9"/>
  <c r="AM67" i="9"/>
  <c r="AM66" i="9"/>
  <c r="AM65" i="9"/>
  <c r="AM64" i="9"/>
  <c r="AM63" i="9"/>
  <c r="AM62" i="9"/>
  <c r="AM61" i="9"/>
  <c r="AM59" i="9"/>
  <c r="AM57" i="9"/>
  <c r="AM56" i="9"/>
  <c r="AM55" i="9"/>
  <c r="AM54" i="9"/>
  <c r="AM53" i="9"/>
  <c r="AM52" i="9"/>
  <c r="AM51" i="9"/>
  <c r="AM50" i="9"/>
  <c r="AM49" i="9"/>
  <c r="AM48" i="9"/>
  <c r="AM47" i="9"/>
  <c r="AM46" i="9"/>
  <c r="AM45" i="9"/>
  <c r="AM44" i="9"/>
  <c r="AM43" i="9"/>
  <c r="AM42" i="9"/>
  <c r="AM41" i="9"/>
  <c r="AM40" i="9"/>
  <c r="AM39" i="9"/>
  <c r="C13" i="9"/>
  <c r="V13" i="9"/>
  <c r="AU13" i="9"/>
  <c r="AN15" i="9"/>
  <c r="BC15" i="9" s="1"/>
  <c r="AU19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D114" i="9"/>
  <c r="D113" i="9"/>
  <c r="D112" i="9"/>
  <c r="D111" i="9"/>
  <c r="D110" i="9"/>
  <c r="D109" i="9"/>
  <c r="D108" i="9"/>
  <c r="D107" i="9"/>
  <c r="D106" i="9"/>
  <c r="D105" i="9"/>
  <c r="D104" i="9"/>
  <c r="G113" i="9"/>
  <c r="G111" i="9"/>
  <c r="G109" i="9"/>
  <c r="G107" i="9"/>
  <c r="G105" i="9"/>
  <c r="G103" i="9"/>
  <c r="E102" i="9"/>
  <c r="D101" i="9"/>
  <c r="D100" i="9"/>
  <c r="D99" i="9"/>
  <c r="D98" i="9"/>
  <c r="D97" i="9"/>
  <c r="D96" i="9"/>
  <c r="D95" i="9"/>
  <c r="D94" i="9"/>
  <c r="D93" i="9"/>
  <c r="D92" i="9"/>
  <c r="C113" i="9"/>
  <c r="C111" i="9"/>
  <c r="C109" i="9"/>
  <c r="H109" i="9" s="1"/>
  <c r="C107" i="9"/>
  <c r="C105" i="9"/>
  <c r="D103" i="9"/>
  <c r="D102" i="9"/>
  <c r="G101" i="9"/>
  <c r="C101" i="9"/>
  <c r="G100" i="9"/>
  <c r="C100" i="9"/>
  <c r="G99" i="9"/>
  <c r="C99" i="9"/>
  <c r="G98" i="9"/>
  <c r="C98" i="9"/>
  <c r="G97" i="9"/>
  <c r="C97" i="9"/>
  <c r="G96" i="9"/>
  <c r="C96" i="9"/>
  <c r="G95" i="9"/>
  <c r="C95" i="9"/>
  <c r="G94" i="9"/>
  <c r="C94" i="9"/>
  <c r="G93" i="9"/>
  <c r="C93" i="9"/>
  <c r="G92" i="9"/>
  <c r="C92" i="9"/>
  <c r="G114" i="9"/>
  <c r="G110" i="9"/>
  <c r="G106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C114" i="9"/>
  <c r="H114" i="9" s="1"/>
  <c r="C110" i="9"/>
  <c r="C106" i="9"/>
  <c r="G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G112" i="9"/>
  <c r="G108" i="9"/>
  <c r="G104" i="9"/>
  <c r="C103" i="9"/>
  <c r="C102" i="9"/>
  <c r="D91" i="9"/>
  <c r="D90" i="9"/>
  <c r="D89" i="9"/>
  <c r="D88" i="9"/>
  <c r="D87" i="9"/>
  <c r="D86" i="9"/>
  <c r="D85" i="9"/>
  <c r="C104" i="9"/>
  <c r="C90" i="9"/>
  <c r="H90" i="9" s="1"/>
  <c r="C88" i="9"/>
  <c r="H88" i="9" s="1"/>
  <c r="C86" i="9"/>
  <c r="C84" i="9"/>
  <c r="C83" i="9"/>
  <c r="C82" i="9"/>
  <c r="C81" i="9"/>
  <c r="G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C108" i="9"/>
  <c r="G91" i="9"/>
  <c r="G89" i="9"/>
  <c r="G87" i="9"/>
  <c r="G85" i="9"/>
  <c r="F80" i="9"/>
  <c r="G79" i="9"/>
  <c r="C79" i="9"/>
  <c r="G78" i="9"/>
  <c r="C78" i="9"/>
  <c r="G77" i="9"/>
  <c r="C77" i="9"/>
  <c r="G76" i="9"/>
  <c r="C76" i="9"/>
  <c r="G75" i="9"/>
  <c r="C75" i="9"/>
  <c r="G74" i="9"/>
  <c r="C74" i="9"/>
  <c r="G73" i="9"/>
  <c r="C73" i="9"/>
  <c r="G72" i="9"/>
  <c r="C72" i="9"/>
  <c r="G71" i="9"/>
  <c r="C71" i="9"/>
  <c r="G70" i="9"/>
  <c r="C70" i="9"/>
  <c r="G69" i="9"/>
  <c r="C69" i="9"/>
  <c r="G68" i="9"/>
  <c r="C68" i="9"/>
  <c r="G67" i="9"/>
  <c r="C67" i="9"/>
  <c r="G66" i="9"/>
  <c r="C66" i="9"/>
  <c r="G65" i="9"/>
  <c r="C65" i="9"/>
  <c r="G64" i="9"/>
  <c r="C64" i="9"/>
  <c r="G63" i="9"/>
  <c r="C63" i="9"/>
  <c r="G62" i="9"/>
  <c r="C62" i="9"/>
  <c r="G61" i="9"/>
  <c r="C61" i="9"/>
  <c r="G60" i="9"/>
  <c r="C60" i="9"/>
  <c r="G59" i="9"/>
  <c r="C59" i="9"/>
  <c r="G58" i="9"/>
  <c r="C58" i="9"/>
  <c r="C112" i="9"/>
  <c r="H112" i="9" s="1"/>
  <c r="C91" i="9"/>
  <c r="C89" i="9"/>
  <c r="C87" i="9"/>
  <c r="C85" i="9"/>
  <c r="H85" i="9" s="1"/>
  <c r="G84" i="9"/>
  <c r="G83" i="9"/>
  <c r="G82" i="9"/>
  <c r="G81" i="9"/>
  <c r="D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G90" i="9"/>
  <c r="D82" i="9"/>
  <c r="E79" i="9"/>
  <c r="E77" i="9"/>
  <c r="E75" i="9"/>
  <c r="E73" i="9"/>
  <c r="E71" i="9"/>
  <c r="E69" i="9"/>
  <c r="E67" i="9"/>
  <c r="E65" i="9"/>
  <c r="E63" i="9"/>
  <c r="E62" i="9"/>
  <c r="D61" i="9"/>
  <c r="F60" i="9"/>
  <c r="D59" i="9"/>
  <c r="F58" i="9"/>
  <c r="G57" i="9"/>
  <c r="C57" i="9"/>
  <c r="G56" i="9"/>
  <c r="C56" i="9"/>
  <c r="G55" i="9"/>
  <c r="C55" i="9"/>
  <c r="G54" i="9"/>
  <c r="C54" i="9"/>
  <c r="G53" i="9"/>
  <c r="C53" i="9"/>
  <c r="G52" i="9"/>
  <c r="C52" i="9"/>
  <c r="G51" i="9"/>
  <c r="C51" i="9"/>
  <c r="G50" i="9"/>
  <c r="C50" i="9"/>
  <c r="G49" i="9"/>
  <c r="C49" i="9"/>
  <c r="G48" i="9"/>
  <c r="C48" i="9"/>
  <c r="G47" i="9"/>
  <c r="C47" i="9"/>
  <c r="G46" i="9"/>
  <c r="C46" i="9"/>
  <c r="G45" i="9"/>
  <c r="C45" i="9"/>
  <c r="G44" i="9"/>
  <c r="C44" i="9"/>
  <c r="G43" i="9"/>
  <c r="C43" i="9"/>
  <c r="G42" i="9"/>
  <c r="C42" i="9"/>
  <c r="G41" i="9"/>
  <c r="C41" i="9"/>
  <c r="G40" i="9"/>
  <c r="C40" i="9"/>
  <c r="G39" i="9"/>
  <c r="C39" i="9"/>
  <c r="D83" i="9"/>
  <c r="E60" i="9"/>
  <c r="E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G86" i="9"/>
  <c r="D84" i="9"/>
  <c r="E78" i="9"/>
  <c r="E76" i="9"/>
  <c r="E74" i="9"/>
  <c r="E72" i="9"/>
  <c r="E70" i="9"/>
  <c r="E68" i="9"/>
  <c r="E66" i="9"/>
  <c r="E64" i="9"/>
  <c r="F61" i="9"/>
  <c r="D60" i="9"/>
  <c r="F59" i="9"/>
  <c r="D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W25" i="9"/>
  <c r="F26" i="9"/>
  <c r="U26" i="9"/>
  <c r="D27" i="9"/>
  <c r="W27" i="9"/>
  <c r="F28" i="9"/>
  <c r="U28" i="9"/>
  <c r="F29" i="9"/>
  <c r="U29" i="9"/>
  <c r="F30" i="9"/>
  <c r="U30" i="9"/>
  <c r="F31" i="9"/>
  <c r="U31" i="9"/>
  <c r="AZ31" i="9"/>
  <c r="D32" i="9"/>
  <c r="W32" i="9"/>
  <c r="AJ32" i="9"/>
  <c r="F33" i="9"/>
  <c r="U33" i="9"/>
  <c r="AZ33" i="9"/>
  <c r="D34" i="9"/>
  <c r="W34" i="9"/>
  <c r="AJ34" i="9"/>
  <c r="F35" i="9"/>
  <c r="U35" i="9"/>
  <c r="AL35" i="9"/>
  <c r="AY35" i="9"/>
  <c r="BD35" i="9" s="1"/>
  <c r="F36" i="9"/>
  <c r="U36" i="9"/>
  <c r="AL36" i="9"/>
  <c r="AY36" i="9"/>
  <c r="BD36" i="9" s="1"/>
  <c r="F37" i="9"/>
  <c r="U37" i="9"/>
  <c r="AL37" i="9"/>
  <c r="AY37" i="9"/>
  <c r="F38" i="9"/>
  <c r="U38" i="9"/>
  <c r="AL38" i="9"/>
  <c r="AO38" i="9" s="1"/>
  <c r="AY38" i="9"/>
  <c r="AK39" i="9"/>
  <c r="BB39" i="9"/>
  <c r="AK40" i="9"/>
  <c r="BB40" i="9"/>
  <c r="AK41" i="9"/>
  <c r="BB42" i="9"/>
  <c r="AK43" i="9"/>
  <c r="BB44" i="9"/>
  <c r="AK45" i="9"/>
  <c r="BB46" i="9"/>
  <c r="AK47" i="9"/>
  <c r="BB48" i="9"/>
  <c r="AK49" i="9"/>
  <c r="BB50" i="9"/>
  <c r="AK51" i="9"/>
  <c r="BB52" i="9"/>
  <c r="AK53" i="9"/>
  <c r="BB54" i="9"/>
  <c r="AK55" i="9"/>
  <c r="BB56" i="9"/>
  <c r="AK57" i="9"/>
  <c r="X58" i="9"/>
  <c r="U59" i="9"/>
  <c r="E61" i="9"/>
  <c r="F62" i="9"/>
  <c r="BC65" i="9"/>
  <c r="AL68" i="9"/>
  <c r="T71" i="9"/>
  <c r="BC73" i="9"/>
  <c r="AL76" i="9"/>
  <c r="T79" i="9"/>
  <c r="AZ116" i="9"/>
  <c r="AZ115" i="9"/>
  <c r="AZ114" i="9"/>
  <c r="AZ113" i="9"/>
  <c r="AZ112" i="9"/>
  <c r="AZ111" i="9"/>
  <c r="AZ110" i="9"/>
  <c r="AZ109" i="9"/>
  <c r="AZ108" i="9"/>
  <c r="AZ107" i="9"/>
  <c r="AZ106" i="9"/>
  <c r="AZ105" i="9"/>
  <c r="AZ104" i="9"/>
  <c r="AZ103" i="9"/>
  <c r="AZ102" i="9"/>
  <c r="AY116" i="9"/>
  <c r="AY115" i="9"/>
  <c r="AY114" i="9"/>
  <c r="AY113" i="9"/>
  <c r="AY112" i="9"/>
  <c r="AY111" i="9"/>
  <c r="AY110" i="9"/>
  <c r="AY109" i="9"/>
  <c r="AY108" i="9"/>
  <c r="AY107" i="9"/>
  <c r="AY106" i="9"/>
  <c r="AY105" i="9"/>
  <c r="AY104" i="9"/>
  <c r="AY103" i="9"/>
  <c r="AY102" i="9"/>
  <c r="AZ101" i="9"/>
  <c r="AZ100" i="9"/>
  <c r="AZ99" i="9"/>
  <c r="AZ98" i="9"/>
  <c r="AZ97" i="9"/>
  <c r="AZ96" i="9"/>
  <c r="AZ95" i="9"/>
  <c r="AZ94" i="9"/>
  <c r="AZ93" i="9"/>
  <c r="AZ92" i="9"/>
  <c r="AZ91" i="9"/>
  <c r="AZ90" i="9"/>
  <c r="AZ89" i="9"/>
  <c r="AZ88" i="9"/>
  <c r="AZ87" i="9"/>
  <c r="AZ86" i="9"/>
  <c r="AZ85" i="9"/>
  <c r="AZ84" i="9"/>
  <c r="AZ83" i="9"/>
  <c r="AZ82" i="9"/>
  <c r="AZ81" i="9"/>
  <c r="AZ80" i="9"/>
  <c r="AY101" i="9"/>
  <c r="AY100" i="9"/>
  <c r="AY99" i="9"/>
  <c r="AY98" i="9"/>
  <c r="AY97" i="9"/>
  <c r="AY96" i="9"/>
  <c r="AY95" i="9"/>
  <c r="AY94" i="9"/>
  <c r="AY93" i="9"/>
  <c r="AY92" i="9"/>
  <c r="AY91" i="9"/>
  <c r="AY90" i="9"/>
  <c r="BD90" i="9" s="1"/>
  <c r="AY89" i="9"/>
  <c r="AY88" i="9"/>
  <c r="AY87" i="9"/>
  <c r="AY86" i="9"/>
  <c r="AY85" i="9"/>
  <c r="AY84" i="9"/>
  <c r="AY83" i="9"/>
  <c r="AY82" i="9"/>
  <c r="AY81" i="9"/>
  <c r="AY80" i="9"/>
  <c r="AY79" i="9"/>
  <c r="AZ78" i="9"/>
  <c r="AZ77" i="9"/>
  <c r="AZ76" i="9"/>
  <c r="AZ75" i="9"/>
  <c r="AZ74" i="9"/>
  <c r="AZ73" i="9"/>
  <c r="AZ72" i="9"/>
  <c r="AZ71" i="9"/>
  <c r="AZ70" i="9"/>
  <c r="AZ69" i="9"/>
  <c r="AZ68" i="9"/>
  <c r="AZ67" i="9"/>
  <c r="AZ66" i="9"/>
  <c r="AZ65" i="9"/>
  <c r="AZ64" i="9"/>
  <c r="AZ63" i="9"/>
  <c r="AZ79" i="9"/>
  <c r="AY77" i="9"/>
  <c r="AY75" i="9"/>
  <c r="AY73" i="9"/>
  <c r="BD73" i="9" s="1"/>
  <c r="AY71" i="9"/>
  <c r="AY69" i="9"/>
  <c r="AY67" i="9"/>
  <c r="AY65" i="9"/>
  <c r="BD65" i="9" s="1"/>
  <c r="AY63" i="9"/>
  <c r="AY62" i="9"/>
  <c r="AY61" i="9"/>
  <c r="AZ60" i="9"/>
  <c r="AZ58" i="9"/>
  <c r="AY60" i="9"/>
  <c r="AY58" i="9"/>
  <c r="AZ56" i="9"/>
  <c r="AZ55" i="9"/>
  <c r="AZ54" i="9"/>
  <c r="AZ53" i="9"/>
  <c r="AZ52" i="9"/>
  <c r="AZ51" i="9"/>
  <c r="AZ50" i="9"/>
  <c r="AZ49" i="9"/>
  <c r="AZ48" i="9"/>
  <c r="AZ47" i="9"/>
  <c r="AZ46" i="9"/>
  <c r="AZ45" i="9"/>
  <c r="AZ44" i="9"/>
  <c r="AZ43" i="9"/>
  <c r="AZ42" i="9"/>
  <c r="AZ41" i="9"/>
  <c r="AZ40" i="9"/>
  <c r="AZ39" i="9"/>
  <c r="AY78" i="9"/>
  <c r="AY76" i="9"/>
  <c r="AY74" i="9"/>
  <c r="AY72" i="9"/>
  <c r="BD72" i="9" s="1"/>
  <c r="AY70" i="9"/>
  <c r="AY68" i="9"/>
  <c r="AY66" i="9"/>
  <c r="AY64" i="9"/>
  <c r="BD64" i="9" s="1"/>
  <c r="AZ59" i="9"/>
  <c r="AZ57" i="9"/>
  <c r="AY56" i="9"/>
  <c r="AY55" i="9"/>
  <c r="AY54" i="9"/>
  <c r="AY53" i="9"/>
  <c r="AY52" i="9"/>
  <c r="AY51" i="9"/>
  <c r="AY50" i="9"/>
  <c r="AY49" i="9"/>
  <c r="AY48" i="9"/>
  <c r="AY47" i="9"/>
  <c r="AY46" i="9"/>
  <c r="AY45" i="9"/>
  <c r="AY44" i="9"/>
  <c r="AY43" i="9"/>
  <c r="AY42" i="9"/>
  <c r="AY41" i="9"/>
  <c r="BG19" i="9"/>
  <c r="C25" i="9"/>
  <c r="H25" i="9" s="1"/>
  <c r="D28" i="9"/>
  <c r="AJ114" i="9"/>
  <c r="AO114" i="9" s="1"/>
  <c r="AJ112" i="9"/>
  <c r="AO112" i="9" s="1"/>
  <c r="AJ110" i="9"/>
  <c r="AJ108" i="9"/>
  <c r="AJ106" i="9"/>
  <c r="AO106" i="9" s="1"/>
  <c r="AJ104" i="9"/>
  <c r="AO104" i="9" s="1"/>
  <c r="AJ115" i="9"/>
  <c r="AO115" i="9" s="1"/>
  <c r="AJ102" i="9"/>
  <c r="AO102" i="9" s="1"/>
  <c r="AJ101" i="9"/>
  <c r="AJ100" i="9"/>
  <c r="AJ99" i="9"/>
  <c r="AO99" i="9" s="1"/>
  <c r="AJ98" i="9"/>
  <c r="AJ97" i="9"/>
  <c r="AO97" i="9" s="1"/>
  <c r="AJ96" i="9"/>
  <c r="AO96" i="9" s="1"/>
  <c r="AJ95" i="9"/>
  <c r="AO95" i="9" s="1"/>
  <c r="AJ94" i="9"/>
  <c r="AJ93" i="9"/>
  <c r="AO93" i="9" s="1"/>
  <c r="AJ92" i="9"/>
  <c r="AO92" i="9" s="1"/>
  <c r="AJ116" i="9"/>
  <c r="AJ111" i="9"/>
  <c r="AJ107" i="9"/>
  <c r="AO107" i="9" s="1"/>
  <c r="AJ103" i="9"/>
  <c r="AO103" i="9" s="1"/>
  <c r="AJ113" i="9"/>
  <c r="AJ109" i="9"/>
  <c r="AJ105" i="9"/>
  <c r="AJ90" i="9"/>
  <c r="AO90" i="9" s="1"/>
  <c r="AJ88" i="9"/>
  <c r="AJ86" i="9"/>
  <c r="AJ79" i="9"/>
  <c r="AJ78" i="9"/>
  <c r="AO78" i="9" s="1"/>
  <c r="AJ77" i="9"/>
  <c r="AO77" i="9" s="1"/>
  <c r="AJ76" i="9"/>
  <c r="AJ75" i="9"/>
  <c r="AJ74" i="9"/>
  <c r="AJ73" i="9"/>
  <c r="AO73" i="9" s="1"/>
  <c r="AJ72" i="9"/>
  <c r="AJ71" i="9"/>
  <c r="AJ70" i="9"/>
  <c r="AO70" i="9" s="1"/>
  <c r="AJ69" i="9"/>
  <c r="AO69" i="9" s="1"/>
  <c r="AJ68" i="9"/>
  <c r="AJ67" i="9"/>
  <c r="AJ66" i="9"/>
  <c r="AJ65" i="9"/>
  <c r="AO65" i="9" s="1"/>
  <c r="AJ64" i="9"/>
  <c r="AJ63" i="9"/>
  <c r="AJ62" i="9"/>
  <c r="AO62" i="9" s="1"/>
  <c r="AJ61" i="9"/>
  <c r="AO61" i="9" s="1"/>
  <c r="AJ60" i="9"/>
  <c r="AO60" i="9" s="1"/>
  <c r="AJ59" i="9"/>
  <c r="AJ58" i="9"/>
  <c r="AJ84" i="9"/>
  <c r="AO84" i="9" s="1"/>
  <c r="AJ83" i="9"/>
  <c r="AJ82" i="9"/>
  <c r="AJ81" i="9"/>
  <c r="AO81" i="9" s="1"/>
  <c r="AJ80" i="9"/>
  <c r="AO80" i="9" s="1"/>
  <c r="AJ87" i="9"/>
  <c r="AJ57" i="9"/>
  <c r="AO57" i="9" s="1"/>
  <c r="AJ56" i="9"/>
  <c r="AO56" i="9" s="1"/>
  <c r="AJ55" i="9"/>
  <c r="AO55" i="9" s="1"/>
  <c r="AJ54" i="9"/>
  <c r="AJ53" i="9"/>
  <c r="AJ52" i="9"/>
  <c r="AO52" i="9" s="1"/>
  <c r="AJ51" i="9"/>
  <c r="AO51" i="9" s="1"/>
  <c r="AJ50" i="9"/>
  <c r="AJ49" i="9"/>
  <c r="AJ48" i="9"/>
  <c r="AO48" i="9" s="1"/>
  <c r="AJ47" i="9"/>
  <c r="AO47" i="9" s="1"/>
  <c r="AJ46" i="9"/>
  <c r="AJ45" i="9"/>
  <c r="AJ44" i="9"/>
  <c r="AO44" i="9" s="1"/>
  <c r="AJ43" i="9"/>
  <c r="AO43" i="9" s="1"/>
  <c r="AJ42" i="9"/>
  <c r="AJ41" i="9"/>
  <c r="AJ40" i="9"/>
  <c r="AJ39" i="9"/>
  <c r="AJ89" i="9"/>
  <c r="AO89" i="9" s="1"/>
  <c r="AJ91" i="9"/>
  <c r="BA116" i="9"/>
  <c r="BA113" i="9"/>
  <c r="BA111" i="9"/>
  <c r="BA109" i="9"/>
  <c r="BA107" i="9"/>
  <c r="BA105" i="9"/>
  <c r="BA103" i="9"/>
  <c r="BA102" i="9"/>
  <c r="BA101" i="9"/>
  <c r="BA100" i="9"/>
  <c r="BA99" i="9"/>
  <c r="BA98" i="9"/>
  <c r="BA97" i="9"/>
  <c r="BA96" i="9"/>
  <c r="BA95" i="9"/>
  <c r="BA94" i="9"/>
  <c r="BA93" i="9"/>
  <c r="BA92" i="9"/>
  <c r="BA91" i="9"/>
  <c r="BA112" i="9"/>
  <c r="BA108" i="9"/>
  <c r="BA104" i="9"/>
  <c r="BA115" i="9"/>
  <c r="BA114" i="9"/>
  <c r="BA110" i="9"/>
  <c r="BA106" i="9"/>
  <c r="BA89" i="9"/>
  <c r="BA87" i="9"/>
  <c r="BA85" i="9"/>
  <c r="BA78" i="9"/>
  <c r="BA77" i="9"/>
  <c r="BA76" i="9"/>
  <c r="BA75" i="9"/>
  <c r="BA74" i="9"/>
  <c r="BA73" i="9"/>
  <c r="BA72" i="9"/>
  <c r="BA71" i="9"/>
  <c r="BA70" i="9"/>
  <c r="BA69" i="9"/>
  <c r="BA68" i="9"/>
  <c r="BA67" i="9"/>
  <c r="BA66" i="9"/>
  <c r="BA65" i="9"/>
  <c r="BA64" i="9"/>
  <c r="BA63" i="9"/>
  <c r="BA62" i="9"/>
  <c r="BA61" i="9"/>
  <c r="BA60" i="9"/>
  <c r="BA59" i="9"/>
  <c r="BA58" i="9"/>
  <c r="BA57" i="9"/>
  <c r="BA83" i="9"/>
  <c r="BA82" i="9"/>
  <c r="BA81" i="9"/>
  <c r="BA80" i="9"/>
  <c r="BA79" i="9"/>
  <c r="BA84" i="9"/>
  <c r="BA56" i="9"/>
  <c r="BA55" i="9"/>
  <c r="BA54" i="9"/>
  <c r="BA53" i="9"/>
  <c r="BA52" i="9"/>
  <c r="BA51" i="9"/>
  <c r="BA50" i="9"/>
  <c r="BA49" i="9"/>
  <c r="BA48" i="9"/>
  <c r="BA47" i="9"/>
  <c r="BA46" i="9"/>
  <c r="BA45" i="9"/>
  <c r="BA44" i="9"/>
  <c r="BA43" i="9"/>
  <c r="BA42" i="9"/>
  <c r="BA41" i="9"/>
  <c r="BA40" i="9"/>
  <c r="BA39" i="9"/>
  <c r="BA86" i="9"/>
  <c r="BA88" i="9"/>
  <c r="BF11" i="9"/>
  <c r="AU14" i="9"/>
  <c r="AS23" i="9" s="1"/>
  <c r="AS24" i="9" s="1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X114" i="9"/>
  <c r="T114" i="9"/>
  <c r="X113" i="9"/>
  <c r="T113" i="9"/>
  <c r="X112" i="9"/>
  <c r="T112" i="9"/>
  <c r="X111" i="9"/>
  <c r="T111" i="9"/>
  <c r="X110" i="9"/>
  <c r="T110" i="9"/>
  <c r="X109" i="9"/>
  <c r="T109" i="9"/>
  <c r="X108" i="9"/>
  <c r="T108" i="9"/>
  <c r="X107" i="9"/>
  <c r="T107" i="9"/>
  <c r="X106" i="9"/>
  <c r="T106" i="9"/>
  <c r="X105" i="9"/>
  <c r="T105" i="9"/>
  <c r="X104" i="9"/>
  <c r="T104" i="9"/>
  <c r="X103" i="9"/>
  <c r="T103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V102" i="9"/>
  <c r="W101" i="9"/>
  <c r="W100" i="9"/>
  <c r="W99" i="9"/>
  <c r="W98" i="9"/>
  <c r="W97" i="9"/>
  <c r="W96" i="9"/>
  <c r="W95" i="9"/>
  <c r="W94" i="9"/>
  <c r="W93" i="9"/>
  <c r="W92" i="9"/>
  <c r="V114" i="9"/>
  <c r="V112" i="9"/>
  <c r="V110" i="9"/>
  <c r="V108" i="9"/>
  <c r="V106" i="9"/>
  <c r="V104" i="9"/>
  <c r="T102" i="9"/>
  <c r="V101" i="9"/>
  <c r="V100" i="9"/>
  <c r="V99" i="9"/>
  <c r="V98" i="9"/>
  <c r="V97" i="9"/>
  <c r="V96" i="9"/>
  <c r="V95" i="9"/>
  <c r="V94" i="9"/>
  <c r="V93" i="9"/>
  <c r="V92" i="9"/>
  <c r="U91" i="9"/>
  <c r="U90" i="9"/>
  <c r="U89" i="9"/>
  <c r="U88" i="9"/>
  <c r="U87" i="9"/>
  <c r="U86" i="9"/>
  <c r="U85" i="9"/>
  <c r="U84" i="9"/>
  <c r="U83" i="9"/>
  <c r="U82" i="9"/>
  <c r="U81" i="9"/>
  <c r="V111" i="9"/>
  <c r="V107" i="9"/>
  <c r="V103" i="9"/>
  <c r="X101" i="9"/>
  <c r="X100" i="9"/>
  <c r="X99" i="9"/>
  <c r="X98" i="9"/>
  <c r="X97" i="9"/>
  <c r="X96" i="9"/>
  <c r="X95" i="9"/>
  <c r="X94" i="9"/>
  <c r="X93" i="9"/>
  <c r="X92" i="9"/>
  <c r="X91" i="9"/>
  <c r="T91" i="9"/>
  <c r="X90" i="9"/>
  <c r="T90" i="9"/>
  <c r="X89" i="9"/>
  <c r="T89" i="9"/>
  <c r="X88" i="9"/>
  <c r="T88" i="9"/>
  <c r="X87" i="9"/>
  <c r="T87" i="9"/>
  <c r="X86" i="9"/>
  <c r="T86" i="9"/>
  <c r="X85" i="9"/>
  <c r="T85" i="9"/>
  <c r="X84" i="9"/>
  <c r="T84" i="9"/>
  <c r="X83" i="9"/>
  <c r="T83" i="9"/>
  <c r="X82" i="9"/>
  <c r="T82" i="9"/>
  <c r="X81" i="9"/>
  <c r="T81" i="9"/>
  <c r="X80" i="9"/>
  <c r="T80" i="9"/>
  <c r="X102" i="9"/>
  <c r="U101" i="9"/>
  <c r="U100" i="9"/>
  <c r="U99" i="9"/>
  <c r="U98" i="9"/>
  <c r="U97" i="9"/>
  <c r="U96" i="9"/>
  <c r="U95" i="9"/>
  <c r="U94" i="9"/>
  <c r="U93" i="9"/>
  <c r="U92" i="9"/>
  <c r="W91" i="9"/>
  <c r="W90" i="9"/>
  <c r="W89" i="9"/>
  <c r="W88" i="9"/>
  <c r="W87" i="9"/>
  <c r="W86" i="9"/>
  <c r="W85" i="9"/>
  <c r="V109" i="9"/>
  <c r="T100" i="9"/>
  <c r="Y100" i="9" s="1"/>
  <c r="T96" i="9"/>
  <c r="Y96" i="9" s="1"/>
  <c r="T92" i="9"/>
  <c r="Y92" i="9" s="1"/>
  <c r="V91" i="9"/>
  <c r="V89" i="9"/>
  <c r="V87" i="9"/>
  <c r="V85" i="9"/>
  <c r="V84" i="9"/>
  <c r="V83" i="9"/>
  <c r="V82" i="9"/>
  <c r="V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V113" i="9"/>
  <c r="T101" i="9"/>
  <c r="T97" i="9"/>
  <c r="T93" i="9"/>
  <c r="Y93" i="9" s="1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W102" i="9"/>
  <c r="T98" i="9"/>
  <c r="T94" i="9"/>
  <c r="V90" i="9"/>
  <c r="V88" i="9"/>
  <c r="V86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T99" i="9"/>
  <c r="W83" i="9"/>
  <c r="X78" i="9"/>
  <c r="X76" i="9"/>
  <c r="X74" i="9"/>
  <c r="X72" i="9"/>
  <c r="X70" i="9"/>
  <c r="X68" i="9"/>
  <c r="X66" i="9"/>
  <c r="X64" i="9"/>
  <c r="X63" i="9"/>
  <c r="X62" i="9"/>
  <c r="T61" i="9"/>
  <c r="W60" i="9"/>
  <c r="T59" i="9"/>
  <c r="W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105" i="9"/>
  <c r="W84" i="9"/>
  <c r="T78" i="9"/>
  <c r="Y78" i="9" s="1"/>
  <c r="T76" i="9"/>
  <c r="Y76" i="9" s="1"/>
  <c r="T74" i="9"/>
  <c r="T72" i="9"/>
  <c r="T70" i="9"/>
  <c r="Y70" i="9" s="1"/>
  <c r="T68" i="9"/>
  <c r="Y68" i="9" s="1"/>
  <c r="T66" i="9"/>
  <c r="T64" i="9"/>
  <c r="U63" i="9"/>
  <c r="U62" i="9"/>
  <c r="X61" i="9"/>
  <c r="U60" i="9"/>
  <c r="X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W81" i="9"/>
  <c r="X79" i="9"/>
  <c r="X77" i="9"/>
  <c r="X75" i="9"/>
  <c r="X73" i="9"/>
  <c r="X71" i="9"/>
  <c r="X69" i="9"/>
  <c r="X67" i="9"/>
  <c r="Y67" i="9" s="1"/>
  <c r="X65" i="9"/>
  <c r="T63" i="9"/>
  <c r="T62" i="9"/>
  <c r="W61" i="9"/>
  <c r="T60" i="9"/>
  <c r="W59" i="9"/>
  <c r="T58" i="9"/>
  <c r="X57" i="9"/>
  <c r="T57" i="9"/>
  <c r="X56" i="9"/>
  <c r="T56" i="9"/>
  <c r="X55" i="9"/>
  <c r="T55" i="9"/>
  <c r="X54" i="9"/>
  <c r="T54" i="9"/>
  <c r="X53" i="9"/>
  <c r="T53" i="9"/>
  <c r="X52" i="9"/>
  <c r="T52" i="9"/>
  <c r="X51" i="9"/>
  <c r="T51" i="9"/>
  <c r="X50" i="9"/>
  <c r="T50" i="9"/>
  <c r="X49" i="9"/>
  <c r="T49" i="9"/>
  <c r="X48" i="9"/>
  <c r="T48" i="9"/>
  <c r="X47" i="9"/>
  <c r="T47" i="9"/>
  <c r="X46" i="9"/>
  <c r="T46" i="9"/>
  <c r="X45" i="9"/>
  <c r="T45" i="9"/>
  <c r="X44" i="9"/>
  <c r="T44" i="9"/>
  <c r="X43" i="9"/>
  <c r="T43" i="9"/>
  <c r="X42" i="9"/>
  <c r="T42" i="9"/>
  <c r="X41" i="9"/>
  <c r="T41" i="9"/>
  <c r="T25" i="9"/>
  <c r="X25" i="9"/>
  <c r="V26" i="9"/>
  <c r="E27" i="9"/>
  <c r="T27" i="9"/>
  <c r="X27" i="9"/>
  <c r="C28" i="9"/>
  <c r="G28" i="9"/>
  <c r="V28" i="9"/>
  <c r="AY28" i="9"/>
  <c r="C29" i="9"/>
  <c r="G29" i="9"/>
  <c r="V29" i="9"/>
  <c r="AY29" i="9"/>
  <c r="C30" i="9"/>
  <c r="G30" i="9"/>
  <c r="V30" i="9"/>
  <c r="AY30" i="9"/>
  <c r="BD30" i="9" s="1"/>
  <c r="C31" i="9"/>
  <c r="G31" i="9"/>
  <c r="V31" i="9"/>
  <c r="E32" i="9"/>
  <c r="T32" i="9"/>
  <c r="X32" i="9"/>
  <c r="AY32" i="9"/>
  <c r="C33" i="9"/>
  <c r="G33" i="9"/>
  <c r="V33" i="9"/>
  <c r="E34" i="9"/>
  <c r="T34" i="9"/>
  <c r="X34" i="9"/>
  <c r="C35" i="9"/>
  <c r="H35" i="9" s="1"/>
  <c r="G35" i="9"/>
  <c r="V35" i="9"/>
  <c r="C36" i="9"/>
  <c r="G36" i="9"/>
  <c r="V36" i="9"/>
  <c r="C37" i="9"/>
  <c r="G37" i="9"/>
  <c r="V37" i="9"/>
  <c r="C38" i="9"/>
  <c r="G38" i="9"/>
  <c r="V38" i="9"/>
  <c r="D39" i="9"/>
  <c r="T39" i="9"/>
  <c r="AL39" i="9"/>
  <c r="BC39" i="9"/>
  <c r="T40" i="9"/>
  <c r="AL40" i="9"/>
  <c r="D41" i="9"/>
  <c r="W42" i="9"/>
  <c r="D43" i="9"/>
  <c r="W44" i="9"/>
  <c r="D45" i="9"/>
  <c r="W46" i="9"/>
  <c r="D47" i="9"/>
  <c r="W48" i="9"/>
  <c r="D49" i="9"/>
  <c r="W50" i="9"/>
  <c r="D51" i="9"/>
  <c r="W52" i="9"/>
  <c r="D53" i="9"/>
  <c r="W54" i="9"/>
  <c r="D55" i="9"/>
  <c r="W56" i="9"/>
  <c r="D57" i="9"/>
  <c r="AY57" i="9"/>
  <c r="BD57" i="9" s="1"/>
  <c r="AM58" i="9"/>
  <c r="AK59" i="9"/>
  <c r="X60" i="9"/>
  <c r="U61" i="9"/>
  <c r="BC63" i="9"/>
  <c r="AL66" i="9"/>
  <c r="T69" i="9"/>
  <c r="BC71" i="9"/>
  <c r="AL74" i="9"/>
  <c r="T77" i="9"/>
  <c r="C80" i="9"/>
  <c r="H80" i="9" s="1"/>
  <c r="AJ85" i="9"/>
  <c r="AO85" i="9" s="1"/>
  <c r="AL100" i="9"/>
  <c r="H31" i="9" l="1"/>
  <c r="H28" i="9"/>
  <c r="BD32" i="9"/>
  <c r="BD59" i="9"/>
  <c r="H110" i="9"/>
  <c r="AO35" i="9"/>
  <c r="BA28" i="9"/>
  <c r="BD28" i="9" s="1"/>
  <c r="BA34" i="9"/>
  <c r="Y33" i="9"/>
  <c r="H32" i="9"/>
  <c r="Y28" i="9"/>
  <c r="H27" i="9"/>
  <c r="H26" i="9"/>
  <c r="H30" i="9"/>
  <c r="AO40" i="9"/>
  <c r="AO58" i="9"/>
  <c r="AO66" i="9"/>
  <c r="AO74" i="9"/>
  <c r="AO100" i="9"/>
  <c r="BD44" i="9"/>
  <c r="BD48" i="9"/>
  <c r="BD52" i="9"/>
  <c r="BD56" i="9"/>
  <c r="BD66" i="9"/>
  <c r="BD74" i="9"/>
  <c r="BD79" i="9"/>
  <c r="BD83" i="9"/>
  <c r="BD87" i="9"/>
  <c r="BD91" i="9"/>
  <c r="BD95" i="9"/>
  <c r="BD99" i="9"/>
  <c r="BD105" i="9"/>
  <c r="BD109" i="9"/>
  <c r="BD113" i="9"/>
  <c r="H92" i="9"/>
  <c r="H96" i="9"/>
  <c r="H100" i="9"/>
  <c r="BD34" i="9"/>
  <c r="H36" i="9"/>
  <c r="Y32" i="9"/>
  <c r="H29" i="9"/>
  <c r="Y75" i="9"/>
  <c r="Y95" i="9"/>
  <c r="H106" i="9"/>
  <c r="BA33" i="9"/>
  <c r="H83" i="9"/>
  <c r="T13" i="9"/>
  <c r="AJ15" i="9"/>
  <c r="AY15" i="9" s="1"/>
  <c r="AK33" i="9"/>
  <c r="AO33" i="9" s="1"/>
  <c r="AK31" i="9"/>
  <c r="Y69" i="9"/>
  <c r="H37" i="9"/>
  <c r="Y34" i="9"/>
  <c r="H33" i="9"/>
  <c r="BD29" i="9"/>
  <c r="Y42" i="9"/>
  <c r="Y44" i="9"/>
  <c r="Y46" i="9"/>
  <c r="Y48" i="9"/>
  <c r="Y50" i="9"/>
  <c r="Y52" i="9"/>
  <c r="Y54" i="9"/>
  <c r="Y56" i="9"/>
  <c r="Y58" i="9"/>
  <c r="Y62" i="9"/>
  <c r="Y64" i="9"/>
  <c r="Y72" i="9"/>
  <c r="Y61" i="9"/>
  <c r="Y99" i="9"/>
  <c r="Y97" i="9"/>
  <c r="Y80" i="9"/>
  <c r="Y82" i="9"/>
  <c r="Y84" i="9"/>
  <c r="Y86" i="9"/>
  <c r="Y88" i="9"/>
  <c r="Y90" i="9"/>
  <c r="Y103" i="9"/>
  <c r="Y105" i="9"/>
  <c r="Y107" i="9"/>
  <c r="Y109" i="9"/>
  <c r="Y111" i="9"/>
  <c r="Y113" i="9"/>
  <c r="AO91" i="9"/>
  <c r="AO41" i="9"/>
  <c r="AO45" i="9"/>
  <c r="AO49" i="9"/>
  <c r="AO53" i="9"/>
  <c r="AO82" i="9"/>
  <c r="AO59" i="9"/>
  <c r="AO63" i="9"/>
  <c r="AO67" i="9"/>
  <c r="AO71" i="9"/>
  <c r="AO75" i="9"/>
  <c r="AO79" i="9"/>
  <c r="AO105" i="9"/>
  <c r="AO101" i="9"/>
  <c r="BD41" i="9"/>
  <c r="BD45" i="9"/>
  <c r="BD49" i="9"/>
  <c r="BD53" i="9"/>
  <c r="BD68" i="9"/>
  <c r="BD76" i="9"/>
  <c r="BD58" i="9"/>
  <c r="BD61" i="9"/>
  <c r="BD67" i="9"/>
  <c r="BD75" i="9"/>
  <c r="BD80" i="9"/>
  <c r="BD84" i="9"/>
  <c r="BD88" i="9"/>
  <c r="BD92" i="9"/>
  <c r="BD96" i="9"/>
  <c r="BD100" i="9"/>
  <c r="BD102" i="9"/>
  <c r="BD106" i="9"/>
  <c r="BD110" i="9"/>
  <c r="BD114" i="9"/>
  <c r="H39" i="9"/>
  <c r="H41" i="9"/>
  <c r="H43" i="9"/>
  <c r="H45" i="9"/>
  <c r="H47" i="9"/>
  <c r="H49" i="9"/>
  <c r="H51" i="9"/>
  <c r="H53" i="9"/>
  <c r="H55" i="9"/>
  <c r="H57" i="9"/>
  <c r="H87" i="9"/>
  <c r="H58" i="9"/>
  <c r="H60" i="9"/>
  <c r="H62" i="9"/>
  <c r="H64" i="9"/>
  <c r="H66" i="9"/>
  <c r="H68" i="9"/>
  <c r="H70" i="9"/>
  <c r="H72" i="9"/>
  <c r="H74" i="9"/>
  <c r="H76" i="9"/>
  <c r="H78" i="9"/>
  <c r="H84" i="9"/>
  <c r="H104" i="9"/>
  <c r="H102" i="9"/>
  <c r="H111" i="9"/>
  <c r="BD39" i="9"/>
  <c r="Y35" i="9"/>
  <c r="H34" i="9"/>
  <c r="BD31" i="9"/>
  <c r="Y29" i="9"/>
  <c r="H94" i="9"/>
  <c r="H98" i="9"/>
  <c r="Y36" i="9"/>
  <c r="AK34" i="9"/>
  <c r="AO34" i="9" s="1"/>
  <c r="Y77" i="9"/>
  <c r="Y39" i="9"/>
  <c r="H38" i="9"/>
  <c r="Y27" i="9"/>
  <c r="Y25" i="9"/>
  <c r="Y63" i="9"/>
  <c r="Y66" i="9"/>
  <c r="Y74" i="9"/>
  <c r="Y94" i="9"/>
  <c r="Y101" i="9"/>
  <c r="AO42" i="9"/>
  <c r="AO46" i="9"/>
  <c r="AO50" i="9"/>
  <c r="AO54" i="9"/>
  <c r="AO87" i="9"/>
  <c r="AO83" i="9"/>
  <c r="AO64" i="9"/>
  <c r="AO68" i="9"/>
  <c r="AO72" i="9"/>
  <c r="AO76" i="9"/>
  <c r="AO86" i="9"/>
  <c r="AO109" i="9"/>
  <c r="AO111" i="9"/>
  <c r="AO94" i="9"/>
  <c r="AO98" i="9"/>
  <c r="AO108" i="9"/>
  <c r="BD42" i="9"/>
  <c r="BD46" i="9"/>
  <c r="BD50" i="9"/>
  <c r="BD54" i="9"/>
  <c r="BD70" i="9"/>
  <c r="BD78" i="9"/>
  <c r="BD60" i="9"/>
  <c r="BD62" i="9"/>
  <c r="BD69" i="9"/>
  <c r="BD77" i="9"/>
  <c r="BD81" i="9"/>
  <c r="BD85" i="9"/>
  <c r="BD89" i="9"/>
  <c r="BD93" i="9"/>
  <c r="BD97" i="9"/>
  <c r="BD101" i="9"/>
  <c r="BD103" i="9"/>
  <c r="BD107" i="9"/>
  <c r="BD111" i="9"/>
  <c r="BD115" i="9"/>
  <c r="Y71" i="9"/>
  <c r="BD38" i="9"/>
  <c r="BD37" i="9"/>
  <c r="H89" i="9"/>
  <c r="H108" i="9"/>
  <c r="H81" i="9"/>
  <c r="H86" i="9"/>
  <c r="H103" i="9"/>
  <c r="H93" i="9"/>
  <c r="H95" i="9"/>
  <c r="H97" i="9"/>
  <c r="H99" i="9"/>
  <c r="H101" i="9"/>
  <c r="H105" i="9"/>
  <c r="H113" i="9"/>
  <c r="Y65" i="9"/>
  <c r="BD40" i="9"/>
  <c r="Y38" i="9"/>
  <c r="BD33" i="9"/>
  <c r="Y30" i="9"/>
  <c r="Y26" i="9"/>
  <c r="AK32" i="9"/>
  <c r="AO32" i="9" s="1"/>
  <c r="AO31" i="9"/>
  <c r="Y40" i="9"/>
  <c r="Y41" i="9"/>
  <c r="Y43" i="9"/>
  <c r="Y45" i="9"/>
  <c r="Y47" i="9"/>
  <c r="Y49" i="9"/>
  <c r="Y51" i="9"/>
  <c r="Y53" i="9"/>
  <c r="Y55" i="9"/>
  <c r="Y57" i="9"/>
  <c r="Y60" i="9"/>
  <c r="Y59" i="9"/>
  <c r="Y98" i="9"/>
  <c r="Y81" i="9"/>
  <c r="Y83" i="9"/>
  <c r="Y85" i="9"/>
  <c r="Y87" i="9"/>
  <c r="Y89" i="9"/>
  <c r="Y91" i="9"/>
  <c r="Y102" i="9"/>
  <c r="Y104" i="9"/>
  <c r="Y106" i="9"/>
  <c r="Y108" i="9"/>
  <c r="Y110" i="9"/>
  <c r="Y112" i="9"/>
  <c r="Y114" i="9"/>
  <c r="AO39" i="9"/>
  <c r="AO88" i="9"/>
  <c r="AO113" i="9"/>
  <c r="AO116" i="9"/>
  <c r="AO110" i="9"/>
  <c r="BD43" i="9"/>
  <c r="BD47" i="9"/>
  <c r="BD51" i="9"/>
  <c r="BD55" i="9"/>
  <c r="BD63" i="9"/>
  <c r="BD71" i="9"/>
  <c r="BD82" i="9"/>
  <c r="BD86" i="9"/>
  <c r="BD94" i="9"/>
  <c r="BD98" i="9"/>
  <c r="BD104" i="9"/>
  <c r="BD108" i="9"/>
  <c r="BD112" i="9"/>
  <c r="BD116" i="9"/>
  <c r="Y79" i="9"/>
  <c r="H40" i="9"/>
  <c r="H42" i="9"/>
  <c r="H44" i="9"/>
  <c r="H46" i="9"/>
  <c r="H48" i="9"/>
  <c r="H50" i="9"/>
  <c r="H52" i="9"/>
  <c r="H54" i="9"/>
  <c r="H56" i="9"/>
  <c r="H91" i="9"/>
  <c r="H59" i="9"/>
  <c r="H61" i="9"/>
  <c r="H63" i="9"/>
  <c r="H65" i="9"/>
  <c r="H67" i="9"/>
  <c r="H69" i="9"/>
  <c r="H71" i="9"/>
  <c r="H73" i="9"/>
  <c r="H75" i="9"/>
  <c r="H77" i="9"/>
  <c r="H79" i="9"/>
  <c r="H82" i="9"/>
  <c r="H107" i="9"/>
  <c r="Y73" i="9"/>
  <c r="Y37" i="9"/>
  <c r="Y31" i="9"/>
  <c r="Z16" i="1" l="1"/>
  <c r="A15" i="1"/>
  <c r="BV20" i="1"/>
  <c r="BV21" i="1"/>
  <c r="BV22" i="1"/>
  <c r="BV23" i="1"/>
  <c r="BV24" i="1"/>
  <c r="BV25" i="1"/>
  <c r="BV26" i="1"/>
  <c r="BV17" i="1"/>
  <c r="BV18" i="1"/>
  <c r="BV19" i="1"/>
  <c r="CK17" i="1"/>
  <c r="CK19" i="1"/>
  <c r="CK20" i="1"/>
  <c r="CK21" i="1"/>
  <c r="CK22" i="1"/>
  <c r="CK23" i="1"/>
  <c r="CK24" i="1"/>
  <c r="CK25" i="1"/>
  <c r="CK26" i="1"/>
  <c r="DF32" i="1"/>
  <c r="DF33" i="1"/>
  <c r="DF34" i="1"/>
  <c r="DF31" i="1"/>
  <c r="AJ42" i="6"/>
  <c r="DV9" i="1"/>
  <c r="AH31" i="1"/>
  <c r="DV10" i="1"/>
  <c r="DV8" i="1"/>
  <c r="DV7" i="1"/>
  <c r="DJ21" i="1"/>
  <c r="DJ22" i="1"/>
  <c r="DJ23" i="1"/>
  <c r="DJ24" i="1"/>
  <c r="DJ25" i="1"/>
  <c r="DJ26" i="1"/>
  <c r="DJ27" i="1"/>
  <c r="DJ28" i="1"/>
  <c r="DJ29" i="1"/>
  <c r="DJ30" i="1"/>
  <c r="DI21" i="1"/>
  <c r="DI22" i="1"/>
  <c r="DI23" i="1"/>
  <c r="DI24" i="1"/>
  <c r="DI25" i="1"/>
  <c r="DI26" i="1"/>
  <c r="DI27" i="1"/>
  <c r="DI28" i="1"/>
  <c r="DI29" i="1"/>
  <c r="DI30" i="1"/>
  <c r="DI20" i="1"/>
  <c r="DJ20" i="1"/>
  <c r="AK20" i="1"/>
  <c r="DR9" i="1"/>
  <c r="DR8" i="1"/>
  <c r="DR7" i="1"/>
  <c r="AS7" i="1"/>
  <c r="DR14" i="1"/>
  <c r="DO14" i="1"/>
  <c r="DQ13" i="1"/>
  <c r="DP13" i="1"/>
  <c r="DO13" i="1"/>
  <c r="DN17" i="1"/>
  <c r="DN18" i="1"/>
  <c r="DN19" i="1"/>
  <c r="DN21" i="1"/>
  <c r="DN22" i="1"/>
  <c r="DN23" i="1"/>
  <c r="DN25" i="1"/>
  <c r="DN26" i="1"/>
  <c r="DN27" i="1"/>
  <c r="DN29" i="1"/>
  <c r="DN30" i="1"/>
  <c r="DN16" i="1"/>
  <c r="DC17" i="1"/>
  <c r="CJ17" i="1"/>
  <c r="CJ18" i="1"/>
  <c r="CJ19" i="1"/>
  <c r="CJ20" i="1"/>
  <c r="CJ21" i="1"/>
  <c r="CJ22" i="1"/>
  <c r="CJ23" i="1"/>
  <c r="CJ24" i="1"/>
  <c r="CJ25" i="1"/>
  <c r="CJ26" i="1"/>
  <c r="CJ16" i="1"/>
  <c r="BU17" i="1"/>
  <c r="BU18" i="1"/>
  <c r="BU19" i="1"/>
  <c r="BU20" i="1"/>
  <c r="BU21" i="1"/>
  <c r="BU22" i="1"/>
  <c r="BU23" i="1"/>
  <c r="BU24" i="1"/>
  <c r="BU25" i="1"/>
  <c r="BU26" i="1"/>
  <c r="BU16" i="1"/>
  <c r="BZ16" i="1"/>
  <c r="BW15" i="1" a="1"/>
  <c r="BW15" i="1" s="1"/>
  <c r="DS9" i="1" l="1"/>
  <c r="DW9" i="1"/>
  <c r="DK33" i="1" s="1"/>
  <c r="DS8" i="1"/>
  <c r="DW10" i="1"/>
  <c r="DM33" i="1" s="1"/>
  <c r="DS7" i="1"/>
  <c r="DW7" i="1"/>
  <c r="DW8" i="1"/>
  <c r="DJ31" i="1" s="1"/>
  <c r="DN28" i="1"/>
  <c r="DN24" i="1"/>
  <c r="DN20" i="1"/>
  <c r="I7" i="3"/>
  <c r="DK32" i="1" l="1"/>
  <c r="DK34" i="1"/>
  <c r="DM31" i="1"/>
  <c r="DK31" i="1"/>
  <c r="DM32" i="1"/>
  <c r="DM34" i="1"/>
  <c r="DI34" i="1"/>
  <c r="DI32" i="1"/>
  <c r="DI33" i="1"/>
  <c r="DJ34" i="1"/>
  <c r="DJ32" i="1"/>
  <c r="DJ33" i="1"/>
  <c r="DI31" i="1"/>
  <c r="AQ31" i="2"/>
  <c r="AQ32" i="2"/>
  <c r="AR31" i="2"/>
  <c r="AR32" i="2"/>
  <c r="AQ30" i="2"/>
  <c r="AP22" i="2"/>
  <c r="AP23" i="2"/>
  <c r="AP24" i="2"/>
  <c r="AP25" i="2"/>
  <c r="AP26" i="2"/>
  <c r="AP27" i="2"/>
  <c r="AP28" i="2"/>
  <c r="AP21" i="2"/>
  <c r="AO22" i="2"/>
  <c r="AO23" i="2"/>
  <c r="AO24" i="2"/>
  <c r="AO25" i="2"/>
  <c r="AO26" i="2"/>
  <c r="AO21" i="2"/>
  <c r="AN27" i="2"/>
  <c r="AN28" i="2" s="1"/>
  <c r="AN18" i="2"/>
  <c r="AN17" i="2"/>
  <c r="BX4" i="3"/>
  <c r="E40" i="3"/>
  <c r="E41" i="3"/>
  <c r="E39" i="3"/>
  <c r="E38" i="3"/>
  <c r="AP22" i="6"/>
  <c r="AP21" i="6"/>
  <c r="AP25" i="6"/>
  <c r="AP34" i="6"/>
  <c r="AO25" i="6" s="1"/>
  <c r="AP24" i="6"/>
  <c r="AJ24" i="6"/>
  <c r="AJ25" i="6"/>
  <c r="AN18" i="6"/>
  <c r="AH18" i="6"/>
  <c r="AI26" i="6"/>
  <c r="AN27" i="6"/>
  <c r="AN28" i="6" s="1"/>
  <c r="AO26" i="6"/>
  <c r="AP26" i="6" s="1"/>
  <c r="AN17" i="6"/>
  <c r="DN31" i="1" l="1"/>
  <c r="DN33" i="1"/>
  <c r="DN32" i="1"/>
  <c r="DN34" i="1"/>
  <c r="AO27" i="2"/>
  <c r="AO28" i="2" s="1"/>
  <c r="AO27" i="6"/>
  <c r="AO28" i="6" s="1"/>
  <c r="AP23" i="6"/>
  <c r="AR25" i="2" l="1"/>
  <c r="AR22" i="2"/>
  <c r="AR21" i="2"/>
  <c r="AR23" i="2" s="1"/>
  <c r="AR24" i="2"/>
  <c r="AR26" i="2"/>
  <c r="AR27" i="2" l="1"/>
  <c r="AR28" i="2" s="1"/>
  <c r="AW36" i="1" l="1"/>
  <c r="AW37" i="1"/>
  <c r="AW38" i="1"/>
  <c r="AW35" i="1"/>
  <c r="BD10" i="1"/>
  <c r="AW29" i="1"/>
  <c r="AW30" i="1"/>
  <c r="AW31" i="1"/>
  <c r="AW32" i="1"/>
  <c r="AW33" i="1"/>
  <c r="AW34" i="1"/>
  <c r="AW28" i="1"/>
  <c r="AY21" i="1"/>
  <c r="AY22" i="1"/>
  <c r="AY23" i="1"/>
  <c r="AY24" i="1"/>
  <c r="AY25" i="1"/>
  <c r="AY26" i="1"/>
  <c r="AY27" i="1"/>
  <c r="AZ21" i="1"/>
  <c r="AZ22" i="1"/>
  <c r="AZ23" i="1"/>
  <c r="AZ24" i="1"/>
  <c r="AZ25" i="1"/>
  <c r="AZ26" i="1"/>
  <c r="AZ27" i="1"/>
  <c r="AY20" i="1"/>
  <c r="BD20" i="1" s="1"/>
  <c r="AZ20" i="1"/>
  <c r="BD17" i="1"/>
  <c r="BD18" i="1"/>
  <c r="BD19" i="1"/>
  <c r="BD21" i="1"/>
  <c r="BD22" i="1"/>
  <c r="BD16" i="1"/>
  <c r="AX15" i="1"/>
  <c r="BO15" i="1" s="1"/>
  <c r="CD15" i="1" s="1"/>
  <c r="BB13" i="1" a="1"/>
  <c r="BB13" i="1" s="1"/>
  <c r="BD9" i="1"/>
  <c r="W42" i="4"/>
  <c r="AH37" i="1"/>
  <c r="AH38" i="1"/>
  <c r="AH36" i="1"/>
  <c r="AH35" i="1"/>
  <c r="AH32" i="1"/>
  <c r="AH33" i="1"/>
  <c r="AH34" i="1"/>
  <c r="AJ22" i="1"/>
  <c r="AJ23" i="1"/>
  <c r="AJ24" i="1"/>
  <c r="AJ25" i="1"/>
  <c r="AJ26" i="1"/>
  <c r="AJ27" i="1"/>
  <c r="AJ28" i="1"/>
  <c r="AJ29" i="1"/>
  <c r="AJ30" i="1"/>
  <c r="AO30" i="1" s="1"/>
  <c r="AK22" i="1"/>
  <c r="AK23" i="1"/>
  <c r="AK24" i="1"/>
  <c r="AK25" i="1"/>
  <c r="AK26" i="1"/>
  <c r="AK27" i="1"/>
  <c r="AO27" i="1" s="1"/>
  <c r="AK28" i="1"/>
  <c r="AK29" i="1"/>
  <c r="AO29" i="1" s="1"/>
  <c r="AK30" i="1"/>
  <c r="AK21" i="1"/>
  <c r="AU18" i="1"/>
  <c r="AT20" i="1"/>
  <c r="AU14" i="1" s="1"/>
  <c r="AO7" i="1"/>
  <c r="AL11" i="1"/>
  <c r="AM39" i="1" s="1"/>
  <c r="AL12" i="1"/>
  <c r="AL10" i="1"/>
  <c r="AL59" i="1" s="1"/>
  <c r="AL9" i="1"/>
  <c r="AK87" i="1" s="1"/>
  <c r="AL8" i="1"/>
  <c r="AK11" i="1"/>
  <c r="AK10" i="1"/>
  <c r="AL38" i="1" s="1"/>
  <c r="AK9" i="1"/>
  <c r="AK8" i="1"/>
  <c r="AS9" i="1"/>
  <c r="Z24" i="5"/>
  <c r="Z25" i="5"/>
  <c r="AO19" i="1"/>
  <c r="AO22" i="1"/>
  <c r="AO23" i="1"/>
  <c r="AS8" i="1"/>
  <c r="AJ21" i="1"/>
  <c r="AJ20" i="1"/>
  <c r="AO17" i="1"/>
  <c r="AO18" i="1"/>
  <c r="AO16" i="1"/>
  <c r="AN11" i="1" a="1"/>
  <c r="AN11" i="1" s="1"/>
  <c r="AO6" i="1"/>
  <c r="AO5" i="1"/>
  <c r="AO15" i="1"/>
  <c r="BD15" i="1" s="1"/>
  <c r="BU15" i="1" s="1"/>
  <c r="CJ15" i="1" s="1"/>
  <c r="CW15" i="1" s="1"/>
  <c r="DH15" i="1" l="1"/>
  <c r="CQ15" i="1"/>
  <c r="AK55" i="1"/>
  <c r="AL75" i="1"/>
  <c r="AL89" i="1"/>
  <c r="AN45" i="1"/>
  <c r="AQ7" i="1"/>
  <c r="AN39" i="1"/>
  <c r="DN15" i="1"/>
  <c r="DC16" i="1"/>
  <c r="AJ53" i="1"/>
  <c r="AJ39" i="1"/>
  <c r="AK46" i="1"/>
  <c r="AK39" i="1"/>
  <c r="AL46" i="1"/>
  <c r="AL39" i="1"/>
  <c r="AL40" i="1"/>
  <c r="AL35" i="1"/>
  <c r="AL105" i="1"/>
  <c r="AL47" i="1"/>
  <c r="AM61" i="1"/>
  <c r="AP6" i="1"/>
  <c r="AQ6" i="1" s="1"/>
  <c r="AL102" i="1"/>
  <c r="AL74" i="1"/>
  <c r="AK44" i="1"/>
  <c r="AL42" i="1"/>
  <c r="AP5" i="1"/>
  <c r="AQ5" i="1" s="1"/>
  <c r="AL90" i="1"/>
  <c r="AL62" i="1"/>
  <c r="AK98" i="1"/>
  <c r="BD26" i="1"/>
  <c r="AO26" i="1"/>
  <c r="AK35" i="1"/>
  <c r="AO28" i="1"/>
  <c r="AL111" i="1"/>
  <c r="AL97" i="1"/>
  <c r="AL83" i="1"/>
  <c r="AL69" i="1"/>
  <c r="AL54" i="1"/>
  <c r="AL41" i="1"/>
  <c r="AK76" i="1"/>
  <c r="BD25" i="1"/>
  <c r="AO21" i="1"/>
  <c r="AO20" i="1"/>
  <c r="AL110" i="1"/>
  <c r="AL95" i="1"/>
  <c r="AL81" i="1"/>
  <c r="AL67" i="1"/>
  <c r="AL53" i="1"/>
  <c r="AK108" i="1"/>
  <c r="AK66" i="1"/>
  <c r="BD27" i="1"/>
  <c r="BD23" i="1"/>
  <c r="AM82" i="1"/>
  <c r="AK115" i="1"/>
  <c r="AK94" i="1"/>
  <c r="AK72" i="1"/>
  <c r="AK51" i="1"/>
  <c r="AJ75" i="1"/>
  <c r="AM114" i="1"/>
  <c r="AL107" i="1"/>
  <c r="AL94" i="1"/>
  <c r="AL73" i="1"/>
  <c r="AL51" i="1"/>
  <c r="AK92" i="1"/>
  <c r="AJ64" i="1"/>
  <c r="AM93" i="1"/>
  <c r="AM50" i="1"/>
  <c r="AJ85" i="1"/>
  <c r="AJ43" i="1"/>
  <c r="AM40" i="1"/>
  <c r="AK104" i="1"/>
  <c r="AK83" i="1"/>
  <c r="AK62" i="1"/>
  <c r="AK40" i="1"/>
  <c r="AL36" i="1"/>
  <c r="AL37" i="1"/>
  <c r="AM72" i="1"/>
  <c r="AL115" i="1"/>
  <c r="AL101" i="1"/>
  <c r="AL86" i="1"/>
  <c r="AL79" i="1"/>
  <c r="AL65" i="1"/>
  <c r="AL58" i="1"/>
  <c r="AL43" i="1"/>
  <c r="AK114" i="1"/>
  <c r="AK103" i="1"/>
  <c r="AK82" i="1"/>
  <c r="AK71" i="1"/>
  <c r="AK60" i="1"/>
  <c r="AK50" i="1"/>
  <c r="AJ107" i="1"/>
  <c r="AT8" i="1"/>
  <c r="AK33" i="1" s="1"/>
  <c r="AK36" i="1"/>
  <c r="AK38" i="1"/>
  <c r="AM104" i="1"/>
  <c r="AL113" i="1"/>
  <c r="AL106" i="1"/>
  <c r="AL99" i="1"/>
  <c r="AL91" i="1"/>
  <c r="AL85" i="1"/>
  <c r="AL78" i="1"/>
  <c r="AL70" i="1"/>
  <c r="AL63" i="1"/>
  <c r="AL57" i="1"/>
  <c r="AL49" i="1"/>
  <c r="AK110" i="1"/>
  <c r="AK99" i="1"/>
  <c r="AK88" i="1"/>
  <c r="AK78" i="1"/>
  <c r="AK67" i="1"/>
  <c r="AK56" i="1"/>
  <c r="AJ96" i="1"/>
  <c r="AM38" i="1"/>
  <c r="AM35" i="1"/>
  <c r="AM37" i="1"/>
  <c r="AN101" i="1"/>
  <c r="AN85" i="1"/>
  <c r="AN69" i="1"/>
  <c r="AN43" i="1"/>
  <c r="AN47" i="1"/>
  <c r="AN51" i="1"/>
  <c r="AN55" i="1"/>
  <c r="AN59" i="1"/>
  <c r="AN63" i="1"/>
  <c r="AN67" i="1"/>
  <c r="AN71" i="1"/>
  <c r="AN75" i="1"/>
  <c r="AN79" i="1"/>
  <c r="AN83" i="1"/>
  <c r="AN87" i="1"/>
  <c r="AN91" i="1"/>
  <c r="AN95" i="1"/>
  <c r="AN99" i="1"/>
  <c r="AN103" i="1"/>
  <c r="AN107" i="1"/>
  <c r="AN111" i="1"/>
  <c r="AN115" i="1"/>
  <c r="AN40" i="1"/>
  <c r="AN44" i="1"/>
  <c r="AN48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104" i="1"/>
  <c r="AN108" i="1"/>
  <c r="AN112" i="1"/>
  <c r="AN116" i="1"/>
  <c r="AM36" i="1"/>
  <c r="AN109" i="1"/>
  <c r="AN93" i="1"/>
  <c r="AN77" i="1"/>
  <c r="AN61" i="1"/>
  <c r="AN53" i="1"/>
  <c r="AJ38" i="1"/>
  <c r="AJ36" i="1"/>
  <c r="AJ42" i="1"/>
  <c r="AJ46" i="1"/>
  <c r="AJ50" i="1"/>
  <c r="AJ54" i="1"/>
  <c r="AJ58" i="1"/>
  <c r="AJ62" i="1"/>
  <c r="AJ66" i="1"/>
  <c r="AJ70" i="1"/>
  <c r="AJ74" i="1"/>
  <c r="AJ78" i="1"/>
  <c r="AJ82" i="1"/>
  <c r="AJ86" i="1"/>
  <c r="AJ90" i="1"/>
  <c r="AJ94" i="1"/>
  <c r="AJ98" i="1"/>
  <c r="AJ102" i="1"/>
  <c r="AJ106" i="1"/>
  <c r="AJ110" i="1"/>
  <c r="AJ114" i="1"/>
  <c r="AJ44" i="1"/>
  <c r="AJ49" i="1"/>
  <c r="AJ55" i="1"/>
  <c r="AJ60" i="1"/>
  <c r="AJ65" i="1"/>
  <c r="AJ71" i="1"/>
  <c r="AJ76" i="1"/>
  <c r="AJ81" i="1"/>
  <c r="AJ87" i="1"/>
  <c r="AJ92" i="1"/>
  <c r="AJ97" i="1"/>
  <c r="AJ103" i="1"/>
  <c r="AJ108" i="1"/>
  <c r="AJ113" i="1"/>
  <c r="AJ40" i="1"/>
  <c r="AJ45" i="1"/>
  <c r="AJ51" i="1"/>
  <c r="AJ56" i="1"/>
  <c r="AJ61" i="1"/>
  <c r="AJ67" i="1"/>
  <c r="AJ72" i="1"/>
  <c r="AJ77" i="1"/>
  <c r="AJ83" i="1"/>
  <c r="AJ88" i="1"/>
  <c r="AJ93" i="1"/>
  <c r="AJ99" i="1"/>
  <c r="AJ104" i="1"/>
  <c r="AJ109" i="1"/>
  <c r="AJ115" i="1"/>
  <c r="AM43" i="1"/>
  <c r="AM47" i="1"/>
  <c r="AM51" i="1"/>
  <c r="AM55" i="1"/>
  <c r="AM59" i="1"/>
  <c r="AM63" i="1"/>
  <c r="AM67" i="1"/>
  <c r="AM71" i="1"/>
  <c r="AM75" i="1"/>
  <c r="AM79" i="1"/>
  <c r="AM83" i="1"/>
  <c r="AM87" i="1"/>
  <c r="AM91" i="1"/>
  <c r="AM95" i="1"/>
  <c r="AM99" i="1"/>
  <c r="AM103" i="1"/>
  <c r="AM107" i="1"/>
  <c r="AM111" i="1"/>
  <c r="AM42" i="1"/>
  <c r="AM48" i="1"/>
  <c r="AM53" i="1"/>
  <c r="AM58" i="1"/>
  <c r="AM64" i="1"/>
  <c r="AM69" i="1"/>
  <c r="AM74" i="1"/>
  <c r="AM80" i="1"/>
  <c r="AM85" i="1"/>
  <c r="AM90" i="1"/>
  <c r="AM96" i="1"/>
  <c r="AM101" i="1"/>
  <c r="AM106" i="1"/>
  <c r="AM112" i="1"/>
  <c r="AM116" i="1"/>
  <c r="AM44" i="1"/>
  <c r="AM49" i="1"/>
  <c r="AM54" i="1"/>
  <c r="AM60" i="1"/>
  <c r="AM65" i="1"/>
  <c r="AM70" i="1"/>
  <c r="AM76" i="1"/>
  <c r="AM81" i="1"/>
  <c r="AM86" i="1"/>
  <c r="AM92" i="1"/>
  <c r="AM97" i="1"/>
  <c r="AM102" i="1"/>
  <c r="AM108" i="1"/>
  <c r="AM113" i="1"/>
  <c r="AJ37" i="1"/>
  <c r="AN114" i="1"/>
  <c r="AN106" i="1"/>
  <c r="AN98" i="1"/>
  <c r="AN90" i="1"/>
  <c r="AN82" i="1"/>
  <c r="AN74" i="1"/>
  <c r="AN66" i="1"/>
  <c r="AN58" i="1"/>
  <c r="AN50" i="1"/>
  <c r="AN42" i="1"/>
  <c r="AM110" i="1"/>
  <c r="AM100" i="1"/>
  <c r="AM89" i="1"/>
  <c r="AM78" i="1"/>
  <c r="AM68" i="1"/>
  <c r="AM57" i="1"/>
  <c r="AM46" i="1"/>
  <c r="AJ116" i="1"/>
  <c r="AJ105" i="1"/>
  <c r="AJ95" i="1"/>
  <c r="AJ84" i="1"/>
  <c r="AJ73" i="1"/>
  <c r="AJ63" i="1"/>
  <c r="AJ52" i="1"/>
  <c r="AJ41" i="1"/>
  <c r="AN113" i="1"/>
  <c r="AN105" i="1"/>
  <c r="AN97" i="1"/>
  <c r="AN89" i="1"/>
  <c r="AN81" i="1"/>
  <c r="AN73" i="1"/>
  <c r="AN65" i="1"/>
  <c r="AN57" i="1"/>
  <c r="AN49" i="1"/>
  <c r="AN41" i="1"/>
  <c r="AM109" i="1"/>
  <c r="AM98" i="1"/>
  <c r="AM88" i="1"/>
  <c r="AM77" i="1"/>
  <c r="AM66" i="1"/>
  <c r="AM56" i="1"/>
  <c r="AM45" i="1"/>
  <c r="AJ112" i="1"/>
  <c r="AJ101" i="1"/>
  <c r="AJ91" i="1"/>
  <c r="AJ80" i="1"/>
  <c r="AJ69" i="1"/>
  <c r="AJ59" i="1"/>
  <c r="AJ48" i="1"/>
  <c r="AT9" i="1"/>
  <c r="AL31" i="1" s="1"/>
  <c r="AJ35" i="1"/>
  <c r="AN110" i="1"/>
  <c r="AN102" i="1"/>
  <c r="AN94" i="1"/>
  <c r="AN86" i="1"/>
  <c r="AN78" i="1"/>
  <c r="AN70" i="1"/>
  <c r="AN62" i="1"/>
  <c r="AN54" i="1"/>
  <c r="AN46" i="1"/>
  <c r="AM115" i="1"/>
  <c r="AM105" i="1"/>
  <c r="AM94" i="1"/>
  <c r="AM84" i="1"/>
  <c r="AM73" i="1"/>
  <c r="AM62" i="1"/>
  <c r="AM52" i="1"/>
  <c r="AM41" i="1"/>
  <c r="AJ111" i="1"/>
  <c r="AJ100" i="1"/>
  <c r="AJ89" i="1"/>
  <c r="AJ79" i="1"/>
  <c r="AJ68" i="1"/>
  <c r="AJ57" i="1"/>
  <c r="AJ4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97" i="1"/>
  <c r="AK101" i="1"/>
  <c r="AK105" i="1"/>
  <c r="AK109" i="1"/>
  <c r="AK113" i="1"/>
  <c r="AK37" i="1"/>
  <c r="AK112" i="1"/>
  <c r="AK107" i="1"/>
  <c r="AK102" i="1"/>
  <c r="AK96" i="1"/>
  <c r="AK91" i="1"/>
  <c r="AK86" i="1"/>
  <c r="AK80" i="1"/>
  <c r="AK75" i="1"/>
  <c r="AK70" i="1"/>
  <c r="AK64" i="1"/>
  <c r="AK59" i="1"/>
  <c r="AK54" i="1"/>
  <c r="AK48" i="1"/>
  <c r="AK43" i="1"/>
  <c r="AL44" i="1"/>
  <c r="AL48" i="1"/>
  <c r="AL52" i="1"/>
  <c r="AL56" i="1"/>
  <c r="AL60" i="1"/>
  <c r="AL64" i="1"/>
  <c r="AL68" i="1"/>
  <c r="AL72" i="1"/>
  <c r="AL76" i="1"/>
  <c r="AL80" i="1"/>
  <c r="AL84" i="1"/>
  <c r="AL88" i="1"/>
  <c r="AL92" i="1"/>
  <c r="AL96" i="1"/>
  <c r="AL100" i="1"/>
  <c r="AL104" i="1"/>
  <c r="AL108" i="1"/>
  <c r="AL112" i="1"/>
  <c r="AL116" i="1"/>
  <c r="AL114" i="1"/>
  <c r="AL109" i="1"/>
  <c r="AL103" i="1"/>
  <c r="AL98" i="1"/>
  <c r="AL93" i="1"/>
  <c r="AL87" i="1"/>
  <c r="AL82" i="1"/>
  <c r="AL77" i="1"/>
  <c r="AL71" i="1"/>
  <c r="AL66" i="1"/>
  <c r="AL61" i="1"/>
  <c r="AL55" i="1"/>
  <c r="AL50" i="1"/>
  <c r="AL45" i="1"/>
  <c r="AK116" i="1"/>
  <c r="AK111" i="1"/>
  <c r="AK106" i="1"/>
  <c r="AK100" i="1"/>
  <c r="AK95" i="1"/>
  <c r="AK90" i="1"/>
  <c r="AK84" i="1"/>
  <c r="AK79" i="1"/>
  <c r="AK74" i="1"/>
  <c r="AK68" i="1"/>
  <c r="AK63" i="1"/>
  <c r="AK58" i="1"/>
  <c r="AK52" i="1"/>
  <c r="AK47" i="1"/>
  <c r="AK42" i="1"/>
  <c r="BD24" i="1"/>
  <c r="AT7" i="1"/>
  <c r="AU17" i="1"/>
  <c r="AU13" i="1"/>
  <c r="AU15" i="1"/>
  <c r="AU19" i="1"/>
  <c r="AO25" i="1"/>
  <c r="AO24" i="1"/>
  <c r="AO50" i="1" l="1"/>
  <c r="AO59" i="1"/>
  <c r="AO78" i="1"/>
  <c r="AO47" i="1"/>
  <c r="AO46" i="1"/>
  <c r="AO111" i="1"/>
  <c r="AO94" i="1"/>
  <c r="AO70" i="1"/>
  <c r="AO95" i="1"/>
  <c r="AO63" i="1"/>
  <c r="AO114" i="1"/>
  <c r="AO62" i="1"/>
  <c r="AO93" i="1"/>
  <c r="AO64" i="1"/>
  <c r="AO82" i="1"/>
  <c r="AO103" i="1"/>
  <c r="AS23" i="1"/>
  <c r="AS24" i="1" s="1"/>
  <c r="AO79" i="1"/>
  <c r="AO66" i="1"/>
  <c r="AO36" i="1"/>
  <c r="AO35" i="1"/>
  <c r="AK32" i="1"/>
  <c r="AK31" i="1"/>
  <c r="AO98" i="1"/>
  <c r="AO39" i="1"/>
  <c r="AO54" i="1"/>
  <c r="AO75" i="1"/>
  <c r="AO96" i="1"/>
  <c r="AO86" i="1"/>
  <c r="AO112" i="1"/>
  <c r="AO57" i="1"/>
  <c r="AO81" i="1"/>
  <c r="AO107" i="1"/>
  <c r="AO91" i="1"/>
  <c r="AO43" i="1"/>
  <c r="AO83" i="1"/>
  <c r="AO61" i="1"/>
  <c r="AO76" i="1"/>
  <c r="AO55" i="1"/>
  <c r="AO110" i="1"/>
  <c r="AO115" i="1"/>
  <c r="AO99" i="1"/>
  <c r="AO67" i="1"/>
  <c r="AO51" i="1"/>
  <c r="AK34" i="1"/>
  <c r="AO102" i="1"/>
  <c r="AO45" i="1"/>
  <c r="AO87" i="1"/>
  <c r="AO92" i="1"/>
  <c r="AO71" i="1"/>
  <c r="AO106" i="1"/>
  <c r="AO90" i="1"/>
  <c r="AO74" i="1"/>
  <c r="AO58" i="1"/>
  <c r="AO42" i="1"/>
  <c r="AO52" i="1"/>
  <c r="AO37" i="1"/>
  <c r="AO104" i="1"/>
  <c r="AO40" i="1"/>
  <c r="AO68" i="1"/>
  <c r="AO73" i="1"/>
  <c r="AO48" i="1"/>
  <c r="AO116" i="1"/>
  <c r="AO113" i="1"/>
  <c r="AO49" i="1"/>
  <c r="AO85" i="1"/>
  <c r="AO72" i="1"/>
  <c r="AO108" i="1"/>
  <c r="AO44" i="1"/>
  <c r="AO38" i="1"/>
  <c r="AO77" i="1"/>
  <c r="AO53" i="1"/>
  <c r="AO100" i="1"/>
  <c r="AO105" i="1"/>
  <c r="AL34" i="1"/>
  <c r="AL32" i="1"/>
  <c r="AL33" i="1"/>
  <c r="AO80" i="1"/>
  <c r="AO97" i="1"/>
  <c r="AO69" i="1"/>
  <c r="AO56" i="1"/>
  <c r="AJ31" i="1"/>
  <c r="AJ32" i="1"/>
  <c r="AJ33" i="1"/>
  <c r="AJ34" i="1"/>
  <c r="AO41" i="1"/>
  <c r="AO109" i="1"/>
  <c r="AO84" i="1"/>
  <c r="AO89" i="1"/>
  <c r="AO65" i="1"/>
  <c r="AO101" i="1"/>
  <c r="AO88" i="1"/>
  <c r="AO60" i="1"/>
  <c r="AD21" i="1"/>
  <c r="W9" i="1"/>
  <c r="W10" i="1"/>
  <c r="W8" i="1"/>
  <c r="AA20" i="1" a="1"/>
  <c r="AA20" i="1" s="1"/>
  <c r="AO33" i="1" l="1"/>
  <c r="AO32" i="1"/>
  <c r="AO31" i="1"/>
  <c r="AO34" i="1"/>
  <c r="Y15" i="1"/>
  <c r="Z15" i="1" s="1"/>
  <c r="Y16" i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14" i="1"/>
  <c r="Y13" i="1"/>
  <c r="S13" i="1"/>
  <c r="J7" i="3" l="1"/>
  <c r="E6" i="1" s="1"/>
  <c r="H15" i="1"/>
  <c r="H16" i="1"/>
  <c r="A16" i="1" s="1"/>
  <c r="H17" i="1"/>
  <c r="H18" i="1"/>
  <c r="A18" i="1" s="1"/>
  <c r="H19" i="1"/>
  <c r="A19" i="1" s="1"/>
  <c r="H20" i="1"/>
  <c r="A20" i="1" s="1"/>
  <c r="H21" i="1"/>
  <c r="A21" i="1" s="1"/>
  <c r="H22" i="1"/>
  <c r="A22" i="1" s="1"/>
  <c r="H23" i="1"/>
  <c r="A23" i="1" s="1"/>
  <c r="H14" i="1"/>
  <c r="N25" i="1"/>
  <c r="C13" i="1" a="1"/>
  <c r="N37" i="7"/>
  <c r="L37" i="7"/>
  <c r="J37" i="7"/>
  <c r="N18" i="7"/>
  <c r="L18" i="7"/>
  <c r="J18" i="7"/>
  <c r="C13" i="1" l="1"/>
  <c r="AK15" i="1"/>
  <c r="AZ15" i="1" s="1"/>
  <c r="BQ15" i="1" s="1"/>
  <c r="CF15" i="1" s="1"/>
  <c r="AL15" i="1"/>
  <c r="BA15" i="1" s="1"/>
  <c r="BR15" i="1" s="1"/>
  <c r="CG15" i="1" s="1"/>
  <c r="AN15" i="1"/>
  <c r="BC15" i="1" s="1"/>
  <c r="BT15" i="1" s="1"/>
  <c r="CI15" i="1" s="1"/>
  <c r="CV15" i="1" s="1"/>
  <c r="AM15" i="1"/>
  <c r="BB15" i="1" s="1"/>
  <c r="BS15" i="1" s="1"/>
  <c r="CH15" i="1" s="1"/>
  <c r="CU15" i="1" s="1"/>
  <c r="W13" i="1"/>
  <c r="U13" i="1"/>
  <c r="X13" i="1"/>
  <c r="V13" i="1"/>
  <c r="M64" i="6"/>
  <c r="J64" i="6"/>
  <c r="AH63" i="6"/>
  <c r="AH64" i="6" s="1"/>
  <c r="P63" i="6"/>
  <c r="P64" i="6" s="1"/>
  <c r="AB62" i="6"/>
  <c r="S60" i="6"/>
  <c r="S52" i="6" s="1"/>
  <c r="E59" i="6"/>
  <c r="D59" i="6"/>
  <c r="X57" i="6"/>
  <c r="AD57" i="6" s="1"/>
  <c r="L57" i="6"/>
  <c r="F57" i="6"/>
  <c r="F58" i="6" s="1"/>
  <c r="F59" i="6" s="1"/>
  <c r="AH53" i="6"/>
  <c r="P53" i="6"/>
  <c r="V53" i="6" s="1"/>
  <c r="AB52" i="6"/>
  <c r="X52" i="6"/>
  <c r="V52" i="6"/>
  <c r="M46" i="6"/>
  <c r="J46" i="6"/>
  <c r="AH45" i="6"/>
  <c r="AH46" i="6" s="1"/>
  <c r="P45" i="6"/>
  <c r="P46" i="6" s="1"/>
  <c r="AB43" i="6"/>
  <c r="AB45" i="6" s="1"/>
  <c r="AB46" i="6" s="1"/>
  <c r="S42" i="6"/>
  <c r="E41" i="6"/>
  <c r="D41" i="6"/>
  <c r="X39" i="6"/>
  <c r="AD39" i="6" s="1"/>
  <c r="L39" i="6"/>
  <c r="F39" i="6"/>
  <c r="AH35" i="6"/>
  <c r="AB35" i="6"/>
  <c r="P35" i="6"/>
  <c r="V35" i="6" s="1"/>
  <c r="X34" i="6"/>
  <c r="V34" i="6"/>
  <c r="W8" i="6" s="1"/>
  <c r="S34" i="6"/>
  <c r="Y34" i="6" s="1"/>
  <c r="V28" i="6"/>
  <c r="P28" i="6"/>
  <c r="M28" i="6"/>
  <c r="J28" i="6"/>
  <c r="AH27" i="6"/>
  <c r="AH28" i="6" s="1"/>
  <c r="V27" i="6"/>
  <c r="P27" i="6"/>
  <c r="S24" i="6"/>
  <c r="S28" i="6" s="1"/>
  <c r="E23" i="6"/>
  <c r="D23" i="6"/>
  <c r="L21" i="6"/>
  <c r="L22" i="6" s="1"/>
  <c r="R22" i="6" s="1"/>
  <c r="F21" i="6"/>
  <c r="AH17" i="6"/>
  <c r="AB17" i="6"/>
  <c r="S16" i="6"/>
  <c r="X8" i="6"/>
  <c r="V8" i="6"/>
  <c r="AA7" i="6"/>
  <c r="Z7" i="6"/>
  <c r="X6" i="6"/>
  <c r="X9" i="6" s="1"/>
  <c r="W6" i="6"/>
  <c r="V6" i="6"/>
  <c r="V9" i="6" s="1"/>
  <c r="M64" i="5"/>
  <c r="J64" i="5"/>
  <c r="P63" i="5"/>
  <c r="P64" i="5" s="1"/>
  <c r="AB62" i="5"/>
  <c r="AH61" i="5"/>
  <c r="AH63" i="5" s="1"/>
  <c r="AH64" i="5" s="1"/>
  <c r="AB61" i="5"/>
  <c r="S60" i="5"/>
  <c r="E59" i="5"/>
  <c r="D59" i="5"/>
  <c r="X57" i="5"/>
  <c r="AJ57" i="5" s="1"/>
  <c r="L57" i="5"/>
  <c r="F57" i="5"/>
  <c r="F58" i="5" s="1"/>
  <c r="P53" i="5"/>
  <c r="V53" i="5" s="1"/>
  <c r="AB52" i="5"/>
  <c r="X52" i="5"/>
  <c r="V52" i="5"/>
  <c r="S52" i="5"/>
  <c r="Y52" i="5" s="1"/>
  <c r="M46" i="5"/>
  <c r="J46" i="5"/>
  <c r="AH45" i="5"/>
  <c r="AH46" i="5" s="1"/>
  <c r="AB45" i="5"/>
  <c r="AB46" i="5" s="1"/>
  <c r="P45" i="5"/>
  <c r="P46" i="5" s="1"/>
  <c r="S42" i="5"/>
  <c r="E41" i="5"/>
  <c r="D41" i="5"/>
  <c r="X39" i="5"/>
  <c r="AJ39" i="5" s="1"/>
  <c r="L39" i="5"/>
  <c r="F39" i="5"/>
  <c r="AH35" i="5"/>
  <c r="AB35" i="5"/>
  <c r="P35" i="5"/>
  <c r="V35" i="5" s="1"/>
  <c r="X34" i="5"/>
  <c r="V34" i="5"/>
  <c r="S34" i="5"/>
  <c r="Y34" i="5" s="1"/>
  <c r="V28" i="5"/>
  <c r="P28" i="5"/>
  <c r="M28" i="5"/>
  <c r="J28" i="5"/>
  <c r="V27" i="5"/>
  <c r="P27" i="5"/>
  <c r="AH25" i="5"/>
  <c r="AH27" i="5" s="1"/>
  <c r="AH28" i="5" s="1"/>
  <c r="S24" i="5"/>
  <c r="S28" i="5" s="1"/>
  <c r="E23" i="5"/>
  <c r="D23" i="5"/>
  <c r="L21" i="5"/>
  <c r="R21" i="5" s="1"/>
  <c r="F21" i="5"/>
  <c r="AB17" i="5"/>
  <c r="X8" i="5"/>
  <c r="V8" i="5"/>
  <c r="AA7" i="5"/>
  <c r="Z7" i="5"/>
  <c r="X6" i="5"/>
  <c r="X9" i="5" s="1"/>
  <c r="W6" i="5"/>
  <c r="V6" i="5"/>
  <c r="M64" i="4"/>
  <c r="J64" i="4"/>
  <c r="P63" i="4"/>
  <c r="P64" i="4" s="1"/>
  <c r="AB62" i="4"/>
  <c r="AH61" i="4"/>
  <c r="AH63" i="4" s="1"/>
  <c r="AH64" i="4" s="1"/>
  <c r="S60" i="4"/>
  <c r="S52" i="4" s="1"/>
  <c r="Q52" i="4" s="1"/>
  <c r="W52" i="4" s="1"/>
  <c r="E59" i="4"/>
  <c r="D59" i="4"/>
  <c r="X57" i="4"/>
  <c r="AD57" i="4" s="1"/>
  <c r="L57" i="4"/>
  <c r="F57" i="4"/>
  <c r="P53" i="4"/>
  <c r="V53" i="4" s="1"/>
  <c r="AB52" i="4"/>
  <c r="X52" i="4"/>
  <c r="V52" i="4"/>
  <c r="M46" i="4"/>
  <c r="J46" i="4"/>
  <c r="AH45" i="4"/>
  <c r="AH46" i="4" s="1"/>
  <c r="P45" i="4"/>
  <c r="P46" i="4" s="1"/>
  <c r="AB43" i="4"/>
  <c r="AB45" i="4" s="1"/>
  <c r="AB46" i="4" s="1"/>
  <c r="S42" i="4"/>
  <c r="S34" i="4" s="1"/>
  <c r="Q34" i="4" s="1"/>
  <c r="W34" i="4" s="1"/>
  <c r="E41" i="4"/>
  <c r="D41" i="4"/>
  <c r="X39" i="4"/>
  <c r="AJ39" i="4" s="1"/>
  <c r="L39" i="4"/>
  <c r="L40" i="4" s="1"/>
  <c r="F39" i="4"/>
  <c r="F40" i="4" s="1"/>
  <c r="AH35" i="4"/>
  <c r="P35" i="4"/>
  <c r="V35" i="4" s="1"/>
  <c r="X34" i="4"/>
  <c r="V34" i="4"/>
  <c r="W8" i="4" s="1"/>
  <c r="V28" i="4"/>
  <c r="P28" i="4"/>
  <c r="M28" i="4"/>
  <c r="J28" i="4"/>
  <c r="V27" i="4"/>
  <c r="P27" i="4"/>
  <c r="AH25" i="4"/>
  <c r="AH27" i="4" s="1"/>
  <c r="AH28" i="4" s="1"/>
  <c r="S24" i="4"/>
  <c r="S28" i="4" s="1"/>
  <c r="E23" i="4"/>
  <c r="D23" i="4"/>
  <c r="L21" i="4"/>
  <c r="F21" i="4"/>
  <c r="F22" i="4" s="1"/>
  <c r="AB17" i="4"/>
  <c r="S16" i="4"/>
  <c r="Q16" i="4" s="1"/>
  <c r="X8" i="4"/>
  <c r="V8" i="4"/>
  <c r="AA7" i="4"/>
  <c r="Z7" i="4"/>
  <c r="X6" i="4"/>
  <c r="X9" i="4" s="1"/>
  <c r="W6" i="4"/>
  <c r="V6" i="4"/>
  <c r="BJ105" i="3"/>
  <c r="BJ103" i="3"/>
  <c r="BJ101" i="3"/>
  <c r="BJ99" i="3"/>
  <c r="BJ97" i="3"/>
  <c r="BJ95" i="3"/>
  <c r="BJ93" i="3"/>
  <c r="BJ91" i="3"/>
  <c r="BJ89" i="3"/>
  <c r="BJ87" i="3"/>
  <c r="BJ85" i="3"/>
  <c r="BJ83" i="3"/>
  <c r="BJ81" i="3"/>
  <c r="BJ79" i="3"/>
  <c r="BJ77" i="3"/>
  <c r="BJ75" i="3"/>
  <c r="BJ73" i="3"/>
  <c r="BJ71" i="3"/>
  <c r="BJ69" i="3"/>
  <c r="BJ67" i="3"/>
  <c r="BJ65" i="3"/>
  <c r="BJ63" i="3"/>
  <c r="BJ61" i="3"/>
  <c r="BJ59" i="3"/>
  <c r="BJ57" i="3"/>
  <c r="BJ55" i="3"/>
  <c r="BJ53" i="3"/>
  <c r="BJ51" i="3"/>
  <c r="BJ49" i="3"/>
  <c r="BJ47" i="3"/>
  <c r="BJ45" i="3"/>
  <c r="BJ43" i="3"/>
  <c r="BJ41" i="3"/>
  <c r="O41" i="3"/>
  <c r="CG11" i="1" s="1"/>
  <c r="CU11" i="1" s="1"/>
  <c r="J41" i="3"/>
  <c r="BS11" i="1" s="1"/>
  <c r="O40" i="3"/>
  <c r="CG10" i="1" s="1"/>
  <c r="CU10" i="1" s="1"/>
  <c r="J40" i="3"/>
  <c r="BS10" i="1" s="1"/>
  <c r="BJ39" i="3"/>
  <c r="O39" i="3"/>
  <c r="CG9" i="1" s="1"/>
  <c r="CU9" i="1" s="1"/>
  <c r="J39" i="3"/>
  <c r="BS9" i="1" s="1"/>
  <c r="O38" i="3"/>
  <c r="CG8" i="1" s="1"/>
  <c r="CU8" i="1" s="1"/>
  <c r="J38" i="3"/>
  <c r="BS8" i="1" s="1"/>
  <c r="BJ37" i="3"/>
  <c r="O37" i="3"/>
  <c r="J37" i="3"/>
  <c r="BS7" i="1" s="1"/>
  <c r="D37" i="3"/>
  <c r="BJ35" i="3"/>
  <c r="BJ33" i="3"/>
  <c r="BJ31" i="3"/>
  <c r="BJ29" i="3"/>
  <c r="BJ27" i="3"/>
  <c r="BJ25" i="3"/>
  <c r="BJ23" i="3"/>
  <c r="BJ21" i="3"/>
  <c r="BJ19" i="3"/>
  <c r="BJ17" i="3"/>
  <c r="BJ15" i="3"/>
  <c r="BJ13" i="3"/>
  <c r="BJ11" i="3"/>
  <c r="O11" i="3"/>
  <c r="J11" i="3"/>
  <c r="E10" i="1" s="1"/>
  <c r="G25" i="1" s="1"/>
  <c r="E11" i="3"/>
  <c r="O10" i="3"/>
  <c r="BA9" i="1" s="1"/>
  <c r="N10" i="3"/>
  <c r="AZ9" i="1" s="1"/>
  <c r="J10" i="3"/>
  <c r="E9" i="1" s="1"/>
  <c r="I10" i="3"/>
  <c r="E10" i="3"/>
  <c r="D10" i="3"/>
  <c r="D40" i="3" s="1"/>
  <c r="BJ9" i="3"/>
  <c r="O9" i="3"/>
  <c r="N9" i="3"/>
  <c r="AZ8" i="1" s="1"/>
  <c r="J9" i="3"/>
  <c r="I9" i="3"/>
  <c r="E9" i="3"/>
  <c r="V3" i="3" s="1"/>
  <c r="V28" i="3" s="1"/>
  <c r="D9" i="3"/>
  <c r="D39" i="3" s="1"/>
  <c r="O8" i="3"/>
  <c r="N8" i="3"/>
  <c r="AZ7" i="1" s="1"/>
  <c r="J8" i="3"/>
  <c r="E7" i="1" s="1"/>
  <c r="E8" i="3"/>
  <c r="U3" i="3" s="1"/>
  <c r="U11" i="3" s="1"/>
  <c r="D8" i="3"/>
  <c r="D38" i="3" s="1"/>
  <c r="BJ7" i="3"/>
  <c r="O7" i="3"/>
  <c r="N7" i="3"/>
  <c r="AZ6" i="1" s="1"/>
  <c r="E7" i="3"/>
  <c r="T3" i="3" s="1"/>
  <c r="T84" i="3" s="1"/>
  <c r="D7" i="3"/>
  <c r="BJ5" i="3"/>
  <c r="BB4" i="3"/>
  <c r="BJ4" i="3" s="1"/>
  <c r="BS4" i="3" s="1"/>
  <c r="CA4" i="3" s="1"/>
  <c r="CI4" i="3" s="1"/>
  <c r="AT4" i="3"/>
  <c r="AR4" i="3"/>
  <c r="AO4" i="3"/>
  <c r="BG4" i="3" s="1"/>
  <c r="BO4" i="3" s="1"/>
  <c r="CF4" i="3" s="1"/>
  <c r="CN4" i="3" s="1"/>
  <c r="AN4" i="3"/>
  <c r="AV4" i="3" s="1"/>
  <c r="AM4" i="3"/>
  <c r="AU4" i="3" s="1"/>
  <c r="AL4" i="3"/>
  <c r="BD4" i="3" s="1"/>
  <c r="BL4" i="3" s="1"/>
  <c r="BU4" i="3" s="1"/>
  <c r="CC4" i="3" s="1"/>
  <c r="CK4" i="3" s="1"/>
  <c r="AK4" i="3"/>
  <c r="BC4" i="3" s="1"/>
  <c r="BK4" i="3" s="1"/>
  <c r="BT4" i="3" s="1"/>
  <c r="CB4" i="3" s="1"/>
  <c r="CJ4" i="3" s="1"/>
  <c r="AF4" i="3"/>
  <c r="AE4" i="3"/>
  <c r="AD4" i="3"/>
  <c r="AC4" i="3"/>
  <c r="AB4" i="3"/>
  <c r="AA4" i="3"/>
  <c r="M64" i="2"/>
  <c r="J64" i="2"/>
  <c r="AH63" i="2"/>
  <c r="AH64" i="2" s="1"/>
  <c r="P63" i="2"/>
  <c r="P64" i="2" s="1"/>
  <c r="AB62" i="2"/>
  <c r="AB61" i="2"/>
  <c r="S60" i="2"/>
  <c r="S52" i="2" s="1"/>
  <c r="Y52" i="2" s="1"/>
  <c r="E59" i="2"/>
  <c r="D59" i="2"/>
  <c r="X57" i="2"/>
  <c r="AJ57" i="2" s="1"/>
  <c r="L57" i="2"/>
  <c r="L58" i="2" s="1"/>
  <c r="F57" i="2"/>
  <c r="F58" i="2" s="1"/>
  <c r="AH53" i="2"/>
  <c r="P53" i="2"/>
  <c r="V53" i="2" s="1"/>
  <c r="AB52" i="2"/>
  <c r="X52" i="2"/>
  <c r="V52" i="2"/>
  <c r="Q52" i="2"/>
  <c r="W52" i="2" s="1"/>
  <c r="M46" i="2"/>
  <c r="J46" i="2"/>
  <c r="AH45" i="2"/>
  <c r="AH46" i="2" s="1"/>
  <c r="AB45" i="2"/>
  <c r="AB46" i="2" s="1"/>
  <c r="P45" i="2"/>
  <c r="P46" i="2" s="1"/>
  <c r="S42" i="2"/>
  <c r="S34" i="2" s="1"/>
  <c r="Q34" i="2" s="1"/>
  <c r="W34" i="2" s="1"/>
  <c r="E41" i="2"/>
  <c r="D41" i="2"/>
  <c r="X39" i="2"/>
  <c r="AJ39" i="2" s="1"/>
  <c r="L39" i="2"/>
  <c r="L40" i="2" s="1"/>
  <c r="F39" i="2"/>
  <c r="F40" i="2" s="1"/>
  <c r="AH35" i="2"/>
  <c r="AB35" i="2"/>
  <c r="V35" i="2"/>
  <c r="P35" i="2"/>
  <c r="X34" i="2"/>
  <c r="V34" i="2"/>
  <c r="W8" i="2" s="1"/>
  <c r="V28" i="2"/>
  <c r="P28" i="2"/>
  <c r="M28" i="2"/>
  <c r="J28" i="2"/>
  <c r="AH27" i="2"/>
  <c r="AH28" i="2" s="1"/>
  <c r="V27" i="2"/>
  <c r="P27" i="2"/>
  <c r="S24" i="2"/>
  <c r="S28" i="2" s="1"/>
  <c r="E23" i="2"/>
  <c r="D23" i="2"/>
  <c r="L21" i="2"/>
  <c r="R21" i="2" s="1"/>
  <c r="F21" i="2"/>
  <c r="F22" i="2" s="1"/>
  <c r="AH17" i="2"/>
  <c r="AB17" i="2"/>
  <c r="S16" i="2"/>
  <c r="Y16" i="2" s="1"/>
  <c r="X8" i="2"/>
  <c r="V8" i="2"/>
  <c r="AA7" i="2"/>
  <c r="Z7" i="2"/>
  <c r="X6" i="2"/>
  <c r="X9" i="2" s="1"/>
  <c r="W6" i="2"/>
  <c r="W9" i="2" s="1"/>
  <c r="V6" i="2"/>
  <c r="CT15" i="1" l="1"/>
  <c r="CL16" i="1"/>
  <c r="DJ15" i="1"/>
  <c r="CS15" i="1"/>
  <c r="DM15" i="1"/>
  <c r="CN16" i="1"/>
  <c r="DK15" i="1"/>
  <c r="CM16" i="1"/>
  <c r="DL15" i="1"/>
  <c r="AK3" i="3" a="1"/>
  <c r="AL23" i="3" s="1"/>
  <c r="DK11" i="1"/>
  <c r="BT32" i="1"/>
  <c r="BT36" i="1"/>
  <c r="BT40" i="1"/>
  <c r="BT44" i="1"/>
  <c r="BT48" i="1"/>
  <c r="BT52" i="1"/>
  <c r="BT56" i="1"/>
  <c r="BT60" i="1"/>
  <c r="BT64" i="1"/>
  <c r="BT68" i="1"/>
  <c r="BT72" i="1"/>
  <c r="BT76" i="1"/>
  <c r="BT80" i="1"/>
  <c r="BT84" i="1"/>
  <c r="BT88" i="1"/>
  <c r="BT92" i="1"/>
  <c r="BT96" i="1"/>
  <c r="BT100" i="1"/>
  <c r="BT104" i="1"/>
  <c r="BT108" i="1"/>
  <c r="BT112" i="1"/>
  <c r="BT116" i="1"/>
  <c r="BT33" i="1"/>
  <c r="BT37" i="1"/>
  <c r="BT41" i="1"/>
  <c r="BT45" i="1"/>
  <c r="BT49" i="1"/>
  <c r="BT53" i="1"/>
  <c r="BT57" i="1"/>
  <c r="BT61" i="1"/>
  <c r="BT65" i="1"/>
  <c r="BT69" i="1"/>
  <c r="BT73" i="1"/>
  <c r="BT77" i="1"/>
  <c r="BT81" i="1"/>
  <c r="BT85" i="1"/>
  <c r="BT89" i="1"/>
  <c r="BT93" i="1"/>
  <c r="BT97" i="1"/>
  <c r="BT101" i="1"/>
  <c r="BT105" i="1"/>
  <c r="BT109" i="1"/>
  <c r="BT113" i="1"/>
  <c r="BT28" i="1"/>
  <c r="BT31" i="1"/>
  <c r="BT39" i="1"/>
  <c r="BT47" i="1"/>
  <c r="BT55" i="1"/>
  <c r="BT63" i="1"/>
  <c r="BT71" i="1"/>
  <c r="BT79" i="1"/>
  <c r="BT87" i="1"/>
  <c r="BT95" i="1"/>
  <c r="BT103" i="1"/>
  <c r="BT111" i="1"/>
  <c r="BT82" i="1"/>
  <c r="BT98" i="1"/>
  <c r="BT114" i="1"/>
  <c r="BT38" i="1"/>
  <c r="BT70" i="1"/>
  <c r="BT86" i="1"/>
  <c r="BT34" i="1"/>
  <c r="BT42" i="1"/>
  <c r="BT50" i="1"/>
  <c r="BT58" i="1"/>
  <c r="BT66" i="1"/>
  <c r="BT74" i="1"/>
  <c r="BT90" i="1"/>
  <c r="BT106" i="1"/>
  <c r="BT30" i="1"/>
  <c r="BT54" i="1"/>
  <c r="BT78" i="1"/>
  <c r="BT102" i="1"/>
  <c r="BT35" i="1"/>
  <c r="BT43" i="1"/>
  <c r="BT51" i="1"/>
  <c r="BT59" i="1"/>
  <c r="BT67" i="1"/>
  <c r="BT75" i="1"/>
  <c r="BT83" i="1"/>
  <c r="BT91" i="1"/>
  <c r="BT99" i="1"/>
  <c r="BT107" i="1"/>
  <c r="BT115" i="1"/>
  <c r="BT27" i="1"/>
  <c r="BT46" i="1"/>
  <c r="BT62" i="1"/>
  <c r="BT94" i="1"/>
  <c r="BT110" i="1"/>
  <c r="BT29" i="1"/>
  <c r="DK8" i="1"/>
  <c r="BQ30" i="1"/>
  <c r="BQ34" i="1"/>
  <c r="BQ38" i="1"/>
  <c r="BQ42" i="1"/>
  <c r="BQ46" i="1"/>
  <c r="BQ50" i="1"/>
  <c r="BQ54" i="1"/>
  <c r="BQ58" i="1"/>
  <c r="BQ62" i="1"/>
  <c r="BQ66" i="1"/>
  <c r="BQ70" i="1"/>
  <c r="BQ74" i="1"/>
  <c r="BQ78" i="1"/>
  <c r="BQ82" i="1"/>
  <c r="BQ86" i="1"/>
  <c r="BQ90" i="1"/>
  <c r="BQ94" i="1"/>
  <c r="BQ98" i="1"/>
  <c r="BQ102" i="1"/>
  <c r="BQ106" i="1"/>
  <c r="BQ110" i="1"/>
  <c r="BQ114" i="1"/>
  <c r="BQ31" i="1"/>
  <c r="BQ35" i="1"/>
  <c r="BQ39" i="1"/>
  <c r="BQ43" i="1"/>
  <c r="BQ47" i="1"/>
  <c r="BQ51" i="1"/>
  <c r="BQ55" i="1"/>
  <c r="BQ59" i="1"/>
  <c r="BQ63" i="1"/>
  <c r="BQ67" i="1"/>
  <c r="BQ71" i="1"/>
  <c r="BQ75" i="1"/>
  <c r="BQ79" i="1"/>
  <c r="BQ83" i="1"/>
  <c r="BQ87" i="1"/>
  <c r="BQ91" i="1"/>
  <c r="BQ95" i="1"/>
  <c r="BQ99" i="1"/>
  <c r="BQ103" i="1"/>
  <c r="BQ107" i="1"/>
  <c r="BQ111" i="1"/>
  <c r="BQ115" i="1"/>
  <c r="BQ37" i="1"/>
  <c r="BQ45" i="1"/>
  <c r="BQ53" i="1"/>
  <c r="BQ61" i="1"/>
  <c r="BQ69" i="1"/>
  <c r="BQ77" i="1"/>
  <c r="BQ85" i="1"/>
  <c r="BQ93" i="1"/>
  <c r="BQ101" i="1"/>
  <c r="BQ109" i="1"/>
  <c r="BQ29" i="1"/>
  <c r="BQ27" i="1"/>
  <c r="BQ41" i="1"/>
  <c r="BQ57" i="1"/>
  <c r="BQ81" i="1"/>
  <c r="BQ97" i="1"/>
  <c r="BQ113" i="1"/>
  <c r="BQ32" i="1"/>
  <c r="BQ40" i="1"/>
  <c r="BQ48" i="1"/>
  <c r="BQ56" i="1"/>
  <c r="BQ64" i="1"/>
  <c r="BQ72" i="1"/>
  <c r="BQ80" i="1"/>
  <c r="BQ88" i="1"/>
  <c r="BQ96" i="1"/>
  <c r="BQ104" i="1"/>
  <c r="BQ112" i="1"/>
  <c r="BQ49" i="1"/>
  <c r="BQ65" i="1"/>
  <c r="BQ89" i="1"/>
  <c r="BQ105" i="1"/>
  <c r="BQ33" i="1"/>
  <c r="BQ73" i="1"/>
  <c r="BQ44" i="1"/>
  <c r="BQ76" i="1"/>
  <c r="BQ108" i="1"/>
  <c r="BQ52" i="1"/>
  <c r="BQ84" i="1"/>
  <c r="BQ116" i="1"/>
  <c r="BQ60" i="1"/>
  <c r="BQ92" i="1"/>
  <c r="BQ28" i="1"/>
  <c r="BQ36" i="1"/>
  <c r="BQ68" i="1"/>
  <c r="BQ100" i="1"/>
  <c r="CI29" i="1"/>
  <c r="CI33" i="1"/>
  <c r="CI37" i="1"/>
  <c r="CI41" i="1"/>
  <c r="CI45" i="1"/>
  <c r="CI49" i="1"/>
  <c r="CI53" i="1"/>
  <c r="CI57" i="1"/>
  <c r="CI61" i="1"/>
  <c r="CI65" i="1"/>
  <c r="CI69" i="1"/>
  <c r="CI73" i="1"/>
  <c r="CI77" i="1"/>
  <c r="CI81" i="1"/>
  <c r="CI85" i="1"/>
  <c r="CI89" i="1"/>
  <c r="CI93" i="1"/>
  <c r="CI97" i="1"/>
  <c r="CI101" i="1"/>
  <c r="CI105" i="1"/>
  <c r="CI109" i="1"/>
  <c r="CI113" i="1"/>
  <c r="CI28" i="1"/>
  <c r="CI30" i="1"/>
  <c r="CI34" i="1"/>
  <c r="CI38" i="1"/>
  <c r="CI42" i="1"/>
  <c r="CI46" i="1"/>
  <c r="CI50" i="1"/>
  <c r="CI54" i="1"/>
  <c r="CI58" i="1"/>
  <c r="CI62" i="1"/>
  <c r="CI66" i="1"/>
  <c r="CI70" i="1"/>
  <c r="CI74" i="1"/>
  <c r="CI78" i="1"/>
  <c r="CI82" i="1"/>
  <c r="CI86" i="1"/>
  <c r="CI90" i="1"/>
  <c r="CI94" i="1"/>
  <c r="CI98" i="1"/>
  <c r="CI102" i="1"/>
  <c r="CI106" i="1"/>
  <c r="CI110" i="1"/>
  <c r="CI114" i="1"/>
  <c r="CI35" i="1"/>
  <c r="CI43" i="1"/>
  <c r="CI51" i="1"/>
  <c r="CI59" i="1"/>
  <c r="CI67" i="1"/>
  <c r="CI75" i="1"/>
  <c r="CI83" i="1"/>
  <c r="CI91" i="1"/>
  <c r="CI99" i="1"/>
  <c r="CI107" i="1"/>
  <c r="CI115" i="1"/>
  <c r="CI31" i="1"/>
  <c r="CI55" i="1"/>
  <c r="CI63" i="1"/>
  <c r="CI87" i="1"/>
  <c r="CI103" i="1"/>
  <c r="CI36" i="1"/>
  <c r="CI44" i="1"/>
  <c r="CI52" i="1"/>
  <c r="CI60" i="1"/>
  <c r="CI68" i="1"/>
  <c r="CI76" i="1"/>
  <c r="CI84" i="1"/>
  <c r="CI92" i="1"/>
  <c r="CI100" i="1"/>
  <c r="CI108" i="1"/>
  <c r="CI116" i="1"/>
  <c r="CI39" i="1"/>
  <c r="CI71" i="1"/>
  <c r="CI95" i="1"/>
  <c r="CI111" i="1"/>
  <c r="CI47" i="1"/>
  <c r="CI79" i="1"/>
  <c r="CI32" i="1"/>
  <c r="CI64" i="1"/>
  <c r="CI96" i="1"/>
  <c r="CI40" i="1"/>
  <c r="CI72" i="1"/>
  <c r="CI104" i="1"/>
  <c r="CI48" i="1"/>
  <c r="CI80" i="1"/>
  <c r="CI112" i="1"/>
  <c r="CI56" i="1"/>
  <c r="CI88" i="1"/>
  <c r="BP33" i="1"/>
  <c r="BP37" i="1"/>
  <c r="BP41" i="1"/>
  <c r="BP45" i="1"/>
  <c r="BP49" i="1"/>
  <c r="BP53" i="1"/>
  <c r="BP57" i="1"/>
  <c r="BP61" i="1"/>
  <c r="BP65" i="1"/>
  <c r="BP69" i="1"/>
  <c r="BP73" i="1"/>
  <c r="BP77" i="1"/>
  <c r="BP81" i="1"/>
  <c r="BP85" i="1"/>
  <c r="BP89" i="1"/>
  <c r="BP93" i="1"/>
  <c r="BP97" i="1"/>
  <c r="BP101" i="1"/>
  <c r="BP105" i="1"/>
  <c r="BP109" i="1"/>
  <c r="BP113" i="1"/>
  <c r="DK7" i="1"/>
  <c r="BP30" i="1"/>
  <c r="BP34" i="1"/>
  <c r="BP38" i="1"/>
  <c r="BP42" i="1"/>
  <c r="BP46" i="1"/>
  <c r="BP50" i="1"/>
  <c r="BP54" i="1"/>
  <c r="BP58" i="1"/>
  <c r="BP62" i="1"/>
  <c r="BP66" i="1"/>
  <c r="BP70" i="1"/>
  <c r="BP74" i="1"/>
  <c r="BP78" i="1"/>
  <c r="BP82" i="1"/>
  <c r="BP86" i="1"/>
  <c r="BP90" i="1"/>
  <c r="BP94" i="1"/>
  <c r="BP98" i="1"/>
  <c r="BP102" i="1"/>
  <c r="BP106" i="1"/>
  <c r="BP110" i="1"/>
  <c r="BP114" i="1"/>
  <c r="BP36" i="1"/>
  <c r="BP44" i="1"/>
  <c r="BP52" i="1"/>
  <c r="BP60" i="1"/>
  <c r="BP68" i="1"/>
  <c r="BP76" i="1"/>
  <c r="BP84" i="1"/>
  <c r="BP92" i="1"/>
  <c r="BP100" i="1"/>
  <c r="BP108" i="1"/>
  <c r="BP116" i="1"/>
  <c r="BP32" i="1"/>
  <c r="BP48" i="1"/>
  <c r="BP64" i="1"/>
  <c r="BP88" i="1"/>
  <c r="BP104" i="1"/>
  <c r="BP31" i="1"/>
  <c r="BP39" i="1"/>
  <c r="BP47" i="1"/>
  <c r="BP55" i="1"/>
  <c r="BP63" i="1"/>
  <c r="BP71" i="1"/>
  <c r="BP79" i="1"/>
  <c r="BP87" i="1"/>
  <c r="BP95" i="1"/>
  <c r="BP103" i="1"/>
  <c r="BP111" i="1"/>
  <c r="BP28" i="1"/>
  <c r="BP56" i="1"/>
  <c r="BP72" i="1"/>
  <c r="BP96" i="1"/>
  <c r="BP112" i="1"/>
  <c r="BP40" i="1"/>
  <c r="BP80" i="1"/>
  <c r="BP35" i="1"/>
  <c r="BP67" i="1"/>
  <c r="BP99" i="1"/>
  <c r="BP27" i="1"/>
  <c r="BP29" i="1"/>
  <c r="BP43" i="1"/>
  <c r="BP75" i="1"/>
  <c r="BP107" i="1"/>
  <c r="BP51" i="1"/>
  <c r="BP83" i="1"/>
  <c r="BP115" i="1"/>
  <c r="BP59" i="1"/>
  <c r="BP91" i="1"/>
  <c r="CF29" i="1"/>
  <c r="CF33" i="1"/>
  <c r="CF37" i="1"/>
  <c r="CF41" i="1"/>
  <c r="CF45" i="1"/>
  <c r="CF49" i="1"/>
  <c r="CF53" i="1"/>
  <c r="CF57" i="1"/>
  <c r="CF61" i="1"/>
  <c r="CF65" i="1"/>
  <c r="CF69" i="1"/>
  <c r="CF73" i="1"/>
  <c r="CF77" i="1"/>
  <c r="CF81" i="1"/>
  <c r="CF85" i="1"/>
  <c r="CF89" i="1"/>
  <c r="CF93" i="1"/>
  <c r="CF97" i="1"/>
  <c r="CF101" i="1"/>
  <c r="CF105" i="1"/>
  <c r="CF109" i="1"/>
  <c r="CF113" i="1"/>
  <c r="CF30" i="1"/>
  <c r="CF34" i="1"/>
  <c r="CF38" i="1"/>
  <c r="CF42" i="1"/>
  <c r="CF46" i="1"/>
  <c r="CF50" i="1"/>
  <c r="CF54" i="1"/>
  <c r="CF58" i="1"/>
  <c r="CF62" i="1"/>
  <c r="CF66" i="1"/>
  <c r="CF70" i="1"/>
  <c r="CF74" i="1"/>
  <c r="CF78" i="1"/>
  <c r="CF82" i="1"/>
  <c r="CF86" i="1"/>
  <c r="CF90" i="1"/>
  <c r="CF94" i="1"/>
  <c r="CF98" i="1"/>
  <c r="CF102" i="1"/>
  <c r="CF106" i="1"/>
  <c r="CF110" i="1"/>
  <c r="CF114" i="1"/>
  <c r="CF31" i="1"/>
  <c r="CF39" i="1"/>
  <c r="CF47" i="1"/>
  <c r="CF55" i="1"/>
  <c r="CF63" i="1"/>
  <c r="CF71" i="1"/>
  <c r="CF79" i="1"/>
  <c r="CF87" i="1"/>
  <c r="CF95" i="1"/>
  <c r="CF103" i="1"/>
  <c r="CF111" i="1"/>
  <c r="CF32" i="1"/>
  <c r="CF40" i="1"/>
  <c r="CF48" i="1"/>
  <c r="CF56" i="1"/>
  <c r="CF64" i="1"/>
  <c r="CF72" i="1"/>
  <c r="CF80" i="1"/>
  <c r="CF88" i="1"/>
  <c r="CF96" i="1"/>
  <c r="CF104" i="1"/>
  <c r="CF112" i="1"/>
  <c r="CF35" i="1"/>
  <c r="CF43" i="1"/>
  <c r="CF51" i="1"/>
  <c r="CF59" i="1"/>
  <c r="CF67" i="1"/>
  <c r="CF75" i="1"/>
  <c r="CF83" i="1"/>
  <c r="CF91" i="1"/>
  <c r="CF99" i="1"/>
  <c r="CF107" i="1"/>
  <c r="CF115" i="1"/>
  <c r="CF44" i="1"/>
  <c r="CF76" i="1"/>
  <c r="CF108" i="1"/>
  <c r="CF27" i="1"/>
  <c r="CF92" i="1"/>
  <c r="CF52" i="1"/>
  <c r="CF84" i="1"/>
  <c r="CF116" i="1"/>
  <c r="CF60" i="1"/>
  <c r="CF36" i="1"/>
  <c r="CF68" i="1"/>
  <c r="CF100" i="1"/>
  <c r="CF28" i="1"/>
  <c r="DK10" i="1"/>
  <c r="BS31" i="1"/>
  <c r="BS35" i="1"/>
  <c r="BS39" i="1"/>
  <c r="BS43" i="1"/>
  <c r="BS47" i="1"/>
  <c r="BS51" i="1"/>
  <c r="BS55" i="1"/>
  <c r="BS59" i="1"/>
  <c r="BS63" i="1"/>
  <c r="BS67" i="1"/>
  <c r="BS71" i="1"/>
  <c r="BS75" i="1"/>
  <c r="BS79" i="1"/>
  <c r="BS83" i="1"/>
  <c r="BS87" i="1"/>
  <c r="BS91" i="1"/>
  <c r="BS95" i="1"/>
  <c r="BS99" i="1"/>
  <c r="BS103" i="1"/>
  <c r="BS107" i="1"/>
  <c r="BS111" i="1"/>
  <c r="BS115" i="1"/>
  <c r="BS29" i="1"/>
  <c r="BS32" i="1"/>
  <c r="BS36" i="1"/>
  <c r="BS40" i="1"/>
  <c r="BS44" i="1"/>
  <c r="BS48" i="1"/>
  <c r="BS52" i="1"/>
  <c r="BS56" i="1"/>
  <c r="BS60" i="1"/>
  <c r="BS64" i="1"/>
  <c r="BS68" i="1"/>
  <c r="BS72" i="1"/>
  <c r="BS76" i="1"/>
  <c r="BS80" i="1"/>
  <c r="BS84" i="1"/>
  <c r="BS88" i="1"/>
  <c r="BS92" i="1"/>
  <c r="BS96" i="1"/>
  <c r="BS100" i="1"/>
  <c r="BS104" i="1"/>
  <c r="BS108" i="1"/>
  <c r="BS112" i="1"/>
  <c r="BS116" i="1"/>
  <c r="BS41" i="1"/>
  <c r="BS37" i="1"/>
  <c r="BS46" i="1"/>
  <c r="BS54" i="1"/>
  <c r="BS62" i="1"/>
  <c r="BS70" i="1"/>
  <c r="BS78" i="1"/>
  <c r="BS86" i="1"/>
  <c r="BS94" i="1"/>
  <c r="BS102" i="1"/>
  <c r="BS110" i="1"/>
  <c r="BS28" i="1"/>
  <c r="BS27" i="1"/>
  <c r="BS34" i="1"/>
  <c r="BS61" i="1"/>
  <c r="BS85" i="1"/>
  <c r="BS101" i="1"/>
  <c r="BS30" i="1"/>
  <c r="BS38" i="1"/>
  <c r="BS49" i="1"/>
  <c r="BS57" i="1"/>
  <c r="BS65" i="1"/>
  <c r="BS73" i="1"/>
  <c r="BS81" i="1"/>
  <c r="BS89" i="1"/>
  <c r="BS97" i="1"/>
  <c r="BS105" i="1"/>
  <c r="BS113" i="1"/>
  <c r="BS77" i="1"/>
  <c r="BS33" i="1"/>
  <c r="BS42" i="1"/>
  <c r="BS50" i="1"/>
  <c r="BS58" i="1"/>
  <c r="BS66" i="1"/>
  <c r="BS74" i="1"/>
  <c r="BS82" i="1"/>
  <c r="BS90" i="1"/>
  <c r="BS98" i="1"/>
  <c r="BS106" i="1"/>
  <c r="BS114" i="1"/>
  <c r="BS45" i="1"/>
  <c r="BS53" i="1"/>
  <c r="BS69" i="1"/>
  <c r="BS93" i="1"/>
  <c r="BS109" i="1"/>
  <c r="CG29" i="1"/>
  <c r="CG33" i="1"/>
  <c r="CG37" i="1"/>
  <c r="CG41" i="1"/>
  <c r="CG30" i="1"/>
  <c r="CG34" i="1"/>
  <c r="CG38" i="1"/>
  <c r="CG42" i="1"/>
  <c r="CG31" i="1"/>
  <c r="CG39" i="1"/>
  <c r="CG45" i="1"/>
  <c r="CG49" i="1"/>
  <c r="CG53" i="1"/>
  <c r="CG57" i="1"/>
  <c r="CG61" i="1"/>
  <c r="CG65" i="1"/>
  <c r="CG69" i="1"/>
  <c r="CG73" i="1"/>
  <c r="CG77" i="1"/>
  <c r="CG81" i="1"/>
  <c r="CG85" i="1"/>
  <c r="CG89" i="1"/>
  <c r="CG93" i="1"/>
  <c r="CG97" i="1"/>
  <c r="CG101" i="1"/>
  <c r="CG105" i="1"/>
  <c r="CG109" i="1"/>
  <c r="CG113" i="1"/>
  <c r="CG32" i="1"/>
  <c r="CG40" i="1"/>
  <c r="CG46" i="1"/>
  <c r="CG50" i="1"/>
  <c r="CG54" i="1"/>
  <c r="CG58" i="1"/>
  <c r="CG62" i="1"/>
  <c r="CG66" i="1"/>
  <c r="CG70" i="1"/>
  <c r="CG74" i="1"/>
  <c r="CG78" i="1"/>
  <c r="CG82" i="1"/>
  <c r="CG86" i="1"/>
  <c r="CG90" i="1"/>
  <c r="CG94" i="1"/>
  <c r="CG98" i="1"/>
  <c r="CG102" i="1"/>
  <c r="CG106" i="1"/>
  <c r="CG110" i="1"/>
  <c r="CG114" i="1"/>
  <c r="CG35" i="1"/>
  <c r="CG43" i="1"/>
  <c r="CG47" i="1"/>
  <c r="CG51" i="1"/>
  <c r="CG55" i="1"/>
  <c r="CG59" i="1"/>
  <c r="CG63" i="1"/>
  <c r="CG67" i="1"/>
  <c r="CG71" i="1"/>
  <c r="CG75" i="1"/>
  <c r="CG79" i="1"/>
  <c r="CG83" i="1"/>
  <c r="CG87" i="1"/>
  <c r="CG91" i="1"/>
  <c r="CG95" i="1"/>
  <c r="CG99" i="1"/>
  <c r="CG103" i="1"/>
  <c r="CG107" i="1"/>
  <c r="CG111" i="1"/>
  <c r="CG115" i="1"/>
  <c r="CG48" i="1"/>
  <c r="CG64" i="1"/>
  <c r="CG80" i="1"/>
  <c r="CG96" i="1"/>
  <c r="CG112" i="1"/>
  <c r="CG36" i="1"/>
  <c r="CG88" i="1"/>
  <c r="CG52" i="1"/>
  <c r="CG68" i="1"/>
  <c r="CG84" i="1"/>
  <c r="CG100" i="1"/>
  <c r="CG116" i="1"/>
  <c r="CG27" i="1"/>
  <c r="CG56" i="1"/>
  <c r="CG104" i="1"/>
  <c r="CG72" i="1"/>
  <c r="CG28" i="1"/>
  <c r="CG60" i="1"/>
  <c r="CG76" i="1"/>
  <c r="CG92" i="1"/>
  <c r="CG44" i="1"/>
  <c r="CG108" i="1"/>
  <c r="CJ3" i="3" a="1"/>
  <c r="CG7" i="1"/>
  <c r="CU7" i="1" s="1"/>
  <c r="DK9" i="1"/>
  <c r="BR31" i="1"/>
  <c r="BR35" i="1"/>
  <c r="BR39" i="1"/>
  <c r="BR43" i="1"/>
  <c r="BR47" i="1"/>
  <c r="BR51" i="1"/>
  <c r="BR55" i="1"/>
  <c r="BR32" i="1"/>
  <c r="BR36" i="1"/>
  <c r="BR40" i="1"/>
  <c r="BR44" i="1"/>
  <c r="BR48" i="1"/>
  <c r="BR52" i="1"/>
  <c r="BR56" i="1"/>
  <c r="BR60" i="1"/>
  <c r="BR64" i="1"/>
  <c r="BR68" i="1"/>
  <c r="BR72" i="1"/>
  <c r="BR76" i="1"/>
  <c r="BR80" i="1"/>
  <c r="BR84" i="1"/>
  <c r="BR88" i="1"/>
  <c r="BR92" i="1"/>
  <c r="BR96" i="1"/>
  <c r="BR30" i="1"/>
  <c r="BR38" i="1"/>
  <c r="BR46" i="1"/>
  <c r="BR54" i="1"/>
  <c r="BR61" i="1"/>
  <c r="BR66" i="1"/>
  <c r="BR71" i="1"/>
  <c r="BR77" i="1"/>
  <c r="BR82" i="1"/>
  <c r="BR87" i="1"/>
  <c r="BR93" i="1"/>
  <c r="BR98" i="1"/>
  <c r="BR102" i="1"/>
  <c r="BR106" i="1"/>
  <c r="BR110" i="1"/>
  <c r="BR114" i="1"/>
  <c r="BR42" i="1"/>
  <c r="BR58" i="1"/>
  <c r="BR69" i="1"/>
  <c r="BR79" i="1"/>
  <c r="BR95" i="1"/>
  <c r="BR104" i="1"/>
  <c r="BR112" i="1"/>
  <c r="BR33" i="1"/>
  <c r="BR41" i="1"/>
  <c r="BR49" i="1"/>
  <c r="BR57" i="1"/>
  <c r="BR62" i="1"/>
  <c r="BR67" i="1"/>
  <c r="BR73" i="1"/>
  <c r="BR78" i="1"/>
  <c r="BR83" i="1"/>
  <c r="BR89" i="1"/>
  <c r="BR94" i="1"/>
  <c r="BR99" i="1"/>
  <c r="BR103" i="1"/>
  <c r="BR107" i="1"/>
  <c r="BR111" i="1"/>
  <c r="BR115" i="1"/>
  <c r="BR28" i="1"/>
  <c r="BR27" i="1"/>
  <c r="BR34" i="1"/>
  <c r="BR50" i="1"/>
  <c r="BR63" i="1"/>
  <c r="BR74" i="1"/>
  <c r="BR85" i="1"/>
  <c r="BR100" i="1"/>
  <c r="BR108" i="1"/>
  <c r="BR116" i="1"/>
  <c r="BR90" i="1"/>
  <c r="BR53" i="1"/>
  <c r="BR75" i="1"/>
  <c r="BR97" i="1"/>
  <c r="BR113" i="1"/>
  <c r="BR59" i="1"/>
  <c r="BR81" i="1"/>
  <c r="BR101" i="1"/>
  <c r="BR29" i="1"/>
  <c r="BR91" i="1"/>
  <c r="BR37" i="1"/>
  <c r="BR65" i="1"/>
  <c r="BR86" i="1"/>
  <c r="BR105" i="1"/>
  <c r="BR45" i="1"/>
  <c r="BR70" i="1"/>
  <c r="BR109" i="1"/>
  <c r="CH29" i="1"/>
  <c r="CH33" i="1"/>
  <c r="CH37" i="1"/>
  <c r="CH41" i="1"/>
  <c r="CH45" i="1"/>
  <c r="CH49" i="1"/>
  <c r="CH53" i="1"/>
  <c r="CH57" i="1"/>
  <c r="CH61" i="1"/>
  <c r="CH65" i="1"/>
  <c r="CH69" i="1"/>
  <c r="CH73" i="1"/>
  <c r="CH77" i="1"/>
  <c r="CH81" i="1"/>
  <c r="CH85" i="1"/>
  <c r="CH89" i="1"/>
  <c r="CH93" i="1"/>
  <c r="CH97" i="1"/>
  <c r="CH101" i="1"/>
  <c r="CH105" i="1"/>
  <c r="CH109" i="1"/>
  <c r="CH113" i="1"/>
  <c r="CH27" i="1"/>
  <c r="CH30" i="1"/>
  <c r="CH34" i="1"/>
  <c r="CH38" i="1"/>
  <c r="CH42" i="1"/>
  <c r="CH46" i="1"/>
  <c r="CH50" i="1"/>
  <c r="CH54" i="1"/>
  <c r="CH58" i="1"/>
  <c r="CH62" i="1"/>
  <c r="CH66" i="1"/>
  <c r="CH70" i="1"/>
  <c r="CH74" i="1"/>
  <c r="CH78" i="1"/>
  <c r="CH82" i="1"/>
  <c r="CH86" i="1"/>
  <c r="CH90" i="1"/>
  <c r="CH94" i="1"/>
  <c r="CH98" i="1"/>
  <c r="CH102" i="1"/>
  <c r="CH106" i="1"/>
  <c r="CH110" i="1"/>
  <c r="CH114" i="1"/>
  <c r="CH28" i="1"/>
  <c r="CH31" i="1"/>
  <c r="CH35" i="1"/>
  <c r="CH39" i="1"/>
  <c r="CH43" i="1"/>
  <c r="CH47" i="1"/>
  <c r="CH51" i="1"/>
  <c r="CH55" i="1"/>
  <c r="CH59" i="1"/>
  <c r="CH63" i="1"/>
  <c r="CH67" i="1"/>
  <c r="CH71" i="1"/>
  <c r="CH75" i="1"/>
  <c r="CH40" i="1"/>
  <c r="CH56" i="1"/>
  <c r="CH72" i="1"/>
  <c r="CH83" i="1"/>
  <c r="CH91" i="1"/>
  <c r="CH99" i="1"/>
  <c r="CH107" i="1"/>
  <c r="CH115" i="1"/>
  <c r="CH48" i="1"/>
  <c r="CH64" i="1"/>
  <c r="CH95" i="1"/>
  <c r="CH44" i="1"/>
  <c r="CH60" i="1"/>
  <c r="CH76" i="1"/>
  <c r="CH84" i="1"/>
  <c r="CH92" i="1"/>
  <c r="CH100" i="1"/>
  <c r="CH108" i="1"/>
  <c r="CH116" i="1"/>
  <c r="CH32" i="1"/>
  <c r="CH79" i="1"/>
  <c r="CH103" i="1"/>
  <c r="CH111" i="1"/>
  <c r="CH87" i="1"/>
  <c r="CH36" i="1"/>
  <c r="CH88" i="1"/>
  <c r="CH52" i="1"/>
  <c r="CH96" i="1"/>
  <c r="CH68" i="1"/>
  <c r="CH104" i="1"/>
  <c r="CH80" i="1"/>
  <c r="CH112" i="1"/>
  <c r="F66" i="1"/>
  <c r="G28" i="1"/>
  <c r="CB3" i="3" a="1"/>
  <c r="BA36" i="1"/>
  <c r="BA35" i="1"/>
  <c r="BA37" i="1"/>
  <c r="BA38" i="1"/>
  <c r="BB43" i="1"/>
  <c r="BB47" i="1"/>
  <c r="BB51" i="1"/>
  <c r="BB55" i="1"/>
  <c r="BB59" i="1"/>
  <c r="BB63" i="1"/>
  <c r="BB67" i="1"/>
  <c r="BB71" i="1"/>
  <c r="BB75" i="1"/>
  <c r="BB79" i="1"/>
  <c r="BB83" i="1"/>
  <c r="BB87" i="1"/>
  <c r="BB91" i="1"/>
  <c r="BB95" i="1"/>
  <c r="BB99" i="1"/>
  <c r="BB103" i="1"/>
  <c r="BB107" i="1"/>
  <c r="BB111" i="1"/>
  <c r="BB115" i="1"/>
  <c r="BB40" i="1"/>
  <c r="BB44" i="1"/>
  <c r="BB48" i="1"/>
  <c r="BB52" i="1"/>
  <c r="BB56" i="1"/>
  <c r="BB60" i="1"/>
  <c r="BB64" i="1"/>
  <c r="BB68" i="1"/>
  <c r="BB72" i="1"/>
  <c r="BB76" i="1"/>
  <c r="BB80" i="1"/>
  <c r="BB84" i="1"/>
  <c r="BB88" i="1"/>
  <c r="BB92" i="1"/>
  <c r="BB96" i="1"/>
  <c r="BB100" i="1"/>
  <c r="BB104" i="1"/>
  <c r="BB108" i="1"/>
  <c r="BB112" i="1"/>
  <c r="BB116" i="1"/>
  <c r="BB42" i="1"/>
  <c r="BB50" i="1"/>
  <c r="BB58" i="1"/>
  <c r="BB66" i="1"/>
  <c r="BB74" i="1"/>
  <c r="BB82" i="1"/>
  <c r="BB90" i="1"/>
  <c r="BB98" i="1"/>
  <c r="BB106" i="1"/>
  <c r="BB114" i="1"/>
  <c r="BB39" i="1"/>
  <c r="BB57" i="1"/>
  <c r="BB45" i="1"/>
  <c r="BB53" i="1"/>
  <c r="BB61" i="1"/>
  <c r="BB69" i="1"/>
  <c r="BB77" i="1"/>
  <c r="BB85" i="1"/>
  <c r="BB93" i="1"/>
  <c r="BB101" i="1"/>
  <c r="BB109" i="1"/>
  <c r="BB41" i="1"/>
  <c r="BB73" i="1"/>
  <c r="BB46" i="1"/>
  <c r="BB54" i="1"/>
  <c r="BB62" i="1"/>
  <c r="BB70" i="1"/>
  <c r="BB78" i="1"/>
  <c r="BB86" i="1"/>
  <c r="BB94" i="1"/>
  <c r="BB102" i="1"/>
  <c r="BB110" i="1"/>
  <c r="BB49" i="1"/>
  <c r="BB65" i="1"/>
  <c r="BB89" i="1"/>
  <c r="BB97" i="1"/>
  <c r="BB81" i="1"/>
  <c r="BB105" i="1"/>
  <c r="BB113" i="1"/>
  <c r="AZ36" i="1"/>
  <c r="AZ37" i="1"/>
  <c r="AZ35" i="1"/>
  <c r="AZ38" i="1"/>
  <c r="F103" i="1"/>
  <c r="F51" i="1"/>
  <c r="F56" i="1"/>
  <c r="V7" i="1"/>
  <c r="BA7" i="1"/>
  <c r="E8" i="1"/>
  <c r="BB37" i="1"/>
  <c r="BB38" i="1"/>
  <c r="BB35" i="1"/>
  <c r="BB36" i="1"/>
  <c r="V10" i="1"/>
  <c r="X42" i="1" s="1"/>
  <c r="BA10" i="1"/>
  <c r="BG20" i="1" s="1"/>
  <c r="F60" i="1"/>
  <c r="G110" i="1"/>
  <c r="G53" i="1"/>
  <c r="G26" i="1"/>
  <c r="G34" i="1"/>
  <c r="F63" i="1"/>
  <c r="AY38" i="1"/>
  <c r="AY36" i="1"/>
  <c r="AY35" i="1"/>
  <c r="AY37" i="1"/>
  <c r="W3" i="3"/>
  <c r="V6" i="1"/>
  <c r="BA6" i="1"/>
  <c r="V8" i="1"/>
  <c r="V36" i="1" s="1"/>
  <c r="BA8" i="1"/>
  <c r="X3" i="3"/>
  <c r="G83" i="1"/>
  <c r="G36" i="1"/>
  <c r="F31" i="1"/>
  <c r="G51" i="1"/>
  <c r="G100" i="1"/>
  <c r="G78" i="1"/>
  <c r="AJ15" i="1"/>
  <c r="AY15" i="1" s="1"/>
  <c r="BP15" i="1" s="1"/>
  <c r="CE15" i="1" s="1"/>
  <c r="T13" i="1"/>
  <c r="N37" i="3"/>
  <c r="CF7" i="1" s="1"/>
  <c r="CT7" i="1" s="1"/>
  <c r="U6" i="1"/>
  <c r="N39" i="3"/>
  <c r="CF9" i="1" s="1"/>
  <c r="CT9" i="1" s="1"/>
  <c r="U8" i="1"/>
  <c r="BC3" i="3" a="1"/>
  <c r="V9" i="1"/>
  <c r="C31" i="1"/>
  <c r="C47" i="1"/>
  <c r="C63" i="1"/>
  <c r="C79" i="1"/>
  <c r="C95" i="1"/>
  <c r="C111" i="1"/>
  <c r="D41" i="1"/>
  <c r="D57" i="1"/>
  <c r="D73" i="1"/>
  <c r="D89" i="1"/>
  <c r="D105" i="1"/>
  <c r="C40" i="1"/>
  <c r="C56" i="1"/>
  <c r="C72" i="1"/>
  <c r="C88" i="1"/>
  <c r="C104" i="1"/>
  <c r="D34" i="1"/>
  <c r="D50" i="1"/>
  <c r="D66" i="1"/>
  <c r="D82" i="1"/>
  <c r="D98" i="1"/>
  <c r="D114" i="1"/>
  <c r="C34" i="1"/>
  <c r="C50" i="1"/>
  <c r="C66" i="1"/>
  <c r="C82" i="1"/>
  <c r="C98" i="1"/>
  <c r="C114" i="1"/>
  <c r="D44" i="1"/>
  <c r="D60" i="1"/>
  <c r="D76" i="1"/>
  <c r="D92" i="1"/>
  <c r="D108" i="1"/>
  <c r="C69" i="1"/>
  <c r="D47" i="1"/>
  <c r="D111" i="1"/>
  <c r="D25" i="1"/>
  <c r="D43" i="1"/>
  <c r="C57" i="1"/>
  <c r="D35" i="1"/>
  <c r="D99" i="1"/>
  <c r="D59" i="1"/>
  <c r="C77" i="1"/>
  <c r="D55" i="1"/>
  <c r="C35" i="1"/>
  <c r="C51" i="1"/>
  <c r="C67" i="1"/>
  <c r="C83" i="1"/>
  <c r="C99" i="1"/>
  <c r="D29" i="1"/>
  <c r="D45" i="1"/>
  <c r="D61" i="1"/>
  <c r="D77" i="1"/>
  <c r="D93" i="1"/>
  <c r="D109" i="1"/>
  <c r="C44" i="1"/>
  <c r="C60" i="1"/>
  <c r="C76" i="1"/>
  <c r="C92" i="1"/>
  <c r="C108" i="1"/>
  <c r="D38" i="1"/>
  <c r="D54" i="1"/>
  <c r="D70" i="1"/>
  <c r="D86" i="1"/>
  <c r="D102" i="1"/>
  <c r="C38" i="1"/>
  <c r="C54" i="1"/>
  <c r="C70" i="1"/>
  <c r="C86" i="1"/>
  <c r="C102" i="1"/>
  <c r="D32" i="1"/>
  <c r="D48" i="1"/>
  <c r="D64" i="1"/>
  <c r="D80" i="1"/>
  <c r="D96" i="1"/>
  <c r="D112" i="1"/>
  <c r="C85" i="1"/>
  <c r="D63" i="1"/>
  <c r="D27" i="1"/>
  <c r="C49" i="1"/>
  <c r="D75" i="1"/>
  <c r="C73" i="1"/>
  <c r="D51" i="1"/>
  <c r="C33" i="1"/>
  <c r="D91" i="1"/>
  <c r="C29" i="1"/>
  <c r="C93" i="1"/>
  <c r="D71" i="1"/>
  <c r="C26" i="1"/>
  <c r="D26" i="1"/>
  <c r="C39" i="1"/>
  <c r="C55" i="1"/>
  <c r="C71" i="1"/>
  <c r="C87" i="1"/>
  <c r="C103" i="1"/>
  <c r="D33" i="1"/>
  <c r="D49" i="1"/>
  <c r="D65" i="1"/>
  <c r="D81" i="1"/>
  <c r="D97" i="1"/>
  <c r="D113" i="1"/>
  <c r="C32" i="1"/>
  <c r="C48" i="1"/>
  <c r="C64" i="1"/>
  <c r="C80" i="1"/>
  <c r="C96" i="1"/>
  <c r="C112" i="1"/>
  <c r="D42" i="1"/>
  <c r="D58" i="1"/>
  <c r="D74" i="1"/>
  <c r="D90" i="1"/>
  <c r="D106" i="1"/>
  <c r="C42" i="1"/>
  <c r="C58" i="1"/>
  <c r="C74" i="1"/>
  <c r="C90" i="1"/>
  <c r="C106" i="1"/>
  <c r="D36" i="1"/>
  <c r="D52" i="1"/>
  <c r="D68" i="1"/>
  <c r="D84" i="1"/>
  <c r="D100" i="1"/>
  <c r="C37" i="1"/>
  <c r="C101" i="1"/>
  <c r="D79" i="1"/>
  <c r="C28" i="1"/>
  <c r="C65" i="1"/>
  <c r="D107" i="1"/>
  <c r="C89" i="1"/>
  <c r="D67" i="1"/>
  <c r="C109" i="1"/>
  <c r="C81" i="1"/>
  <c r="C41" i="1"/>
  <c r="C110" i="1"/>
  <c r="D110" i="1"/>
  <c r="C68" i="1"/>
  <c r="C91" i="1"/>
  <c r="N38" i="3"/>
  <c r="CF8" i="1" s="1"/>
  <c r="CT8" i="1" s="1"/>
  <c r="U7" i="1"/>
  <c r="I39" i="3"/>
  <c r="BR9" i="1" s="1"/>
  <c r="DJ9" i="1" s="1"/>
  <c r="D8" i="1"/>
  <c r="F29" i="1"/>
  <c r="F45" i="1"/>
  <c r="F38" i="1"/>
  <c r="F54" i="1"/>
  <c r="F70" i="1"/>
  <c r="F86" i="1"/>
  <c r="F102" i="1"/>
  <c r="F44" i="1"/>
  <c r="F68" i="1"/>
  <c r="F89" i="1"/>
  <c r="F111" i="1"/>
  <c r="F72" i="1"/>
  <c r="F39" i="1"/>
  <c r="F64" i="1"/>
  <c r="F85" i="1"/>
  <c r="F107" i="1"/>
  <c r="F26" i="1"/>
  <c r="F67" i="1"/>
  <c r="F104" i="1"/>
  <c r="F48" i="1"/>
  <c r="F71" i="1"/>
  <c r="F92" i="1"/>
  <c r="F113" i="1"/>
  <c r="F28" i="1"/>
  <c r="F33" i="1"/>
  <c r="F49" i="1"/>
  <c r="F42" i="1"/>
  <c r="F58" i="1"/>
  <c r="F74" i="1"/>
  <c r="F90" i="1"/>
  <c r="F106" i="1"/>
  <c r="F52" i="1"/>
  <c r="F73" i="1"/>
  <c r="F95" i="1"/>
  <c r="F88" i="1"/>
  <c r="F47" i="1"/>
  <c r="F69" i="1"/>
  <c r="F91" i="1"/>
  <c r="F112" i="1"/>
  <c r="F43" i="1"/>
  <c r="F77" i="1"/>
  <c r="F114" i="1"/>
  <c r="F55" i="1"/>
  <c r="F76" i="1"/>
  <c r="F97" i="1"/>
  <c r="F37" i="1"/>
  <c r="F30" i="1"/>
  <c r="F46" i="1"/>
  <c r="F62" i="1"/>
  <c r="F78" i="1"/>
  <c r="F94" i="1"/>
  <c r="F110" i="1"/>
  <c r="F57" i="1"/>
  <c r="F79" i="1"/>
  <c r="F100" i="1"/>
  <c r="F35" i="1"/>
  <c r="F99" i="1"/>
  <c r="F53" i="1"/>
  <c r="F75" i="1"/>
  <c r="F96" i="1"/>
  <c r="G41" i="1"/>
  <c r="G57" i="1"/>
  <c r="G73" i="1"/>
  <c r="G89" i="1"/>
  <c r="G105" i="1"/>
  <c r="G32" i="1"/>
  <c r="G64" i="1"/>
  <c r="G96" i="1"/>
  <c r="G38" i="1"/>
  <c r="G54" i="1"/>
  <c r="G70" i="1"/>
  <c r="G86" i="1"/>
  <c r="G102" i="1"/>
  <c r="G52" i="1"/>
  <c r="G84" i="1"/>
  <c r="G27" i="1"/>
  <c r="G43" i="1"/>
  <c r="G59" i="1"/>
  <c r="G75" i="1"/>
  <c r="G91" i="1"/>
  <c r="G107" i="1"/>
  <c r="G29" i="1"/>
  <c r="G45" i="1"/>
  <c r="G61" i="1"/>
  <c r="G77" i="1"/>
  <c r="G93" i="1"/>
  <c r="G109" i="1"/>
  <c r="G40" i="1"/>
  <c r="G72" i="1"/>
  <c r="G104" i="1"/>
  <c r="G42" i="1"/>
  <c r="G58" i="1"/>
  <c r="G74" i="1"/>
  <c r="G90" i="1"/>
  <c r="G106" i="1"/>
  <c r="G60" i="1"/>
  <c r="G92" i="1"/>
  <c r="G31" i="1"/>
  <c r="G47" i="1"/>
  <c r="G63" i="1"/>
  <c r="G79" i="1"/>
  <c r="G95" i="1"/>
  <c r="G111" i="1"/>
  <c r="G33" i="1"/>
  <c r="G49" i="1"/>
  <c r="G65" i="1"/>
  <c r="G81" i="1"/>
  <c r="G97" i="1"/>
  <c r="G113" i="1"/>
  <c r="G48" i="1"/>
  <c r="G80" i="1"/>
  <c r="G112" i="1"/>
  <c r="G30" i="1"/>
  <c r="G46" i="1"/>
  <c r="G103" i="1"/>
  <c r="G71" i="1"/>
  <c r="G39" i="1"/>
  <c r="F87" i="1"/>
  <c r="F40" i="1"/>
  <c r="D103" i="1"/>
  <c r="C61" i="1"/>
  <c r="G76" i="1"/>
  <c r="F93" i="1"/>
  <c r="C25" i="1"/>
  <c r="G98" i="1"/>
  <c r="G66" i="1"/>
  <c r="F101" i="1"/>
  <c r="G88" i="1"/>
  <c r="G101" i="1"/>
  <c r="G37" i="1"/>
  <c r="F36" i="1"/>
  <c r="C53" i="1"/>
  <c r="D72" i="1"/>
  <c r="C94" i="1"/>
  <c r="C30" i="1"/>
  <c r="F50" i="1"/>
  <c r="D94" i="1"/>
  <c r="D30" i="1"/>
  <c r="C52" i="1"/>
  <c r="D53" i="1"/>
  <c r="C75" i="1"/>
  <c r="I40" i="3"/>
  <c r="BR10" i="1" s="1"/>
  <c r="DJ10" i="1" s="1"/>
  <c r="D9" i="1"/>
  <c r="D31" i="1"/>
  <c r="D88" i="1"/>
  <c r="C46" i="1"/>
  <c r="D46" i="1"/>
  <c r="D69" i="1"/>
  <c r="I37" i="3"/>
  <c r="BR7" i="1" s="1"/>
  <c r="DJ7" i="1" s="1"/>
  <c r="D6" i="1"/>
  <c r="E55" i="1"/>
  <c r="N40" i="3"/>
  <c r="CF10" i="1" s="1"/>
  <c r="CT10" i="1" s="1"/>
  <c r="U9" i="1"/>
  <c r="C27" i="1"/>
  <c r="G99" i="1"/>
  <c r="G67" i="1"/>
  <c r="G35" i="1"/>
  <c r="F81" i="1"/>
  <c r="F32" i="1"/>
  <c r="D87" i="1"/>
  <c r="C45" i="1"/>
  <c r="G68" i="1"/>
  <c r="F83" i="1"/>
  <c r="D28" i="1"/>
  <c r="G94" i="1"/>
  <c r="G62" i="1"/>
  <c r="F80" i="1"/>
  <c r="D83" i="1"/>
  <c r="G56" i="1"/>
  <c r="C97" i="1"/>
  <c r="G85" i="1"/>
  <c r="F105" i="1"/>
  <c r="D56" i="1"/>
  <c r="C78" i="1"/>
  <c r="F98" i="1"/>
  <c r="F34" i="1"/>
  <c r="D78" i="1"/>
  <c r="C100" i="1"/>
  <c r="C36" i="1"/>
  <c r="D101" i="1"/>
  <c r="D37" i="1"/>
  <c r="C59" i="1"/>
  <c r="F27" i="1"/>
  <c r="G87" i="1"/>
  <c r="G55" i="1"/>
  <c r="F108" i="1"/>
  <c r="F65" i="1"/>
  <c r="D39" i="1"/>
  <c r="G108" i="1"/>
  <c r="G44" i="1"/>
  <c r="F61" i="1"/>
  <c r="C113" i="1"/>
  <c r="G114" i="1"/>
  <c r="G82" i="1"/>
  <c r="G50" i="1"/>
  <c r="F59" i="1"/>
  <c r="C105" i="1"/>
  <c r="F109" i="1"/>
  <c r="F25" i="1"/>
  <c r="G69" i="1"/>
  <c r="F84" i="1"/>
  <c r="D95" i="1"/>
  <c r="D104" i="1"/>
  <c r="D40" i="1"/>
  <c r="C62" i="1"/>
  <c r="F82" i="1"/>
  <c r="D62" i="1"/>
  <c r="C84" i="1"/>
  <c r="F41" i="1"/>
  <c r="D85" i="1"/>
  <c r="C107" i="1"/>
  <c r="C43" i="1"/>
  <c r="H24" i="1"/>
  <c r="A24" i="1" s="1"/>
  <c r="W9" i="5"/>
  <c r="AH53" i="5"/>
  <c r="AD57" i="5"/>
  <c r="AB63" i="5"/>
  <c r="AB64" i="5" s="1"/>
  <c r="AD39" i="5"/>
  <c r="Y16" i="4"/>
  <c r="AH53" i="4"/>
  <c r="AH17" i="5"/>
  <c r="W9" i="6"/>
  <c r="L58" i="6"/>
  <c r="L59" i="6" s="1"/>
  <c r="AD39" i="2"/>
  <c r="AW4" i="3"/>
  <c r="V13" i="3"/>
  <c r="T14" i="3"/>
  <c r="T17" i="3"/>
  <c r="V18" i="3"/>
  <c r="V9" i="4"/>
  <c r="AH17" i="4"/>
  <c r="AD39" i="4"/>
  <c r="Q34" i="5"/>
  <c r="W34" i="5" s="1"/>
  <c r="R21" i="6"/>
  <c r="R23" i="6" s="1"/>
  <c r="Q34" i="6"/>
  <c r="W34" i="6" s="1"/>
  <c r="AB63" i="2"/>
  <c r="AB64" i="2" s="1"/>
  <c r="T7" i="3"/>
  <c r="I8" i="3"/>
  <c r="T8" i="3"/>
  <c r="U10" i="3"/>
  <c r="W9" i="4"/>
  <c r="AB61" i="6"/>
  <c r="AB63" i="6" s="1"/>
  <c r="AB64" i="6" s="1"/>
  <c r="AS4" i="3"/>
  <c r="U5" i="3"/>
  <c r="V21" i="3"/>
  <c r="T25" i="3"/>
  <c r="T37" i="3"/>
  <c r="V43" i="3"/>
  <c r="AB5" i="3"/>
  <c r="AB6" i="3" s="1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2" i="3" s="1"/>
  <c r="AB103" i="3" s="1"/>
  <c r="AB104" i="3" s="1"/>
  <c r="AB105" i="3" s="1"/>
  <c r="CM17" i="3"/>
  <c r="U19" i="3"/>
  <c r="T22" i="3"/>
  <c r="T33" i="3"/>
  <c r="V50" i="3"/>
  <c r="Y52" i="6"/>
  <c r="Q52" i="6"/>
  <c r="Q16" i="6"/>
  <c r="Y16" i="6"/>
  <c r="F40" i="6"/>
  <c r="F41" i="6" s="1"/>
  <c r="R40" i="6"/>
  <c r="X22" i="6"/>
  <c r="W60" i="6"/>
  <c r="X60" i="6" s="1"/>
  <c r="H57" i="6"/>
  <c r="F22" i="6"/>
  <c r="L23" i="6"/>
  <c r="AJ39" i="6"/>
  <c r="L40" i="6"/>
  <c r="H58" i="6"/>
  <c r="AJ57" i="6"/>
  <c r="AB53" i="6"/>
  <c r="F22" i="5"/>
  <c r="F40" i="5"/>
  <c r="F41" i="5" s="1"/>
  <c r="H39" i="5" s="1"/>
  <c r="X21" i="5"/>
  <c r="L41" i="5"/>
  <c r="L40" i="5"/>
  <c r="Q52" i="5"/>
  <c r="L58" i="5"/>
  <c r="L59" i="5" s="1"/>
  <c r="F59" i="5"/>
  <c r="L22" i="5"/>
  <c r="AB53" i="5"/>
  <c r="S16" i="5"/>
  <c r="V36" i="4"/>
  <c r="W43" i="4" s="1"/>
  <c r="X43" i="4" s="1"/>
  <c r="F41" i="4"/>
  <c r="H40" i="4" s="1"/>
  <c r="Y52" i="4"/>
  <c r="L58" i="4"/>
  <c r="L59" i="4" s="1"/>
  <c r="L64" i="4" s="1"/>
  <c r="W16" i="4"/>
  <c r="V18" i="4" s="1"/>
  <c r="W25" i="4" s="1"/>
  <c r="X25" i="4" s="1"/>
  <c r="N40" i="4"/>
  <c r="L41" i="4"/>
  <c r="AB61" i="4"/>
  <c r="AB35" i="4"/>
  <c r="P36" i="4"/>
  <c r="Q43" i="4" s="1"/>
  <c r="R43" i="4" s="1"/>
  <c r="Y34" i="4"/>
  <c r="F58" i="4"/>
  <c r="L22" i="4"/>
  <c r="F23" i="4"/>
  <c r="AJ57" i="4"/>
  <c r="R21" i="4"/>
  <c r="AO18" i="3"/>
  <c r="BE4" i="3"/>
  <c r="BM4" i="3" s="1"/>
  <c r="BV4" i="3" s="1"/>
  <c r="CD4" i="3" s="1"/>
  <c r="CL4" i="3" s="1"/>
  <c r="AN9" i="3"/>
  <c r="AN11" i="3"/>
  <c r="U16" i="3"/>
  <c r="AN105" i="3"/>
  <c r="AO104" i="3"/>
  <c r="AM103" i="3"/>
  <c r="AN102" i="3"/>
  <c r="AM105" i="3"/>
  <c r="AN104" i="3"/>
  <c r="AL103" i="3"/>
  <c r="AM102" i="3"/>
  <c r="AL105" i="3"/>
  <c r="AM104" i="3"/>
  <c r="AO103" i="3"/>
  <c r="AL102" i="3"/>
  <c r="AN101" i="3"/>
  <c r="AO100" i="3"/>
  <c r="AM99" i="3"/>
  <c r="AO105" i="3"/>
  <c r="AL104" i="3"/>
  <c r="AM101" i="3"/>
  <c r="AN99" i="3"/>
  <c r="AM98" i="3"/>
  <c r="AO97" i="3"/>
  <c r="AL96" i="3"/>
  <c r="AN95" i="3"/>
  <c r="AO94" i="3"/>
  <c r="AL101" i="3"/>
  <c r="AN100" i="3"/>
  <c r="AL99" i="3"/>
  <c r="AL98" i="3"/>
  <c r="AN97" i="3"/>
  <c r="AM100" i="3"/>
  <c r="AL97" i="3"/>
  <c r="AN96" i="3"/>
  <c r="AM95" i="3"/>
  <c r="AM93" i="3"/>
  <c r="AN92" i="3"/>
  <c r="AN103" i="3"/>
  <c r="AL100" i="3"/>
  <c r="AO99" i="3"/>
  <c r="AM96" i="3"/>
  <c r="AL95" i="3"/>
  <c r="AN94" i="3"/>
  <c r="AL93" i="3"/>
  <c r="AM92" i="3"/>
  <c r="AO93" i="3"/>
  <c r="AL92" i="3"/>
  <c r="AM91" i="3"/>
  <c r="AN90" i="3"/>
  <c r="AL89" i="3"/>
  <c r="AM88" i="3"/>
  <c r="AO87" i="3"/>
  <c r="AL86" i="3"/>
  <c r="AN85" i="3"/>
  <c r="AO84" i="3"/>
  <c r="AM83" i="3"/>
  <c r="AN82" i="3"/>
  <c r="AL81" i="3"/>
  <c r="AM80" i="3"/>
  <c r="AO98" i="3"/>
  <c r="AO95" i="3"/>
  <c r="AN93" i="3"/>
  <c r="AL91" i="3"/>
  <c r="AM90" i="3"/>
  <c r="AO89" i="3"/>
  <c r="AL88" i="3"/>
  <c r="AN87" i="3"/>
  <c r="AO86" i="3"/>
  <c r="AM85" i="3"/>
  <c r="AN84" i="3"/>
  <c r="AL83" i="3"/>
  <c r="AM82" i="3"/>
  <c r="AO81" i="3"/>
  <c r="AL80" i="3"/>
  <c r="AL94" i="3"/>
  <c r="AN89" i="3"/>
  <c r="AL87" i="3"/>
  <c r="AM84" i="3"/>
  <c r="AN81" i="3"/>
  <c r="AL79" i="3"/>
  <c r="AM78" i="3"/>
  <c r="AO77" i="3"/>
  <c r="AL76" i="3"/>
  <c r="AN75" i="3"/>
  <c r="AO74" i="3"/>
  <c r="AM73" i="3"/>
  <c r="AN72" i="3"/>
  <c r="AO102" i="3"/>
  <c r="AO101" i="3"/>
  <c r="AM97" i="3"/>
  <c r="AO96" i="3"/>
  <c r="AO90" i="3"/>
  <c r="AM89" i="3"/>
  <c r="AN86" i="3"/>
  <c r="AO85" i="3"/>
  <c r="AL84" i="3"/>
  <c r="AO82" i="3"/>
  <c r="AM81" i="3"/>
  <c r="AO79" i="3"/>
  <c r="AL78" i="3"/>
  <c r="AN77" i="3"/>
  <c r="AO76" i="3"/>
  <c r="AM75" i="3"/>
  <c r="AN74" i="3"/>
  <c r="AL73" i="3"/>
  <c r="AM72" i="3"/>
  <c r="AN88" i="3"/>
  <c r="AM86" i="3"/>
  <c r="AL85" i="3"/>
  <c r="AN83" i="3"/>
  <c r="AN78" i="3"/>
  <c r="AM77" i="3"/>
  <c r="AN73" i="3"/>
  <c r="AO71" i="3"/>
  <c r="AL70" i="3"/>
  <c r="AN69" i="3"/>
  <c r="AO68" i="3"/>
  <c r="AM67" i="3"/>
  <c r="AN66" i="3"/>
  <c r="AL65" i="3"/>
  <c r="AM64" i="3"/>
  <c r="AO63" i="3"/>
  <c r="AL62" i="3"/>
  <c r="AN61" i="3"/>
  <c r="AO60" i="3"/>
  <c r="AM59" i="3"/>
  <c r="AN58" i="3"/>
  <c r="AL57" i="3"/>
  <c r="AM56" i="3"/>
  <c r="AO55" i="3"/>
  <c r="AL54" i="3"/>
  <c r="AN53" i="3"/>
  <c r="AO52" i="3"/>
  <c r="AM51" i="3"/>
  <c r="AN50" i="3"/>
  <c r="AN98" i="3"/>
  <c r="AO91" i="3"/>
  <c r="AL90" i="3"/>
  <c r="AM87" i="3"/>
  <c r="AO88" i="3"/>
  <c r="AN79" i="3"/>
  <c r="AL77" i="3"/>
  <c r="AN76" i="3"/>
  <c r="AL75" i="3"/>
  <c r="AM74" i="3"/>
  <c r="AL71" i="3"/>
  <c r="AN70" i="3"/>
  <c r="AM69" i="3"/>
  <c r="AN67" i="3"/>
  <c r="AN65" i="3"/>
  <c r="AN63" i="3"/>
  <c r="AM60" i="3"/>
  <c r="AM58" i="3"/>
  <c r="AN56" i="3"/>
  <c r="AL55" i="3"/>
  <c r="AN54" i="3"/>
  <c r="AM53" i="3"/>
  <c r="AN51" i="3"/>
  <c r="AO49" i="3"/>
  <c r="AL48" i="3"/>
  <c r="AN47" i="3"/>
  <c r="AO46" i="3"/>
  <c r="AM45" i="3"/>
  <c r="AN44" i="3"/>
  <c r="AO83" i="3"/>
  <c r="AO80" i="3"/>
  <c r="AM79" i="3"/>
  <c r="AO78" i="3"/>
  <c r="AM76" i="3"/>
  <c r="AL74" i="3"/>
  <c r="AO73" i="3"/>
  <c r="AM70" i="3"/>
  <c r="AL69" i="3"/>
  <c r="AN68" i="3"/>
  <c r="AL67" i="3"/>
  <c r="AO66" i="3"/>
  <c r="AM65" i="3"/>
  <c r="AO64" i="3"/>
  <c r="AM63" i="3"/>
  <c r="AO62" i="3"/>
  <c r="AO61" i="3"/>
  <c r="AL60" i="3"/>
  <c r="AO59" i="3"/>
  <c r="AL58" i="3"/>
  <c r="AO57" i="3"/>
  <c r="AL56" i="3"/>
  <c r="AM54" i="3"/>
  <c r="AL53" i="3"/>
  <c r="AN52" i="3"/>
  <c r="AL51" i="3"/>
  <c r="AO50" i="3"/>
  <c r="AN49" i="3"/>
  <c r="AO48" i="3"/>
  <c r="AM47" i="3"/>
  <c r="AN46" i="3"/>
  <c r="AL45" i="3"/>
  <c r="AM44" i="3"/>
  <c r="AO92" i="3"/>
  <c r="AN91" i="3"/>
  <c r="AN80" i="3"/>
  <c r="AO72" i="3"/>
  <c r="AN71" i="3"/>
  <c r="AM68" i="3"/>
  <c r="AM66" i="3"/>
  <c r="AN64" i="3"/>
  <c r="AL63" i="3"/>
  <c r="AN62" i="3"/>
  <c r="AM61" i="3"/>
  <c r="AN59" i="3"/>
  <c r="AM94" i="3"/>
  <c r="AL72" i="3"/>
  <c r="AL68" i="3"/>
  <c r="AO67" i="3"/>
  <c r="AO58" i="3"/>
  <c r="AO53" i="3"/>
  <c r="AL50" i="3"/>
  <c r="AM48" i="3"/>
  <c r="AL47" i="3"/>
  <c r="AO45" i="3"/>
  <c r="AL44" i="3"/>
  <c r="AN43" i="3"/>
  <c r="AO42" i="3"/>
  <c r="AM41" i="3"/>
  <c r="AM40" i="3"/>
  <c r="AM39" i="3"/>
  <c r="AL38" i="3"/>
  <c r="AL37" i="3"/>
  <c r="AO36" i="3"/>
  <c r="AM35" i="3"/>
  <c r="AN34" i="3"/>
  <c r="AL33" i="3"/>
  <c r="AM32" i="3"/>
  <c r="AO31" i="3"/>
  <c r="AL30" i="3"/>
  <c r="AN29" i="3"/>
  <c r="AM71" i="3"/>
  <c r="AO70" i="3"/>
  <c r="AL66" i="3"/>
  <c r="AO65" i="3"/>
  <c r="AL61" i="3"/>
  <c r="AN60" i="3"/>
  <c r="AN55" i="3"/>
  <c r="AM52" i="3"/>
  <c r="AM49" i="3"/>
  <c r="AN45" i="3"/>
  <c r="AM43" i="3"/>
  <c r="AN42" i="3"/>
  <c r="AL41" i="3"/>
  <c r="AL40" i="3"/>
  <c r="AL39" i="3"/>
  <c r="AO38" i="3"/>
  <c r="AO37" i="3"/>
  <c r="AN36" i="3"/>
  <c r="AL35" i="3"/>
  <c r="AM34" i="3"/>
  <c r="AO33" i="3"/>
  <c r="AL32" i="3"/>
  <c r="AN31" i="3"/>
  <c r="AO30" i="3"/>
  <c r="AM29" i="3"/>
  <c r="AN28" i="3"/>
  <c r="AL27" i="3"/>
  <c r="AM26" i="3"/>
  <c r="AO25" i="3"/>
  <c r="AL24" i="3"/>
  <c r="AL82" i="3"/>
  <c r="AO75" i="3"/>
  <c r="AL64" i="3"/>
  <c r="AN57" i="3"/>
  <c r="AM55" i="3"/>
  <c r="AO54" i="3"/>
  <c r="AL52" i="3"/>
  <c r="AO51" i="3"/>
  <c r="AL49" i="3"/>
  <c r="AM46" i="3"/>
  <c r="AL43" i="3"/>
  <c r="AM42" i="3"/>
  <c r="AO41" i="3"/>
  <c r="AO40" i="3"/>
  <c r="AO39" i="3"/>
  <c r="AN38" i="3"/>
  <c r="AN37" i="3"/>
  <c r="AM36" i="3"/>
  <c r="AO35" i="3"/>
  <c r="AL34" i="3"/>
  <c r="AN33" i="3"/>
  <c r="AO32" i="3"/>
  <c r="AM31" i="3"/>
  <c r="AN30" i="3"/>
  <c r="AL29" i="3"/>
  <c r="AM28" i="3"/>
  <c r="AO27" i="3"/>
  <c r="AL26" i="3"/>
  <c r="AN25" i="3"/>
  <c r="AO24" i="3"/>
  <c r="AO69" i="3"/>
  <c r="AO47" i="3"/>
  <c r="AO43" i="3"/>
  <c r="AL42" i="3"/>
  <c r="AN39" i="3"/>
  <c r="AM37" i="3"/>
  <c r="AN35" i="3"/>
  <c r="AM33" i="3"/>
  <c r="AL31" i="3"/>
  <c r="AL28" i="3"/>
  <c r="AO26" i="3"/>
  <c r="AM24" i="3"/>
  <c r="AO23" i="3"/>
  <c r="AL22" i="3"/>
  <c r="AN21" i="3"/>
  <c r="AO20" i="3"/>
  <c r="AM19" i="3"/>
  <c r="AN18" i="3"/>
  <c r="AL17" i="3"/>
  <c r="AM16" i="3"/>
  <c r="AO15" i="3"/>
  <c r="AL14" i="3"/>
  <c r="AN13" i="3"/>
  <c r="AO12" i="3"/>
  <c r="AM11" i="3"/>
  <c r="AM10" i="3"/>
  <c r="AM9" i="3"/>
  <c r="AL8" i="3"/>
  <c r="AL7" i="3"/>
  <c r="AO6" i="3"/>
  <c r="AT5" i="3"/>
  <c r="AT6" i="3" s="1"/>
  <c r="AT7" i="3" s="1"/>
  <c r="AT8" i="3" s="1"/>
  <c r="AT9" i="3" s="1"/>
  <c r="AT10" i="3" s="1"/>
  <c r="AT11" i="3" s="1"/>
  <c r="AT12" i="3" s="1"/>
  <c r="AT13" i="3" s="1"/>
  <c r="AT14" i="3" s="1"/>
  <c r="AT15" i="3" s="1"/>
  <c r="AT16" i="3" s="1"/>
  <c r="AT17" i="3" s="1"/>
  <c r="AT18" i="3" s="1"/>
  <c r="AT19" i="3" s="1"/>
  <c r="AT20" i="3" s="1"/>
  <c r="AT21" i="3" s="1"/>
  <c r="AT22" i="3" s="1"/>
  <c r="AT23" i="3" s="1"/>
  <c r="AT24" i="3" s="1"/>
  <c r="AT25" i="3" s="1"/>
  <c r="AT26" i="3" s="1"/>
  <c r="AT27" i="3" s="1"/>
  <c r="AT28" i="3" s="1"/>
  <c r="AT29" i="3" s="1"/>
  <c r="AT30" i="3" s="1"/>
  <c r="AT31" i="3" s="1"/>
  <c r="AT32" i="3" s="1"/>
  <c r="AT33" i="3" s="1"/>
  <c r="AT34" i="3" s="1"/>
  <c r="AT35" i="3" s="1"/>
  <c r="AT36" i="3" s="1"/>
  <c r="AT37" i="3" s="1"/>
  <c r="AT38" i="3" s="1"/>
  <c r="AT39" i="3" s="1"/>
  <c r="AT40" i="3" s="1"/>
  <c r="AT41" i="3" s="1"/>
  <c r="AT42" i="3" s="1"/>
  <c r="AT43" i="3" s="1"/>
  <c r="AT44" i="3" s="1"/>
  <c r="AT45" i="3" s="1"/>
  <c r="AT46" i="3" s="1"/>
  <c r="AT47" i="3" s="1"/>
  <c r="AT48" i="3" s="1"/>
  <c r="AT49" i="3" s="1"/>
  <c r="AT50" i="3" s="1"/>
  <c r="AT51" i="3" s="1"/>
  <c r="AT52" i="3" s="1"/>
  <c r="AT53" i="3" s="1"/>
  <c r="AT54" i="3" s="1"/>
  <c r="AT55" i="3" s="1"/>
  <c r="AT56" i="3" s="1"/>
  <c r="AT57" i="3" s="1"/>
  <c r="AT58" i="3" s="1"/>
  <c r="AT59" i="3" s="1"/>
  <c r="AT60" i="3" s="1"/>
  <c r="AT61" i="3" s="1"/>
  <c r="AT62" i="3" s="1"/>
  <c r="AT63" i="3" s="1"/>
  <c r="AT64" i="3" s="1"/>
  <c r="AT65" i="3" s="1"/>
  <c r="AT66" i="3" s="1"/>
  <c r="AT67" i="3" s="1"/>
  <c r="AT68" i="3" s="1"/>
  <c r="AT69" i="3" s="1"/>
  <c r="AT70" i="3" s="1"/>
  <c r="AT71" i="3" s="1"/>
  <c r="AT72" i="3" s="1"/>
  <c r="AT73" i="3" s="1"/>
  <c r="AT74" i="3" s="1"/>
  <c r="AT75" i="3" s="1"/>
  <c r="AT76" i="3" s="1"/>
  <c r="AT77" i="3" s="1"/>
  <c r="AT78" i="3" s="1"/>
  <c r="AT79" i="3" s="1"/>
  <c r="AT80" i="3" s="1"/>
  <c r="AT81" i="3" s="1"/>
  <c r="AT82" i="3" s="1"/>
  <c r="AT83" i="3" s="1"/>
  <c r="AT84" i="3" s="1"/>
  <c r="AT85" i="3" s="1"/>
  <c r="AT86" i="3" s="1"/>
  <c r="AT87" i="3" s="1"/>
  <c r="AT88" i="3" s="1"/>
  <c r="AT89" i="3" s="1"/>
  <c r="AT90" i="3" s="1"/>
  <c r="AT91" i="3" s="1"/>
  <c r="AT92" i="3" s="1"/>
  <c r="AT93" i="3" s="1"/>
  <c r="AT94" i="3" s="1"/>
  <c r="AT95" i="3" s="1"/>
  <c r="AT96" i="3" s="1"/>
  <c r="AT97" i="3" s="1"/>
  <c r="AT98" i="3" s="1"/>
  <c r="AT99" i="3" s="1"/>
  <c r="AT100" i="3" s="1"/>
  <c r="AT101" i="3" s="1"/>
  <c r="AT102" i="3" s="1"/>
  <c r="AT103" i="3" s="1"/>
  <c r="AT104" i="3" s="1"/>
  <c r="AT105" i="3" s="1"/>
  <c r="AM5" i="3"/>
  <c r="AK3" i="3"/>
  <c r="AM62" i="3"/>
  <c r="AN48" i="3"/>
  <c r="AO44" i="3"/>
  <c r="AN40" i="3"/>
  <c r="AL36" i="3"/>
  <c r="AN26" i="3"/>
  <c r="AM25" i="3"/>
  <c r="AN23" i="3"/>
  <c r="AO22" i="3"/>
  <c r="AM21" i="3"/>
  <c r="AN20" i="3"/>
  <c r="AL19" i="3"/>
  <c r="AM18" i="3"/>
  <c r="AO17" i="3"/>
  <c r="AL16" i="3"/>
  <c r="AN15" i="3"/>
  <c r="AO14" i="3"/>
  <c r="AM13" i="3"/>
  <c r="AN12" i="3"/>
  <c r="AL11" i="3"/>
  <c r="AL10" i="3"/>
  <c r="AL9" i="3"/>
  <c r="AO8" i="3"/>
  <c r="AO7" i="3"/>
  <c r="AN6" i="3"/>
  <c r="AW5" i="3"/>
  <c r="AW6" i="3" s="1"/>
  <c r="AW7" i="3" s="1"/>
  <c r="AW8" i="3" s="1"/>
  <c r="AW9" i="3" s="1"/>
  <c r="AW10" i="3" s="1"/>
  <c r="AW11" i="3" s="1"/>
  <c r="AW12" i="3" s="1"/>
  <c r="AW13" i="3" s="1"/>
  <c r="AW14" i="3" s="1"/>
  <c r="AW15" i="3" s="1"/>
  <c r="AW16" i="3" s="1"/>
  <c r="AW17" i="3" s="1"/>
  <c r="AW18" i="3" s="1"/>
  <c r="AW19" i="3" s="1"/>
  <c r="AW20" i="3" s="1"/>
  <c r="AW21" i="3" s="1"/>
  <c r="AW22" i="3" s="1"/>
  <c r="AW23" i="3" s="1"/>
  <c r="AW24" i="3" s="1"/>
  <c r="AW25" i="3" s="1"/>
  <c r="AW26" i="3" s="1"/>
  <c r="AW27" i="3" s="1"/>
  <c r="AW28" i="3" s="1"/>
  <c r="AW29" i="3" s="1"/>
  <c r="AW30" i="3" s="1"/>
  <c r="AW31" i="3" s="1"/>
  <c r="AW32" i="3" s="1"/>
  <c r="AW33" i="3" s="1"/>
  <c r="AW34" i="3" s="1"/>
  <c r="AW35" i="3" s="1"/>
  <c r="AW36" i="3" s="1"/>
  <c r="AW37" i="3" s="1"/>
  <c r="AW38" i="3" s="1"/>
  <c r="AW39" i="3" s="1"/>
  <c r="AW40" i="3" s="1"/>
  <c r="AW41" i="3" s="1"/>
  <c r="AW42" i="3" s="1"/>
  <c r="AW43" i="3" s="1"/>
  <c r="AW44" i="3" s="1"/>
  <c r="AW45" i="3" s="1"/>
  <c r="AW46" i="3" s="1"/>
  <c r="AW47" i="3" s="1"/>
  <c r="AW48" i="3" s="1"/>
  <c r="AW49" i="3" s="1"/>
  <c r="AW50" i="3" s="1"/>
  <c r="AW51" i="3" s="1"/>
  <c r="AW52" i="3" s="1"/>
  <c r="AW53" i="3" s="1"/>
  <c r="AW54" i="3" s="1"/>
  <c r="AW55" i="3" s="1"/>
  <c r="AW56" i="3" s="1"/>
  <c r="AW57" i="3" s="1"/>
  <c r="AW58" i="3" s="1"/>
  <c r="AW59" i="3" s="1"/>
  <c r="AW60" i="3" s="1"/>
  <c r="AW61" i="3" s="1"/>
  <c r="AW62" i="3" s="1"/>
  <c r="AW63" i="3" s="1"/>
  <c r="AW64" i="3" s="1"/>
  <c r="AW65" i="3" s="1"/>
  <c r="AW66" i="3" s="1"/>
  <c r="AW67" i="3" s="1"/>
  <c r="AW68" i="3" s="1"/>
  <c r="AW69" i="3" s="1"/>
  <c r="AW70" i="3" s="1"/>
  <c r="AW71" i="3" s="1"/>
  <c r="AW72" i="3" s="1"/>
  <c r="AW73" i="3" s="1"/>
  <c r="AW74" i="3" s="1"/>
  <c r="AW75" i="3" s="1"/>
  <c r="AW76" i="3" s="1"/>
  <c r="AW77" i="3" s="1"/>
  <c r="AW78" i="3" s="1"/>
  <c r="AW79" i="3" s="1"/>
  <c r="AW80" i="3" s="1"/>
  <c r="AW81" i="3" s="1"/>
  <c r="AW82" i="3" s="1"/>
  <c r="AW83" i="3" s="1"/>
  <c r="AW84" i="3" s="1"/>
  <c r="AW85" i="3" s="1"/>
  <c r="AW86" i="3" s="1"/>
  <c r="AW87" i="3" s="1"/>
  <c r="AW88" i="3" s="1"/>
  <c r="AW89" i="3" s="1"/>
  <c r="AW90" i="3" s="1"/>
  <c r="AW91" i="3" s="1"/>
  <c r="AW92" i="3" s="1"/>
  <c r="AW93" i="3" s="1"/>
  <c r="AW94" i="3" s="1"/>
  <c r="AW95" i="3" s="1"/>
  <c r="AW96" i="3" s="1"/>
  <c r="AW97" i="3" s="1"/>
  <c r="AW98" i="3" s="1"/>
  <c r="AW99" i="3" s="1"/>
  <c r="AW100" i="3" s="1"/>
  <c r="AW101" i="3" s="1"/>
  <c r="AW102" i="3" s="1"/>
  <c r="AW103" i="3" s="1"/>
  <c r="AW104" i="3" s="1"/>
  <c r="AW105" i="3" s="1"/>
  <c r="AL5" i="3"/>
  <c r="AL59" i="3"/>
  <c r="AM57" i="3"/>
  <c r="AO56" i="3"/>
  <c r="AM50" i="3"/>
  <c r="AL46" i="3"/>
  <c r="AN27" i="3"/>
  <c r="AL25" i="3"/>
  <c r="AM23" i="3"/>
  <c r="AN22" i="3"/>
  <c r="AL21" i="3"/>
  <c r="AM20" i="3"/>
  <c r="AO19" i="3"/>
  <c r="AL18" i="3"/>
  <c r="AN17" i="3"/>
  <c r="AO16" i="3"/>
  <c r="AM15" i="3"/>
  <c r="AN14" i="3"/>
  <c r="AL13" i="3"/>
  <c r="AM12" i="3"/>
  <c r="AO11" i="3"/>
  <c r="AO10" i="3"/>
  <c r="AO9" i="3"/>
  <c r="AN8" i="3"/>
  <c r="AN7" i="3"/>
  <c r="AM6" i="3"/>
  <c r="AV5" i="3"/>
  <c r="AV6" i="3" s="1"/>
  <c r="AV7" i="3" s="1"/>
  <c r="AV8" i="3" s="1"/>
  <c r="AV9" i="3" s="1"/>
  <c r="AV10" i="3" s="1"/>
  <c r="AV11" i="3" s="1"/>
  <c r="AV12" i="3" s="1"/>
  <c r="AV13" i="3" s="1"/>
  <c r="AV14" i="3" s="1"/>
  <c r="AV15" i="3" s="1"/>
  <c r="AV16" i="3" s="1"/>
  <c r="AV17" i="3" s="1"/>
  <c r="AV18" i="3" s="1"/>
  <c r="AV19" i="3" s="1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AV36" i="3" s="1"/>
  <c r="AV37" i="3" s="1"/>
  <c r="AV38" i="3" s="1"/>
  <c r="AV39" i="3" s="1"/>
  <c r="AV40" i="3" s="1"/>
  <c r="AV41" i="3" s="1"/>
  <c r="AV42" i="3" s="1"/>
  <c r="AV43" i="3" s="1"/>
  <c r="AV44" i="3" s="1"/>
  <c r="AV45" i="3" s="1"/>
  <c r="AV46" i="3" s="1"/>
  <c r="AV47" i="3" s="1"/>
  <c r="AV48" i="3" s="1"/>
  <c r="AV49" i="3" s="1"/>
  <c r="AV50" i="3" s="1"/>
  <c r="AV51" i="3" s="1"/>
  <c r="AV52" i="3" s="1"/>
  <c r="AV53" i="3" s="1"/>
  <c r="AV54" i="3" s="1"/>
  <c r="AV55" i="3" s="1"/>
  <c r="AV56" i="3" s="1"/>
  <c r="AV57" i="3" s="1"/>
  <c r="AV58" i="3" s="1"/>
  <c r="AV59" i="3" s="1"/>
  <c r="AV60" i="3" s="1"/>
  <c r="AV61" i="3" s="1"/>
  <c r="AV62" i="3" s="1"/>
  <c r="AV63" i="3" s="1"/>
  <c r="AV64" i="3" s="1"/>
  <c r="AV65" i="3" s="1"/>
  <c r="AV66" i="3" s="1"/>
  <c r="AV67" i="3" s="1"/>
  <c r="AV68" i="3" s="1"/>
  <c r="AV69" i="3" s="1"/>
  <c r="AV70" i="3" s="1"/>
  <c r="AV71" i="3" s="1"/>
  <c r="AV72" i="3" s="1"/>
  <c r="AV73" i="3" s="1"/>
  <c r="AV74" i="3" s="1"/>
  <c r="AV75" i="3" s="1"/>
  <c r="AV76" i="3" s="1"/>
  <c r="AV77" i="3" s="1"/>
  <c r="AV78" i="3" s="1"/>
  <c r="AV79" i="3" s="1"/>
  <c r="AV80" i="3" s="1"/>
  <c r="AV81" i="3" s="1"/>
  <c r="AV82" i="3" s="1"/>
  <c r="AV83" i="3" s="1"/>
  <c r="AV84" i="3" s="1"/>
  <c r="AV85" i="3" s="1"/>
  <c r="AV86" i="3" s="1"/>
  <c r="AV87" i="3" s="1"/>
  <c r="AV88" i="3" s="1"/>
  <c r="AV89" i="3" s="1"/>
  <c r="AV90" i="3" s="1"/>
  <c r="AV91" i="3" s="1"/>
  <c r="AV92" i="3" s="1"/>
  <c r="AV93" i="3" s="1"/>
  <c r="AV94" i="3" s="1"/>
  <c r="AV95" i="3" s="1"/>
  <c r="AV96" i="3" s="1"/>
  <c r="AV97" i="3" s="1"/>
  <c r="AV98" i="3" s="1"/>
  <c r="AV99" i="3" s="1"/>
  <c r="AV100" i="3" s="1"/>
  <c r="AV101" i="3" s="1"/>
  <c r="AV102" i="3" s="1"/>
  <c r="AV103" i="3" s="1"/>
  <c r="AV104" i="3" s="1"/>
  <c r="AV105" i="3" s="1"/>
  <c r="AO5" i="3"/>
  <c r="AN41" i="3"/>
  <c r="AM38" i="3"/>
  <c r="AO34" i="3"/>
  <c r="AN32" i="3"/>
  <c r="AM30" i="3"/>
  <c r="AO29" i="3"/>
  <c r="AO28" i="3"/>
  <c r="AM27" i="3"/>
  <c r="AN24" i="3"/>
  <c r="AU5" i="3"/>
  <c r="AU6" i="3" s="1"/>
  <c r="AU7" i="3" s="1"/>
  <c r="AU8" i="3" s="1"/>
  <c r="AU9" i="3" s="1"/>
  <c r="AU10" i="3" s="1"/>
  <c r="AU11" i="3" s="1"/>
  <c r="AU12" i="3" s="1"/>
  <c r="AU13" i="3" s="1"/>
  <c r="AU14" i="3" s="1"/>
  <c r="AU15" i="3" s="1"/>
  <c r="AU16" i="3" s="1"/>
  <c r="AU17" i="3" s="1"/>
  <c r="AU18" i="3" s="1"/>
  <c r="AU19" i="3" s="1"/>
  <c r="AU20" i="3" s="1"/>
  <c r="AU21" i="3" s="1"/>
  <c r="AU22" i="3" s="1"/>
  <c r="AU23" i="3" s="1"/>
  <c r="AU24" i="3" s="1"/>
  <c r="AU25" i="3" s="1"/>
  <c r="AU26" i="3" s="1"/>
  <c r="AU27" i="3" s="1"/>
  <c r="AU28" i="3" s="1"/>
  <c r="AU29" i="3" s="1"/>
  <c r="AU30" i="3" s="1"/>
  <c r="AU31" i="3" s="1"/>
  <c r="AU32" i="3" s="1"/>
  <c r="AU33" i="3" s="1"/>
  <c r="AU34" i="3" s="1"/>
  <c r="AU35" i="3" s="1"/>
  <c r="AU36" i="3" s="1"/>
  <c r="AU37" i="3" s="1"/>
  <c r="AU38" i="3" s="1"/>
  <c r="AU39" i="3" s="1"/>
  <c r="AU40" i="3" s="1"/>
  <c r="AU41" i="3" s="1"/>
  <c r="AU42" i="3" s="1"/>
  <c r="AU43" i="3" s="1"/>
  <c r="AU44" i="3" s="1"/>
  <c r="AU45" i="3" s="1"/>
  <c r="AU46" i="3" s="1"/>
  <c r="AU47" i="3" s="1"/>
  <c r="AU48" i="3" s="1"/>
  <c r="AU49" i="3" s="1"/>
  <c r="AU50" i="3" s="1"/>
  <c r="AU51" i="3" s="1"/>
  <c r="AU52" i="3" s="1"/>
  <c r="AU53" i="3" s="1"/>
  <c r="AU54" i="3" s="1"/>
  <c r="AU55" i="3" s="1"/>
  <c r="AU56" i="3" s="1"/>
  <c r="AU57" i="3" s="1"/>
  <c r="AU58" i="3" s="1"/>
  <c r="AU59" i="3" s="1"/>
  <c r="AU60" i="3" s="1"/>
  <c r="AU61" i="3" s="1"/>
  <c r="AU62" i="3" s="1"/>
  <c r="AU63" i="3" s="1"/>
  <c r="AU64" i="3" s="1"/>
  <c r="AU65" i="3" s="1"/>
  <c r="AU66" i="3" s="1"/>
  <c r="AU67" i="3" s="1"/>
  <c r="AU68" i="3" s="1"/>
  <c r="AU69" i="3" s="1"/>
  <c r="AU70" i="3" s="1"/>
  <c r="AU71" i="3" s="1"/>
  <c r="AU72" i="3" s="1"/>
  <c r="AU73" i="3" s="1"/>
  <c r="AU74" i="3" s="1"/>
  <c r="AU75" i="3" s="1"/>
  <c r="AU76" i="3" s="1"/>
  <c r="AU77" i="3" s="1"/>
  <c r="AU78" i="3" s="1"/>
  <c r="AU79" i="3" s="1"/>
  <c r="AU80" i="3" s="1"/>
  <c r="AU81" i="3" s="1"/>
  <c r="AU82" i="3" s="1"/>
  <c r="AU83" i="3" s="1"/>
  <c r="AU84" i="3" s="1"/>
  <c r="AU85" i="3" s="1"/>
  <c r="AU86" i="3" s="1"/>
  <c r="AU87" i="3" s="1"/>
  <c r="AU88" i="3" s="1"/>
  <c r="AU89" i="3" s="1"/>
  <c r="AU90" i="3" s="1"/>
  <c r="AU91" i="3" s="1"/>
  <c r="AU92" i="3" s="1"/>
  <c r="AU93" i="3" s="1"/>
  <c r="AU94" i="3" s="1"/>
  <c r="AU95" i="3" s="1"/>
  <c r="AU96" i="3" s="1"/>
  <c r="AU97" i="3" s="1"/>
  <c r="AU98" i="3" s="1"/>
  <c r="AU99" i="3" s="1"/>
  <c r="AU100" i="3" s="1"/>
  <c r="AU101" i="3" s="1"/>
  <c r="AU102" i="3" s="1"/>
  <c r="AU103" i="3" s="1"/>
  <c r="AU104" i="3" s="1"/>
  <c r="AU105" i="3" s="1"/>
  <c r="AN16" i="3"/>
  <c r="BE99" i="3"/>
  <c r="BD56" i="3"/>
  <c r="BF43" i="3"/>
  <c r="BD32" i="3"/>
  <c r="BE66" i="3"/>
  <c r="AL6" i="3"/>
  <c r="U9" i="3"/>
  <c r="AL20" i="3"/>
  <c r="AO21" i="3"/>
  <c r="AM22" i="3"/>
  <c r="AM7" i="3"/>
  <c r="AL12" i="3"/>
  <c r="AO13" i="3"/>
  <c r="AM14" i="3"/>
  <c r="U105" i="3"/>
  <c r="U102" i="3"/>
  <c r="U104" i="3"/>
  <c r="U101" i="3"/>
  <c r="U95" i="3"/>
  <c r="U99" i="3"/>
  <c r="U100" i="3"/>
  <c r="U92" i="3"/>
  <c r="U98" i="3"/>
  <c r="U96" i="3"/>
  <c r="U94" i="3"/>
  <c r="U103" i="3"/>
  <c r="U90" i="3"/>
  <c r="U85" i="3"/>
  <c r="U82" i="3"/>
  <c r="U87" i="3"/>
  <c r="U84" i="3"/>
  <c r="U75" i="3"/>
  <c r="U91" i="3"/>
  <c r="U88" i="3"/>
  <c r="U83" i="3"/>
  <c r="U80" i="3"/>
  <c r="U77" i="3"/>
  <c r="U74" i="3"/>
  <c r="U76" i="3"/>
  <c r="U69" i="3"/>
  <c r="U66" i="3"/>
  <c r="U61" i="3"/>
  <c r="U58" i="3"/>
  <c r="U53" i="3"/>
  <c r="U50" i="3"/>
  <c r="U93" i="3"/>
  <c r="U89" i="3"/>
  <c r="U60" i="3"/>
  <c r="U47" i="3"/>
  <c r="U79" i="3"/>
  <c r="U72" i="3"/>
  <c r="U70" i="3"/>
  <c r="U67" i="3"/>
  <c r="U65" i="3"/>
  <c r="U63" i="3"/>
  <c r="U56" i="3"/>
  <c r="U54" i="3"/>
  <c r="U51" i="3"/>
  <c r="U49" i="3"/>
  <c r="U46" i="3"/>
  <c r="U78" i="3"/>
  <c r="U73" i="3"/>
  <c r="U68" i="3"/>
  <c r="U81" i="3"/>
  <c r="U64" i="3"/>
  <c r="U43" i="3"/>
  <c r="U34" i="3"/>
  <c r="U29" i="3"/>
  <c r="U62" i="3"/>
  <c r="U59" i="3"/>
  <c r="U52" i="3"/>
  <c r="U48" i="3"/>
  <c r="U42" i="3"/>
  <c r="U36" i="3"/>
  <c r="U31" i="3"/>
  <c r="U28" i="3"/>
  <c r="U97" i="3"/>
  <c r="U55" i="3"/>
  <c r="U44" i="3"/>
  <c r="U38" i="3"/>
  <c r="U37" i="3"/>
  <c r="U33" i="3"/>
  <c r="U30" i="3"/>
  <c r="U25" i="3"/>
  <c r="U40" i="3"/>
  <c r="U27" i="3"/>
  <c r="U21" i="3"/>
  <c r="U18" i="3"/>
  <c r="U13" i="3"/>
  <c r="U86" i="3"/>
  <c r="U45" i="3"/>
  <c r="U24" i="3"/>
  <c r="U23" i="3"/>
  <c r="U20" i="3"/>
  <c r="U15" i="3"/>
  <c r="U12" i="3"/>
  <c r="U6" i="3"/>
  <c r="U41" i="3"/>
  <c r="U32" i="3"/>
  <c r="U22" i="3"/>
  <c r="U17" i="3"/>
  <c r="U14" i="3"/>
  <c r="U8" i="3"/>
  <c r="U7" i="3"/>
  <c r="AC5" i="3"/>
  <c r="AC6" i="3" s="1"/>
  <c r="AC7" i="3" s="1"/>
  <c r="AC8" i="3" s="1"/>
  <c r="AC9" i="3" s="1"/>
  <c r="AC10" i="3" s="1"/>
  <c r="AC11" i="3" s="1"/>
  <c r="AC12" i="3" s="1"/>
  <c r="AC13" i="3" s="1"/>
  <c r="AC14" i="3" s="1"/>
  <c r="AC15" i="3" s="1"/>
  <c r="AC16" i="3" s="1"/>
  <c r="AC17" i="3" s="1"/>
  <c r="AC18" i="3" s="1"/>
  <c r="AC19" i="3" s="1"/>
  <c r="AC20" i="3" s="1"/>
  <c r="AC21" i="3" s="1"/>
  <c r="AC22" i="3" s="1"/>
  <c r="AC23" i="3" s="1"/>
  <c r="AC24" i="3" s="1"/>
  <c r="AC25" i="3" s="1"/>
  <c r="AC26" i="3" s="1"/>
  <c r="AC27" i="3" s="1"/>
  <c r="AC28" i="3" s="1"/>
  <c r="AC29" i="3" s="1"/>
  <c r="AC30" i="3" s="1"/>
  <c r="AC31" i="3" s="1"/>
  <c r="AC32" i="3" s="1"/>
  <c r="AC33" i="3" s="1"/>
  <c r="AC34" i="3" s="1"/>
  <c r="AC35" i="3" s="1"/>
  <c r="AC36" i="3" s="1"/>
  <c r="AC37" i="3" s="1"/>
  <c r="AC38" i="3" s="1"/>
  <c r="AC39" i="3" s="1"/>
  <c r="AC40" i="3" s="1"/>
  <c r="AC41" i="3" s="1"/>
  <c r="AC42" i="3" s="1"/>
  <c r="AC43" i="3" s="1"/>
  <c r="AC44" i="3" s="1"/>
  <c r="AC45" i="3" s="1"/>
  <c r="AC46" i="3" s="1"/>
  <c r="AC47" i="3" s="1"/>
  <c r="AC48" i="3" s="1"/>
  <c r="AC49" i="3" s="1"/>
  <c r="AC50" i="3" s="1"/>
  <c r="AC51" i="3" s="1"/>
  <c r="AC52" i="3" s="1"/>
  <c r="AC53" i="3" s="1"/>
  <c r="AC54" i="3" s="1"/>
  <c r="AC55" i="3" s="1"/>
  <c r="AC56" i="3" s="1"/>
  <c r="AC57" i="3" s="1"/>
  <c r="AC58" i="3" s="1"/>
  <c r="AC59" i="3" s="1"/>
  <c r="AC60" i="3" s="1"/>
  <c r="AC61" i="3" s="1"/>
  <c r="AC62" i="3" s="1"/>
  <c r="AC63" i="3" s="1"/>
  <c r="AC64" i="3" s="1"/>
  <c r="AC65" i="3" s="1"/>
  <c r="AC66" i="3" s="1"/>
  <c r="AC67" i="3" s="1"/>
  <c r="AC68" i="3" s="1"/>
  <c r="AC69" i="3" s="1"/>
  <c r="AC70" i="3" s="1"/>
  <c r="AC71" i="3" s="1"/>
  <c r="AC72" i="3" s="1"/>
  <c r="AC73" i="3" s="1"/>
  <c r="AC74" i="3" s="1"/>
  <c r="AC75" i="3" s="1"/>
  <c r="AC76" i="3" s="1"/>
  <c r="AC77" i="3" s="1"/>
  <c r="AC78" i="3" s="1"/>
  <c r="AC79" i="3" s="1"/>
  <c r="AC80" i="3" s="1"/>
  <c r="AC81" i="3" s="1"/>
  <c r="AC82" i="3" s="1"/>
  <c r="AC83" i="3" s="1"/>
  <c r="AC84" i="3" s="1"/>
  <c r="AC85" i="3" s="1"/>
  <c r="AC86" i="3" s="1"/>
  <c r="AC87" i="3" s="1"/>
  <c r="AC88" i="3" s="1"/>
  <c r="AC89" i="3" s="1"/>
  <c r="AC90" i="3" s="1"/>
  <c r="AC91" i="3" s="1"/>
  <c r="AC92" i="3" s="1"/>
  <c r="AC93" i="3" s="1"/>
  <c r="AC94" i="3" s="1"/>
  <c r="AC95" i="3" s="1"/>
  <c r="AC96" i="3" s="1"/>
  <c r="AC97" i="3" s="1"/>
  <c r="AC98" i="3" s="1"/>
  <c r="AC99" i="3" s="1"/>
  <c r="AC100" i="3" s="1"/>
  <c r="AC101" i="3" s="1"/>
  <c r="AC102" i="3" s="1"/>
  <c r="AC103" i="3" s="1"/>
  <c r="AC104" i="3" s="1"/>
  <c r="AC105" i="3" s="1"/>
  <c r="U26" i="3"/>
  <c r="U71" i="3"/>
  <c r="U57" i="3"/>
  <c r="U39" i="3"/>
  <c r="U35" i="3"/>
  <c r="W103" i="3"/>
  <c r="W105" i="3"/>
  <c r="W102" i="3"/>
  <c r="W100" i="3"/>
  <c r="W98" i="3"/>
  <c r="W99" i="3"/>
  <c r="W92" i="3"/>
  <c r="W89" i="3"/>
  <c r="W86" i="3"/>
  <c r="W104" i="3"/>
  <c r="W101" i="3"/>
  <c r="W95" i="3"/>
  <c r="W88" i="3"/>
  <c r="W83" i="3"/>
  <c r="W80" i="3"/>
  <c r="W79" i="3"/>
  <c r="W76" i="3"/>
  <c r="W84" i="3"/>
  <c r="W73" i="3"/>
  <c r="W94" i="3"/>
  <c r="W70" i="3"/>
  <c r="W62" i="3"/>
  <c r="W57" i="3"/>
  <c r="W54" i="3"/>
  <c r="W82" i="3"/>
  <c r="W74" i="3"/>
  <c r="W63" i="3"/>
  <c r="W90" i="3"/>
  <c r="W85" i="3"/>
  <c r="W68" i="3"/>
  <c r="W64" i="3"/>
  <c r="W61" i="3"/>
  <c r="W59" i="3"/>
  <c r="W50" i="3"/>
  <c r="W45" i="3"/>
  <c r="W71" i="3"/>
  <c r="W53" i="3"/>
  <c r="W47" i="3"/>
  <c r="W44" i="3"/>
  <c r="W37" i="3"/>
  <c r="W33" i="3"/>
  <c r="W30" i="3"/>
  <c r="W72" i="3"/>
  <c r="W69" i="3"/>
  <c r="W55" i="3"/>
  <c r="W40" i="3"/>
  <c r="W39" i="3"/>
  <c r="W35" i="3"/>
  <c r="W27" i="3"/>
  <c r="W24" i="3"/>
  <c r="W67" i="3"/>
  <c r="W49" i="3"/>
  <c r="W43" i="3"/>
  <c r="W34" i="3"/>
  <c r="W26" i="3"/>
  <c r="W28" i="3"/>
  <c r="W22" i="3"/>
  <c r="W14" i="3"/>
  <c r="W8" i="3"/>
  <c r="W7" i="3"/>
  <c r="W19" i="3"/>
  <c r="W16" i="3"/>
  <c r="W11" i="3"/>
  <c r="W9" i="3"/>
  <c r="W5" i="3"/>
  <c r="W42" i="3"/>
  <c r="W25" i="3"/>
  <c r="W21" i="3"/>
  <c r="W18" i="3"/>
  <c r="W75" i="3"/>
  <c r="W60" i="3"/>
  <c r="W56" i="3"/>
  <c r="W36" i="3"/>
  <c r="CC104" i="3"/>
  <c r="CC99" i="3"/>
  <c r="CF83" i="3"/>
  <c r="CE92" i="3"/>
  <c r="CD86" i="3"/>
  <c r="CE68" i="3"/>
  <c r="CD58" i="3"/>
  <c r="CE88" i="3"/>
  <c r="CD69" i="3"/>
  <c r="CC59" i="3"/>
  <c r="CF48" i="3"/>
  <c r="CD65" i="3"/>
  <c r="CE48" i="3"/>
  <c r="CF68" i="3"/>
  <c r="CD57" i="3"/>
  <c r="CE37" i="3"/>
  <c r="CC70" i="3"/>
  <c r="CC45" i="3"/>
  <c r="CD36" i="3"/>
  <c r="CD28" i="3"/>
  <c r="CF55" i="3"/>
  <c r="CC42" i="3"/>
  <c r="CF34" i="3"/>
  <c r="CF26" i="3"/>
  <c r="CE31" i="3"/>
  <c r="CE20" i="3"/>
  <c r="CE12" i="3"/>
  <c r="CD68" i="3"/>
  <c r="CF27" i="3"/>
  <c r="CD17" i="3"/>
  <c r="CE9" i="3"/>
  <c r="CD48" i="3"/>
  <c r="CD22" i="3"/>
  <c r="CD14" i="3"/>
  <c r="CC6" i="3"/>
  <c r="AN5" i="3"/>
  <c r="AM8" i="3"/>
  <c r="AN10" i="3"/>
  <c r="X99" i="3"/>
  <c r="X78" i="3"/>
  <c r="X44" i="3"/>
  <c r="X54" i="3"/>
  <c r="X15" i="3"/>
  <c r="AL15" i="3"/>
  <c r="CE15" i="3"/>
  <c r="AM17" i="3"/>
  <c r="AN19" i="3"/>
  <c r="W23" i="3"/>
  <c r="CN41" i="3"/>
  <c r="T44" i="3"/>
  <c r="T103" i="3"/>
  <c r="T105" i="3"/>
  <c r="T102" i="3"/>
  <c r="T104" i="3"/>
  <c r="T99" i="3"/>
  <c r="T98" i="3"/>
  <c r="T101" i="3"/>
  <c r="T97" i="3"/>
  <c r="T93" i="3"/>
  <c r="T100" i="3"/>
  <c r="T95" i="3"/>
  <c r="T92" i="3"/>
  <c r="T96" i="3"/>
  <c r="T94" i="3"/>
  <c r="T91" i="3"/>
  <c r="T88" i="3"/>
  <c r="T83" i="3"/>
  <c r="T80" i="3"/>
  <c r="T90" i="3"/>
  <c r="T85" i="3"/>
  <c r="T82" i="3"/>
  <c r="T86" i="3"/>
  <c r="T78" i="3"/>
  <c r="T73" i="3"/>
  <c r="T87" i="3"/>
  <c r="T75" i="3"/>
  <c r="T89" i="3"/>
  <c r="T79" i="3"/>
  <c r="T72" i="3"/>
  <c r="T67" i="3"/>
  <c r="T64" i="3"/>
  <c r="T59" i="3"/>
  <c r="T56" i="3"/>
  <c r="T51" i="3"/>
  <c r="T81" i="3"/>
  <c r="T77" i="3"/>
  <c r="T71" i="3"/>
  <c r="T62" i="3"/>
  <c r="T57" i="3"/>
  <c r="T55" i="3"/>
  <c r="T45" i="3"/>
  <c r="T76" i="3"/>
  <c r="T74" i="3"/>
  <c r="T69" i="3"/>
  <c r="T60" i="3"/>
  <c r="T58" i="3"/>
  <c r="T53" i="3"/>
  <c r="T47" i="3"/>
  <c r="T70" i="3"/>
  <c r="T65" i="3"/>
  <c r="T63" i="3"/>
  <c r="T50" i="3"/>
  <c r="T46" i="3"/>
  <c r="T41" i="3"/>
  <c r="T40" i="3"/>
  <c r="T39" i="3"/>
  <c r="T35" i="3"/>
  <c r="T32" i="3"/>
  <c r="T43" i="3"/>
  <c r="T34" i="3"/>
  <c r="T29" i="3"/>
  <c r="T26" i="3"/>
  <c r="T68" i="3"/>
  <c r="T52" i="3"/>
  <c r="T48" i="3"/>
  <c r="T42" i="3"/>
  <c r="T36" i="3"/>
  <c r="T31" i="3"/>
  <c r="T28" i="3"/>
  <c r="BF4" i="3"/>
  <c r="BN4" i="3" s="1"/>
  <c r="BW4" i="3" s="1"/>
  <c r="CE4" i="3" s="1"/>
  <c r="CM4" i="3" s="1"/>
  <c r="V5" i="3"/>
  <c r="T6" i="3"/>
  <c r="V9" i="3"/>
  <c r="V10" i="3"/>
  <c r="V11" i="3"/>
  <c r="T12" i="3"/>
  <c r="CN12" i="3"/>
  <c r="T15" i="3"/>
  <c r="V16" i="3"/>
  <c r="CN17" i="3"/>
  <c r="V19" i="3"/>
  <c r="T20" i="3"/>
  <c r="T23" i="3"/>
  <c r="T24" i="3"/>
  <c r="V26" i="3"/>
  <c r="V29" i="3"/>
  <c r="T30" i="3"/>
  <c r="V34" i="3"/>
  <c r="T38" i="3"/>
  <c r="CN105" i="3"/>
  <c r="CL105" i="3"/>
  <c r="CN99" i="3"/>
  <c r="CL95" i="3"/>
  <c r="CK91" i="3"/>
  <c r="CM83" i="3"/>
  <c r="CK89" i="3"/>
  <c r="CL97" i="3"/>
  <c r="CN75" i="3"/>
  <c r="CK80" i="3"/>
  <c r="CN98" i="3"/>
  <c r="CM70" i="3"/>
  <c r="CM59" i="3"/>
  <c r="CL49" i="3"/>
  <c r="CK68" i="3"/>
  <c r="CL55" i="3"/>
  <c r="CK44" i="3"/>
  <c r="CM61" i="3"/>
  <c r="CL45" i="3"/>
  <c r="CN66" i="3"/>
  <c r="CK70" i="3"/>
  <c r="CM50" i="3"/>
  <c r="CM39" i="3"/>
  <c r="CK31" i="3"/>
  <c r="CK56" i="3"/>
  <c r="CK42" i="3"/>
  <c r="CN34" i="3"/>
  <c r="CN26" i="3"/>
  <c r="CM57" i="3"/>
  <c r="CK39" i="3"/>
  <c r="CM31" i="3"/>
  <c r="CM23" i="3"/>
  <c r="AD5" i="3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V7" i="3"/>
  <c r="V8" i="3"/>
  <c r="CK12" i="3"/>
  <c r="T13" i="3"/>
  <c r="V14" i="3"/>
  <c r="CL14" i="3"/>
  <c r="V17" i="3"/>
  <c r="CK17" i="3"/>
  <c r="T18" i="3"/>
  <c r="CK20" i="3"/>
  <c r="T21" i="3"/>
  <c r="V22" i="3"/>
  <c r="CL22" i="3"/>
  <c r="T27" i="3"/>
  <c r="CM36" i="3"/>
  <c r="T49" i="3"/>
  <c r="T54" i="3"/>
  <c r="T61" i="3"/>
  <c r="V104" i="3"/>
  <c r="V103" i="3"/>
  <c r="V100" i="3"/>
  <c r="V101" i="3"/>
  <c r="V99" i="3"/>
  <c r="V97" i="3"/>
  <c r="V102" i="3"/>
  <c r="V98" i="3"/>
  <c r="V96" i="3"/>
  <c r="V95" i="3"/>
  <c r="V94" i="3"/>
  <c r="V87" i="3"/>
  <c r="V84" i="3"/>
  <c r="V92" i="3"/>
  <c r="V89" i="3"/>
  <c r="V86" i="3"/>
  <c r="V81" i="3"/>
  <c r="V91" i="3"/>
  <c r="V88" i="3"/>
  <c r="V83" i="3"/>
  <c r="V80" i="3"/>
  <c r="V77" i="3"/>
  <c r="V74" i="3"/>
  <c r="V105" i="3"/>
  <c r="V93" i="3"/>
  <c r="V79" i="3"/>
  <c r="V76" i="3"/>
  <c r="V90" i="3"/>
  <c r="V75" i="3"/>
  <c r="V71" i="3"/>
  <c r="V68" i="3"/>
  <c r="V63" i="3"/>
  <c r="V60" i="3"/>
  <c r="V55" i="3"/>
  <c r="V52" i="3"/>
  <c r="V82" i="3"/>
  <c r="V72" i="3"/>
  <c r="V70" i="3"/>
  <c r="V69" i="3"/>
  <c r="V67" i="3"/>
  <c r="V65" i="3"/>
  <c r="V58" i="3"/>
  <c r="V56" i="3"/>
  <c r="V54" i="3"/>
  <c r="V53" i="3"/>
  <c r="V51" i="3"/>
  <c r="V49" i="3"/>
  <c r="V46" i="3"/>
  <c r="V78" i="3"/>
  <c r="V73" i="3"/>
  <c r="V48" i="3"/>
  <c r="V85" i="3"/>
  <c r="V66" i="3"/>
  <c r="V64" i="3"/>
  <c r="V62" i="3"/>
  <c r="V61" i="3"/>
  <c r="V59" i="3"/>
  <c r="V42" i="3"/>
  <c r="V36" i="3"/>
  <c r="V31" i="3"/>
  <c r="V47" i="3"/>
  <c r="V44" i="3"/>
  <c r="V38" i="3"/>
  <c r="V37" i="3"/>
  <c r="V33" i="3"/>
  <c r="V30" i="3"/>
  <c r="V25" i="3"/>
  <c r="V57" i="3"/>
  <c r="V45" i="3"/>
  <c r="V41" i="3"/>
  <c r="V40" i="3"/>
  <c r="V39" i="3"/>
  <c r="V35" i="3"/>
  <c r="V32" i="3"/>
  <c r="V27" i="3"/>
  <c r="V24" i="3"/>
  <c r="T5" i="3"/>
  <c r="V6" i="3"/>
  <c r="T9" i="3"/>
  <c r="T10" i="3"/>
  <c r="T11" i="3"/>
  <c r="V12" i="3"/>
  <c r="CN13" i="3"/>
  <c r="V15" i="3"/>
  <c r="T16" i="3"/>
  <c r="T19" i="3"/>
  <c r="V20" i="3"/>
  <c r="CN21" i="3"/>
  <c r="V23" i="3"/>
  <c r="CN24" i="3"/>
  <c r="CN35" i="3"/>
  <c r="T66" i="3"/>
  <c r="X21" i="2"/>
  <c r="L22" i="2"/>
  <c r="L23" i="2" s="1"/>
  <c r="F59" i="2"/>
  <c r="W60" i="2" s="1"/>
  <c r="X60" i="2" s="1"/>
  <c r="Y34" i="2"/>
  <c r="F41" i="2"/>
  <c r="W42" i="2" s="1"/>
  <c r="X42" i="2" s="1"/>
  <c r="AB53" i="2"/>
  <c r="L59" i="2"/>
  <c r="Q16" i="2"/>
  <c r="F23" i="2"/>
  <c r="L41" i="2"/>
  <c r="N40" i="2" s="1"/>
  <c r="AD57" i="2"/>
  <c r="DI15" i="1" l="1"/>
  <c r="CR15" i="1"/>
  <c r="X95" i="1"/>
  <c r="X53" i="1"/>
  <c r="X60" i="1"/>
  <c r="X54" i="1"/>
  <c r="X31" i="1"/>
  <c r="X25" i="1"/>
  <c r="X26" i="1"/>
  <c r="X79" i="1"/>
  <c r="X38" i="1"/>
  <c r="X69" i="1"/>
  <c r="X89" i="1"/>
  <c r="X56" i="1"/>
  <c r="X63" i="1"/>
  <c r="X86" i="1"/>
  <c r="X77" i="1"/>
  <c r="X88" i="1"/>
  <c r="X102" i="1"/>
  <c r="BU55" i="1"/>
  <c r="BV55" i="1" s="1"/>
  <c r="X92" i="1"/>
  <c r="X57" i="1"/>
  <c r="X111" i="1"/>
  <c r="X47" i="1"/>
  <c r="X70" i="1"/>
  <c r="CM6" i="3"/>
  <c r="CN5" i="3"/>
  <c r="CK29" i="3"/>
  <c r="CM37" i="3"/>
  <c r="CL47" i="3"/>
  <c r="CN6" i="3"/>
  <c r="CK9" i="3"/>
  <c r="CK11" i="3"/>
  <c r="CK14" i="3"/>
  <c r="CL16" i="3"/>
  <c r="CK19" i="3"/>
  <c r="CK22" i="3"/>
  <c r="CL26" i="3"/>
  <c r="CK51" i="3"/>
  <c r="CK102" i="3"/>
  <c r="CL103" i="3"/>
  <c r="CN104" i="3"/>
  <c r="CL100" i="3"/>
  <c r="CM104" i="3"/>
  <c r="CK97" i="3"/>
  <c r="CL99" i="3"/>
  <c r="CN100" i="3"/>
  <c r="CK92" i="3"/>
  <c r="CK95" i="3"/>
  <c r="CM98" i="3"/>
  <c r="CL89" i="3"/>
  <c r="CN85" i="3"/>
  <c r="CL81" i="3"/>
  <c r="CK96" i="3"/>
  <c r="CN90" i="3"/>
  <c r="CL86" i="3"/>
  <c r="CN82" i="3"/>
  <c r="CN89" i="3"/>
  <c r="CN81" i="3"/>
  <c r="CK77" i="3"/>
  <c r="CM73" i="3"/>
  <c r="CM89" i="3"/>
  <c r="CM81" i="3"/>
  <c r="CN77" i="3"/>
  <c r="CL73" i="3"/>
  <c r="CM94" i="3"/>
  <c r="CL82" i="3"/>
  <c r="CL72" i="3"/>
  <c r="CL68" i="3"/>
  <c r="CN64" i="3"/>
  <c r="CL60" i="3"/>
  <c r="CN56" i="3"/>
  <c r="CL52" i="3"/>
  <c r="CK93" i="3"/>
  <c r="CL90" i="3"/>
  <c r="CL71" i="3"/>
  <c r="CL66" i="3"/>
  <c r="CL62" i="3"/>
  <c r="CK57" i="3"/>
  <c r="CN51" i="3"/>
  <c r="CN47" i="3"/>
  <c r="CM79" i="3"/>
  <c r="CK69" i="3"/>
  <c r="CM63" i="3"/>
  <c r="CM58" i="3"/>
  <c r="CL51" i="3"/>
  <c r="CK46" i="3"/>
  <c r="CL78" i="3"/>
  <c r="CL70" i="3"/>
  <c r="CK65" i="3"/>
  <c r="CM7" i="3"/>
  <c r="CK16" i="3"/>
  <c r="CN22" i="3"/>
  <c r="CN8" i="3"/>
  <c r="CN11" i="3"/>
  <c r="CK26" i="3"/>
  <c r="CM33" i="3"/>
  <c r="CN50" i="3"/>
  <c r="CK8" i="3"/>
  <c r="CM18" i="3"/>
  <c r="CL21" i="3"/>
  <c r="CN27" i="3"/>
  <c r="CL104" i="3"/>
  <c r="CK104" i="3"/>
  <c r="CK103" i="3"/>
  <c r="CK98" i="3"/>
  <c r="CL98" i="3"/>
  <c r="CN97" i="3"/>
  <c r="CK94" i="3"/>
  <c r="CN96" i="3"/>
  <c r="CL96" i="3"/>
  <c r="CK87" i="3"/>
  <c r="CK82" i="3"/>
  <c r="CM95" i="3"/>
  <c r="CM88" i="3"/>
  <c r="CL83" i="3"/>
  <c r="CL88" i="3"/>
  <c r="CL79" i="3"/>
  <c r="CL74" i="3"/>
  <c r="CK88" i="3"/>
  <c r="CK79" i="3"/>
  <c r="CK74" i="3"/>
  <c r="CL87" i="3"/>
  <c r="CK76" i="3"/>
  <c r="CN69" i="3"/>
  <c r="CK63" i="3"/>
  <c r="CK58" i="3"/>
  <c r="CN53" i="3"/>
  <c r="CM91" i="3"/>
  <c r="CN79" i="3"/>
  <c r="CN67" i="3"/>
  <c r="CN60" i="3"/>
  <c r="CL53" i="3"/>
  <c r="CM48" i="3"/>
  <c r="CN76" i="3"/>
  <c r="CM65" i="3"/>
  <c r="CM60" i="3"/>
  <c r="CM49" i="3"/>
  <c r="CN44" i="3"/>
  <c r="CN71" i="3"/>
  <c r="CL63" i="3"/>
  <c r="CL58" i="3"/>
  <c r="CM69" i="3"/>
  <c r="CN55" i="3"/>
  <c r="CN48" i="3"/>
  <c r="CL42" i="3"/>
  <c r="CM38" i="3"/>
  <c r="CK34" i="3"/>
  <c r="CM30" i="3"/>
  <c r="CM72" i="3"/>
  <c r="CM55" i="3"/>
  <c r="CN45" i="3"/>
  <c r="CL41" i="3"/>
  <c r="CK37" i="3"/>
  <c r="CK33" i="3"/>
  <c r="CM29" i="3"/>
  <c r="CK25" i="3"/>
  <c r="CM71" i="3"/>
  <c r="CM52" i="3"/>
  <c r="CN42" i="3"/>
  <c r="CK38" i="3"/>
  <c r="CM34" i="3"/>
  <c r="CK30" i="3"/>
  <c r="CM26" i="3"/>
  <c r="CK7" i="3"/>
  <c r="CN19" i="3"/>
  <c r="CM27" i="3"/>
  <c r="CN38" i="3"/>
  <c r="CM28" i="3"/>
  <c r="CK5" i="3"/>
  <c r="CM15" i="3"/>
  <c r="CK40" i="3"/>
  <c r="CM103" i="3"/>
  <c r="CN102" i="3"/>
  <c r="CM102" i="3"/>
  <c r="CK105" i="3"/>
  <c r="CM96" i="3"/>
  <c r="CN103" i="3"/>
  <c r="CM93" i="3"/>
  <c r="CL93" i="3"/>
  <c r="CM92" i="3"/>
  <c r="CM86" i="3"/>
  <c r="CN80" i="3"/>
  <c r="CN93" i="3"/>
  <c r="CN87" i="3"/>
  <c r="CK81" i="3"/>
  <c r="CN84" i="3"/>
  <c r="CN78" i="3"/>
  <c r="CK72" i="3"/>
  <c r="CL85" i="3"/>
  <c r="CM78" i="3"/>
  <c r="CN72" i="3"/>
  <c r="CN86" i="3"/>
  <c r="CN73" i="3"/>
  <c r="CM67" i="3"/>
  <c r="CM62" i="3"/>
  <c r="CL57" i="3"/>
  <c r="CM51" i="3"/>
  <c r="CM90" i="3"/>
  <c r="CN74" i="3"/>
  <c r="CN65" i="3"/>
  <c r="CK59" i="3"/>
  <c r="CK52" i="3"/>
  <c r="CL46" i="3"/>
  <c r="CM74" i="3"/>
  <c r="CK64" i="3"/>
  <c r="CM56" i="3"/>
  <c r="CL48" i="3"/>
  <c r="CM87" i="3"/>
  <c r="CN68" i="3"/>
  <c r="CL61" i="3"/>
  <c r="CK78" i="3"/>
  <c r="CM64" i="3"/>
  <c r="CK54" i="3"/>
  <c r="CK47" i="3"/>
  <c r="CM41" i="3"/>
  <c r="CL37" i="3"/>
  <c r="CL33" i="3"/>
  <c r="CN29" i="3"/>
  <c r="CN62" i="3"/>
  <c r="CN52" i="3"/>
  <c r="CL44" i="3"/>
  <c r="CM40" i="3"/>
  <c r="CK36" i="3"/>
  <c r="CM32" i="3"/>
  <c r="CK28" i="3"/>
  <c r="CM24" i="3"/>
  <c r="CM68" i="3"/>
  <c r="CN46" i="3"/>
  <c r="CK41" i="3"/>
  <c r="CN37" i="3"/>
  <c r="CN33" i="3"/>
  <c r="CL29" i="3"/>
  <c r="CN25" i="3"/>
  <c r="CL5" i="3"/>
  <c r="CL11" i="3"/>
  <c r="CK43" i="3"/>
  <c r="CK23" i="3"/>
  <c r="CK15" i="3"/>
  <c r="CM8" i="3"/>
  <c r="CL19" i="3"/>
  <c r="CL24" i="3"/>
  <c r="CL40" i="3"/>
  <c r="CL27" i="3"/>
  <c r="CN57" i="3"/>
  <c r="CN40" i="3"/>
  <c r="CK67" i="3"/>
  <c r="CK62" i="3"/>
  <c r="CL69" i="3"/>
  <c r="CN61" i="3"/>
  <c r="CM84" i="3"/>
  <c r="CM80" i="3"/>
  <c r="CN92" i="3"/>
  <c r="CK100" i="3"/>
  <c r="CN20" i="3"/>
  <c r="CL31" i="3"/>
  <c r="X14" i="3"/>
  <c r="X97" i="3"/>
  <c r="X81" i="3"/>
  <c r="X45" i="3"/>
  <c r="X39" i="3"/>
  <c r="X19" i="3"/>
  <c r="X37" i="3"/>
  <c r="X91" i="3"/>
  <c r="X51" i="3"/>
  <c r="X63" i="3"/>
  <c r="X9" i="3"/>
  <c r="X90" i="3"/>
  <c r="X66" i="3"/>
  <c r="X43" i="3"/>
  <c r="X53" i="3"/>
  <c r="U108" i="1"/>
  <c r="U95" i="1"/>
  <c r="U88" i="1"/>
  <c r="U78" i="1"/>
  <c r="U26" i="1"/>
  <c r="BE105" i="3"/>
  <c r="BD44" i="3"/>
  <c r="BD65" i="3"/>
  <c r="BG39" i="3"/>
  <c r="BG43" i="3"/>
  <c r="BG57" i="3"/>
  <c r="BG28" i="3"/>
  <c r="BF7" i="3"/>
  <c r="BG27" i="3"/>
  <c r="BF5" i="3"/>
  <c r="BG12" i="3"/>
  <c r="BD9" i="3"/>
  <c r="BF98" i="3"/>
  <c r="BE53" i="3"/>
  <c r="BG53" i="3"/>
  <c r="BD36" i="3"/>
  <c r="BD37" i="3"/>
  <c r="BF14" i="3"/>
  <c r="BD20" i="3"/>
  <c r="BG20" i="3"/>
  <c r="BD5" i="3"/>
  <c r="BD11" i="3"/>
  <c r="BD61" i="3"/>
  <c r="BF87" i="3"/>
  <c r="BD34" i="3"/>
  <c r="BD31" i="3"/>
  <c r="BG36" i="3"/>
  <c r="BD51" i="3"/>
  <c r="BF19" i="3"/>
  <c r="BD14" i="3"/>
  <c r="BF12" i="3"/>
  <c r="CL34" i="3"/>
  <c r="CK18" i="3"/>
  <c r="CL12" i="3"/>
  <c r="CM5" i="3"/>
  <c r="CK61" i="3"/>
  <c r="CL35" i="3"/>
  <c r="CN32" i="3"/>
  <c r="CM53" i="3"/>
  <c r="CM47" i="3"/>
  <c r="CM45" i="3"/>
  <c r="CK50" i="3"/>
  <c r="CK71" i="3"/>
  <c r="CM76" i="3"/>
  <c r="CL84" i="3"/>
  <c r="CM46" i="3"/>
  <c r="CM42" i="3"/>
  <c r="CN18" i="3"/>
  <c r="CM13" i="3"/>
  <c r="CK6" i="3"/>
  <c r="CK27" i="3"/>
  <c r="CK35" i="3"/>
  <c r="CL43" i="3"/>
  <c r="CL30" i="3"/>
  <c r="CL38" i="3"/>
  <c r="CK48" i="3"/>
  <c r="CM82" i="3"/>
  <c r="CM35" i="3"/>
  <c r="CN43" i="3"/>
  <c r="CL56" i="3"/>
  <c r="CN59" i="3"/>
  <c r="CK73" i="3"/>
  <c r="CK53" i="3"/>
  <c r="CL67" i="3"/>
  <c r="CN49" i="3"/>
  <c r="CN63" i="3"/>
  <c r="CN83" i="3"/>
  <c r="CM54" i="3"/>
  <c r="CL65" i="3"/>
  <c r="CL77" i="3"/>
  <c r="CM75" i="3"/>
  <c r="CN91" i="3"/>
  <c r="CL80" i="3"/>
  <c r="CK84" i="3"/>
  <c r="CM97" i="3"/>
  <c r="CN88" i="3"/>
  <c r="CM100" i="3"/>
  <c r="CL94" i="3"/>
  <c r="CM99" i="3"/>
  <c r="CM105" i="3"/>
  <c r="CN7" i="3"/>
  <c r="CN30" i="3"/>
  <c r="X21" i="3"/>
  <c r="X62" i="3"/>
  <c r="X103" i="3"/>
  <c r="BF28" i="3"/>
  <c r="BF22" i="3"/>
  <c r="BE62" i="3"/>
  <c r="BG89" i="3"/>
  <c r="U82" i="1"/>
  <c r="CL20" i="3"/>
  <c r="CN10" i="3"/>
  <c r="CL54" i="3"/>
  <c r="CM10" i="3"/>
  <c r="CL32" i="3"/>
  <c r="CM43" i="3"/>
  <c r="CM77" i="3"/>
  <c r="CN58" i="3"/>
  <c r="CK99" i="3"/>
  <c r="CL92" i="3"/>
  <c r="CM101" i="3"/>
  <c r="CK101" i="3"/>
  <c r="BF15" i="3"/>
  <c r="BO5" i="3"/>
  <c r="BO6" i="3" s="1"/>
  <c r="BO7" i="3" s="1"/>
  <c r="BO8" i="3" s="1"/>
  <c r="BO9" i="3" s="1"/>
  <c r="BO10" i="3" s="1"/>
  <c r="BO11" i="3" s="1"/>
  <c r="BO12" i="3" s="1"/>
  <c r="BO13" i="3" s="1"/>
  <c r="BO14" i="3" s="1"/>
  <c r="BO15" i="3" s="1"/>
  <c r="BO16" i="3" s="1"/>
  <c r="BO17" i="3" s="1"/>
  <c r="BO18" i="3" s="1"/>
  <c r="BO19" i="3" s="1"/>
  <c r="BO20" i="3" s="1"/>
  <c r="BO21" i="3" s="1"/>
  <c r="BO22" i="3" s="1"/>
  <c r="BO23" i="3" s="1"/>
  <c r="BO24" i="3" s="1"/>
  <c r="BO25" i="3" s="1"/>
  <c r="BO26" i="3" s="1"/>
  <c r="BO27" i="3" s="1"/>
  <c r="BO28" i="3" s="1"/>
  <c r="BO29" i="3" s="1"/>
  <c r="BO30" i="3" s="1"/>
  <c r="BO31" i="3" s="1"/>
  <c r="BO32" i="3" s="1"/>
  <c r="BO33" i="3" s="1"/>
  <c r="BO34" i="3" s="1"/>
  <c r="BO35" i="3" s="1"/>
  <c r="BO36" i="3" s="1"/>
  <c r="BO37" i="3" s="1"/>
  <c r="BO38" i="3" s="1"/>
  <c r="BO39" i="3" s="1"/>
  <c r="BO40" i="3" s="1"/>
  <c r="BO41" i="3" s="1"/>
  <c r="BO42" i="3" s="1"/>
  <c r="BO43" i="3" s="1"/>
  <c r="BO44" i="3" s="1"/>
  <c r="BO45" i="3" s="1"/>
  <c r="BO46" i="3" s="1"/>
  <c r="BO47" i="3" s="1"/>
  <c r="BO48" i="3" s="1"/>
  <c r="BO49" i="3" s="1"/>
  <c r="BO50" i="3" s="1"/>
  <c r="BO51" i="3" s="1"/>
  <c r="BO52" i="3" s="1"/>
  <c r="BO53" i="3" s="1"/>
  <c r="BO54" i="3" s="1"/>
  <c r="BO55" i="3" s="1"/>
  <c r="BO56" i="3" s="1"/>
  <c r="BO57" i="3" s="1"/>
  <c r="BO58" i="3" s="1"/>
  <c r="BO59" i="3" s="1"/>
  <c r="BO60" i="3" s="1"/>
  <c r="BO61" i="3" s="1"/>
  <c r="BO62" i="3" s="1"/>
  <c r="BO63" i="3" s="1"/>
  <c r="BO64" i="3" s="1"/>
  <c r="BO65" i="3" s="1"/>
  <c r="BO66" i="3" s="1"/>
  <c r="BO67" i="3" s="1"/>
  <c r="BO68" i="3" s="1"/>
  <c r="BO69" i="3" s="1"/>
  <c r="BO70" i="3" s="1"/>
  <c r="BO71" i="3" s="1"/>
  <c r="BO72" i="3" s="1"/>
  <c r="BO73" i="3" s="1"/>
  <c r="BO74" i="3" s="1"/>
  <c r="BO75" i="3" s="1"/>
  <c r="BO76" i="3" s="1"/>
  <c r="BO77" i="3" s="1"/>
  <c r="BO78" i="3" s="1"/>
  <c r="BO79" i="3" s="1"/>
  <c r="BO80" i="3" s="1"/>
  <c r="BO81" i="3" s="1"/>
  <c r="BO82" i="3" s="1"/>
  <c r="BO83" i="3" s="1"/>
  <c r="BO84" i="3" s="1"/>
  <c r="BO85" i="3" s="1"/>
  <c r="BO86" i="3" s="1"/>
  <c r="BO87" i="3" s="1"/>
  <c r="BO88" i="3" s="1"/>
  <c r="BO89" i="3" s="1"/>
  <c r="BO90" i="3" s="1"/>
  <c r="BO91" i="3" s="1"/>
  <c r="BO92" i="3" s="1"/>
  <c r="BO93" i="3" s="1"/>
  <c r="BO94" i="3" s="1"/>
  <c r="BO95" i="3" s="1"/>
  <c r="BO96" i="3" s="1"/>
  <c r="BO97" i="3" s="1"/>
  <c r="BO98" i="3" s="1"/>
  <c r="BO99" i="3" s="1"/>
  <c r="BO100" i="3" s="1"/>
  <c r="BO101" i="3" s="1"/>
  <c r="BO102" i="3" s="1"/>
  <c r="BO103" i="3" s="1"/>
  <c r="BO104" i="3" s="1"/>
  <c r="BO105" i="3" s="1"/>
  <c r="BF42" i="3"/>
  <c r="BG29" i="3"/>
  <c r="BF64" i="3"/>
  <c r="CK32" i="3"/>
  <c r="CL17" i="3"/>
  <c r="CL7" i="3"/>
  <c r="CL25" i="3"/>
  <c r="CM21" i="3"/>
  <c r="CM16" i="3"/>
  <c r="CL9" i="3"/>
  <c r="CK75" i="3"/>
  <c r="CN39" i="3"/>
  <c r="CM25" i="3"/>
  <c r="CM22" i="3"/>
  <c r="CM19" i="3"/>
  <c r="CN16" i="3"/>
  <c r="CM14" i="3"/>
  <c r="CM11" i="3"/>
  <c r="CM9" i="3"/>
  <c r="CL6" i="3"/>
  <c r="CJ3" i="3"/>
  <c r="CJ102" i="3" s="1"/>
  <c r="CK24" i="3"/>
  <c r="CN15" i="3"/>
  <c r="CL8" i="3"/>
  <c r="CN28" i="3"/>
  <c r="CN36" i="3"/>
  <c r="CK45" i="3"/>
  <c r="CN23" i="3"/>
  <c r="CN31" i="3"/>
  <c r="CL39" i="3"/>
  <c r="CK49" i="3"/>
  <c r="CL28" i="3"/>
  <c r="CL36" i="3"/>
  <c r="CM44" i="3"/>
  <c r="CL59" i="3"/>
  <c r="CK60" i="3"/>
  <c r="CL75" i="3"/>
  <c r="CN54" i="3"/>
  <c r="CN70" i="3"/>
  <c r="CL50" i="3"/>
  <c r="CL64" i="3"/>
  <c r="CK86" i="3"/>
  <c r="CK55" i="3"/>
  <c r="CK66" i="3"/>
  <c r="CK85" i="3"/>
  <c r="CL76" i="3"/>
  <c r="CN94" i="3"/>
  <c r="CK83" i="3"/>
  <c r="CM85" i="3"/>
  <c r="CL102" i="3"/>
  <c r="CK90" i="3"/>
  <c r="CL91" i="3"/>
  <c r="CN95" i="3"/>
  <c r="CN101" i="3"/>
  <c r="CL101" i="3"/>
  <c r="CL13" i="3"/>
  <c r="CL10" i="3"/>
  <c r="CL23" i="3"/>
  <c r="X31" i="3"/>
  <c r="X67" i="3"/>
  <c r="BD12" i="3"/>
  <c r="BE44" i="3"/>
  <c r="BG32" i="3"/>
  <c r="BF60" i="3"/>
  <c r="BU50" i="1"/>
  <c r="BV50" i="1" s="1"/>
  <c r="BD11" i="1"/>
  <c r="CD10" i="3"/>
  <c r="CC19" i="3"/>
  <c r="CC14" i="3"/>
  <c r="CD102" i="3"/>
  <c r="CC100" i="3"/>
  <c r="CC94" i="3"/>
  <c r="CD87" i="3"/>
  <c r="CF85" i="3"/>
  <c r="CE79" i="3"/>
  <c r="CC77" i="3"/>
  <c r="CF70" i="3"/>
  <c r="CF62" i="3"/>
  <c r="CF54" i="3"/>
  <c r="CF84" i="3"/>
  <c r="CF72" i="3"/>
  <c r="CF63" i="3"/>
  <c r="CC55" i="3"/>
  <c r="CE46" i="3"/>
  <c r="CE70" i="3"/>
  <c r="CE56" i="3"/>
  <c r="CC44" i="3"/>
  <c r="CF66" i="3"/>
  <c r="CC74" i="3"/>
  <c r="CF41" i="3"/>
  <c r="CE33" i="3"/>
  <c r="CE64" i="3"/>
  <c r="BD105" i="3"/>
  <c r="BD98" i="3"/>
  <c r="BG96" i="3"/>
  <c r="BE93" i="3"/>
  <c r="BG90" i="3"/>
  <c r="BF85" i="3"/>
  <c r="BD86" i="3"/>
  <c r="BF74" i="3"/>
  <c r="BF57" i="3"/>
  <c r="BE75" i="3"/>
  <c r="BF58" i="3"/>
  <c r="BF48" i="3"/>
  <c r="BD76" i="3"/>
  <c r="BG61" i="3"/>
  <c r="BG52" i="3"/>
  <c r="BD46" i="3"/>
  <c r="BE78" i="3"/>
  <c r="BF68" i="3"/>
  <c r="BE21" i="3"/>
  <c r="BF101" i="3"/>
  <c r="BE97" i="3"/>
  <c r="BF91" i="3"/>
  <c r="BE87" i="3"/>
  <c r="BE86" i="3"/>
  <c r="BG78" i="3"/>
  <c r="BF78" i="3"/>
  <c r="BD69" i="3"/>
  <c r="BD53" i="3"/>
  <c r="BF69" i="3"/>
  <c r="BF56" i="3"/>
  <c r="BE46" i="3"/>
  <c r="BE69" i="3"/>
  <c r="BE58" i="3"/>
  <c r="BG50" i="3"/>
  <c r="BF45" i="3"/>
  <c r="BE73" i="3"/>
  <c r="BF66" i="3"/>
  <c r="BF61" i="3"/>
  <c r="BE50" i="3"/>
  <c r="BG40" i="3"/>
  <c r="BG35" i="3"/>
  <c r="BF30" i="3"/>
  <c r="BG58" i="3"/>
  <c r="BD45" i="3"/>
  <c r="BF39" i="3"/>
  <c r="BE33" i="3"/>
  <c r="BD28" i="3"/>
  <c r="BD88" i="3"/>
  <c r="BF47" i="3"/>
  <c r="BE40" i="3"/>
  <c r="BE35" i="3"/>
  <c r="BF29" i="3"/>
  <c r="BE24" i="3"/>
  <c r="BG30" i="3"/>
  <c r="BE20" i="3"/>
  <c r="BE15" i="3"/>
  <c r="BG10" i="3"/>
  <c r="BG5" i="3"/>
  <c r="BD41" i="3"/>
  <c r="BF31" i="3"/>
  <c r="BG21" i="3"/>
  <c r="BF16" i="3"/>
  <c r="BF11" i="3"/>
  <c r="BL5" i="3"/>
  <c r="BL6" i="3" s="1"/>
  <c r="BL7" i="3" s="1"/>
  <c r="BL8" i="3" s="1"/>
  <c r="BL9" i="3" s="1"/>
  <c r="BL10" i="3" s="1"/>
  <c r="BL11" i="3" s="1"/>
  <c r="BL12" i="3" s="1"/>
  <c r="BL13" i="3" s="1"/>
  <c r="BL14" i="3" s="1"/>
  <c r="BL15" i="3" s="1"/>
  <c r="BL16" i="3" s="1"/>
  <c r="BL17" i="3" s="1"/>
  <c r="BL18" i="3" s="1"/>
  <c r="BL19" i="3" s="1"/>
  <c r="BL20" i="3" s="1"/>
  <c r="BL21" i="3" s="1"/>
  <c r="BL22" i="3" s="1"/>
  <c r="BL23" i="3" s="1"/>
  <c r="BL24" i="3" s="1"/>
  <c r="BL25" i="3" s="1"/>
  <c r="BL26" i="3" s="1"/>
  <c r="BL27" i="3" s="1"/>
  <c r="BL28" i="3" s="1"/>
  <c r="BL29" i="3" s="1"/>
  <c r="BL30" i="3" s="1"/>
  <c r="BL31" i="3" s="1"/>
  <c r="BL32" i="3" s="1"/>
  <c r="BL33" i="3" s="1"/>
  <c r="BL34" i="3" s="1"/>
  <c r="BL35" i="3" s="1"/>
  <c r="BL36" i="3" s="1"/>
  <c r="BL37" i="3" s="1"/>
  <c r="BL38" i="3" s="1"/>
  <c r="BL39" i="3" s="1"/>
  <c r="BL40" i="3" s="1"/>
  <c r="BL41" i="3" s="1"/>
  <c r="BL42" i="3" s="1"/>
  <c r="BL43" i="3" s="1"/>
  <c r="BL44" i="3" s="1"/>
  <c r="BL45" i="3" s="1"/>
  <c r="BL46" i="3" s="1"/>
  <c r="BL47" i="3" s="1"/>
  <c r="BL48" i="3" s="1"/>
  <c r="BL49" i="3" s="1"/>
  <c r="BL50" i="3" s="1"/>
  <c r="BL51" i="3" s="1"/>
  <c r="BL52" i="3" s="1"/>
  <c r="BL53" i="3" s="1"/>
  <c r="BL54" i="3" s="1"/>
  <c r="BL55" i="3" s="1"/>
  <c r="BL56" i="3" s="1"/>
  <c r="BL57" i="3" s="1"/>
  <c r="BL58" i="3" s="1"/>
  <c r="BL59" i="3" s="1"/>
  <c r="BL60" i="3" s="1"/>
  <c r="BL61" i="3" s="1"/>
  <c r="BL62" i="3" s="1"/>
  <c r="BL63" i="3" s="1"/>
  <c r="BL64" i="3" s="1"/>
  <c r="BL65" i="3" s="1"/>
  <c r="BL66" i="3" s="1"/>
  <c r="BL67" i="3" s="1"/>
  <c r="BL68" i="3" s="1"/>
  <c r="BL69" i="3" s="1"/>
  <c r="BL70" i="3" s="1"/>
  <c r="BL71" i="3" s="1"/>
  <c r="BL72" i="3" s="1"/>
  <c r="BL73" i="3" s="1"/>
  <c r="BL74" i="3" s="1"/>
  <c r="BL75" i="3" s="1"/>
  <c r="BL76" i="3" s="1"/>
  <c r="BL77" i="3" s="1"/>
  <c r="BL78" i="3" s="1"/>
  <c r="BL79" i="3" s="1"/>
  <c r="BL80" i="3" s="1"/>
  <c r="BL81" i="3" s="1"/>
  <c r="BL82" i="3" s="1"/>
  <c r="BL83" i="3" s="1"/>
  <c r="BL84" i="3" s="1"/>
  <c r="BL85" i="3" s="1"/>
  <c r="BL86" i="3" s="1"/>
  <c r="BL87" i="3" s="1"/>
  <c r="BL88" i="3" s="1"/>
  <c r="BL89" i="3" s="1"/>
  <c r="BL90" i="3" s="1"/>
  <c r="BL91" i="3" s="1"/>
  <c r="BL92" i="3" s="1"/>
  <c r="BL93" i="3" s="1"/>
  <c r="BL94" i="3" s="1"/>
  <c r="BL95" i="3" s="1"/>
  <c r="BL96" i="3" s="1"/>
  <c r="BL97" i="3" s="1"/>
  <c r="BL98" i="3" s="1"/>
  <c r="BL99" i="3" s="1"/>
  <c r="BL100" i="3" s="1"/>
  <c r="BL101" i="3" s="1"/>
  <c r="BL102" i="3" s="1"/>
  <c r="BL103" i="3" s="1"/>
  <c r="BL104" i="3" s="1"/>
  <c r="BL105" i="3" s="1"/>
  <c r="BD39" i="3"/>
  <c r="BG24" i="3"/>
  <c r="BF18" i="3"/>
  <c r="BF13" i="3"/>
  <c r="BD8" i="3"/>
  <c r="BG25" i="3"/>
  <c r="BD54" i="3"/>
  <c r="BU38" i="1"/>
  <c r="BV38" i="1" s="1"/>
  <c r="CM66" i="3"/>
  <c r="CM20" i="3"/>
  <c r="CN9" i="3"/>
  <c r="CM12" i="3"/>
  <c r="CN14" i="3"/>
  <c r="CK21" i="3"/>
  <c r="CK13" i="3"/>
  <c r="V53" i="1"/>
  <c r="V41" i="1"/>
  <c r="E50" i="1"/>
  <c r="H50" i="1" s="1"/>
  <c r="A50" i="1" s="1"/>
  <c r="E92" i="1"/>
  <c r="H92" i="1" s="1"/>
  <c r="A92" i="1" s="1"/>
  <c r="E74" i="1"/>
  <c r="H74" i="1" s="1"/>
  <c r="A74" i="1" s="1"/>
  <c r="E26" i="1"/>
  <c r="H26" i="1" s="1"/>
  <c r="A26" i="1" s="1"/>
  <c r="E59" i="1"/>
  <c r="H59" i="1" s="1"/>
  <c r="A59" i="1" s="1"/>
  <c r="E40" i="1"/>
  <c r="E63" i="1"/>
  <c r="H63" i="1" s="1"/>
  <c r="A63" i="1" s="1"/>
  <c r="CC11" i="3"/>
  <c r="CD40" i="3"/>
  <c r="CD8" i="3"/>
  <c r="CE16" i="3"/>
  <c r="CF25" i="3"/>
  <c r="CF57" i="3"/>
  <c r="CE11" i="3"/>
  <c r="CE19" i="3"/>
  <c r="CD32" i="3"/>
  <c r="CE6" i="3"/>
  <c r="CF14" i="3"/>
  <c r="CF22" i="3"/>
  <c r="CF37" i="3"/>
  <c r="CC28" i="3"/>
  <c r="CC36" i="3"/>
  <c r="CF44" i="3"/>
  <c r="CE62" i="3"/>
  <c r="CE38" i="3"/>
  <c r="CE47" i="3"/>
  <c r="CC29" i="3"/>
  <c r="CF39" i="3"/>
  <c r="CE59" i="3"/>
  <c r="CD70" i="3"/>
  <c r="CD51" i="3"/>
  <c r="CE77" i="3"/>
  <c r="CC50" i="3"/>
  <c r="CF61" i="3"/>
  <c r="CD75" i="3"/>
  <c r="CD50" i="3"/>
  <c r="CE60" i="3"/>
  <c r="CE75" i="3"/>
  <c r="CC96" i="3"/>
  <c r="CD81" i="3"/>
  <c r="CD93" i="3"/>
  <c r="CF104" i="3"/>
  <c r="CE103" i="3"/>
  <c r="BE13" i="3"/>
  <c r="BG77" i="3"/>
  <c r="BG6" i="3"/>
  <c r="BF21" i="3"/>
  <c r="BF36" i="3"/>
  <c r="BE7" i="3"/>
  <c r="BG13" i="3"/>
  <c r="BF8" i="3"/>
  <c r="BG16" i="3"/>
  <c r="BE23" i="3"/>
  <c r="BE61" i="3"/>
  <c r="BG31" i="3"/>
  <c r="BF44" i="3"/>
  <c r="BF24" i="3"/>
  <c r="BE37" i="3"/>
  <c r="BF46" i="3"/>
  <c r="BG69" i="3"/>
  <c r="BE42" i="3"/>
  <c r="BG44" i="3"/>
  <c r="BE54" i="3"/>
  <c r="BG63" i="3"/>
  <c r="BF65" i="3"/>
  <c r="BE74" i="3"/>
  <c r="BG83" i="3"/>
  <c r="BF104" i="3"/>
  <c r="E100" i="1"/>
  <c r="H100" i="1" s="1"/>
  <c r="A100" i="1" s="1"/>
  <c r="E99" i="1"/>
  <c r="V31" i="1"/>
  <c r="CF17" i="3"/>
  <c r="BG14" i="3"/>
  <c r="BG7" i="3"/>
  <c r="CE23" i="3"/>
  <c r="CE10" i="3"/>
  <c r="CF18" i="3"/>
  <c r="CC35" i="3"/>
  <c r="CE5" i="3"/>
  <c r="CF13" i="3"/>
  <c r="CF21" i="3"/>
  <c r="CC38" i="3"/>
  <c r="CF8" i="3"/>
  <c r="CC16" i="3"/>
  <c r="CC24" i="3"/>
  <c r="CE55" i="3"/>
  <c r="CD30" i="3"/>
  <c r="CD38" i="3"/>
  <c r="CD47" i="3"/>
  <c r="CF24" i="3"/>
  <c r="CF32" i="3"/>
  <c r="CF40" i="3"/>
  <c r="CC51" i="3"/>
  <c r="CD31" i="3"/>
  <c r="CC43" i="3"/>
  <c r="CD61" i="3"/>
  <c r="CC86" i="3"/>
  <c r="CD60" i="3"/>
  <c r="CD88" i="3"/>
  <c r="CC52" i="3"/>
  <c r="CF65" i="3"/>
  <c r="CF77" i="3"/>
  <c r="CE52" i="3"/>
  <c r="CC64" i="3"/>
  <c r="CF81" i="3"/>
  <c r="CC75" i="3"/>
  <c r="CD89" i="3"/>
  <c r="CE93" i="3"/>
  <c r="CF96" i="3"/>
  <c r="BE18" i="3"/>
  <c r="BE28" i="3"/>
  <c r="BD24" i="3"/>
  <c r="BE9" i="3"/>
  <c r="BE16" i="3"/>
  <c r="BD22" i="3"/>
  <c r="BE43" i="3"/>
  <c r="BE8" i="3"/>
  <c r="BD15" i="3"/>
  <c r="BD23" i="3"/>
  <c r="BG33" i="3"/>
  <c r="BE57" i="3"/>
  <c r="BG11" i="3"/>
  <c r="BD18" i="3"/>
  <c r="BF25" i="3"/>
  <c r="BD25" i="3"/>
  <c r="BE32" i="3"/>
  <c r="BE39" i="3"/>
  <c r="BD52" i="3"/>
  <c r="BE25" i="3"/>
  <c r="BF32" i="3"/>
  <c r="BF40" i="3"/>
  <c r="BF52" i="3"/>
  <c r="BF75" i="3"/>
  <c r="BE36" i="3"/>
  <c r="BD43" i="3"/>
  <c r="BF59" i="3"/>
  <c r="BD70" i="3"/>
  <c r="BE48" i="3"/>
  <c r="BE65" i="3"/>
  <c r="BF51" i="3"/>
  <c r="BD83" i="3"/>
  <c r="BG81" i="3"/>
  <c r="BD91" i="3"/>
  <c r="BE91" i="3"/>
  <c r="BF102" i="3"/>
  <c r="E36" i="1"/>
  <c r="H36" i="1" s="1"/>
  <c r="A36" i="1" s="1"/>
  <c r="CE30" i="3"/>
  <c r="CF12" i="3"/>
  <c r="BN5" i="3"/>
  <c r="BN6" i="3" s="1"/>
  <c r="BN7" i="3" s="1"/>
  <c r="BN8" i="3" s="1"/>
  <c r="BN9" i="3" s="1"/>
  <c r="BN10" i="3" s="1"/>
  <c r="BN11" i="3" s="1"/>
  <c r="BN12" i="3" s="1"/>
  <c r="BN13" i="3" s="1"/>
  <c r="BN14" i="3" s="1"/>
  <c r="BN15" i="3" s="1"/>
  <c r="BN16" i="3" s="1"/>
  <c r="BN17" i="3" s="1"/>
  <c r="BN18" i="3" s="1"/>
  <c r="BN19" i="3" s="1"/>
  <c r="BN20" i="3" s="1"/>
  <c r="BN21" i="3" s="1"/>
  <c r="BN22" i="3" s="1"/>
  <c r="BN23" i="3" s="1"/>
  <c r="BN24" i="3" s="1"/>
  <c r="BN25" i="3" s="1"/>
  <c r="BN26" i="3" s="1"/>
  <c r="BN27" i="3" s="1"/>
  <c r="BN28" i="3" s="1"/>
  <c r="BN29" i="3" s="1"/>
  <c r="BN30" i="3" s="1"/>
  <c r="BN31" i="3" s="1"/>
  <c r="BN32" i="3" s="1"/>
  <c r="BN33" i="3" s="1"/>
  <c r="BN34" i="3" s="1"/>
  <c r="BN35" i="3" s="1"/>
  <c r="BN36" i="3" s="1"/>
  <c r="BN37" i="3" s="1"/>
  <c r="BN38" i="3" s="1"/>
  <c r="BN39" i="3" s="1"/>
  <c r="BN40" i="3" s="1"/>
  <c r="BN41" i="3" s="1"/>
  <c r="BN42" i="3" s="1"/>
  <c r="BN43" i="3" s="1"/>
  <c r="BN44" i="3" s="1"/>
  <c r="BN45" i="3" s="1"/>
  <c r="BN46" i="3" s="1"/>
  <c r="BN47" i="3" s="1"/>
  <c r="BN48" i="3" s="1"/>
  <c r="BN49" i="3" s="1"/>
  <c r="BN50" i="3" s="1"/>
  <c r="BN51" i="3" s="1"/>
  <c r="BN52" i="3" s="1"/>
  <c r="BN53" i="3" s="1"/>
  <c r="BN54" i="3" s="1"/>
  <c r="BN55" i="3" s="1"/>
  <c r="BN56" i="3" s="1"/>
  <c r="BN57" i="3" s="1"/>
  <c r="BN58" i="3" s="1"/>
  <c r="BN59" i="3" s="1"/>
  <c r="BN60" i="3" s="1"/>
  <c r="BN61" i="3" s="1"/>
  <c r="BN62" i="3" s="1"/>
  <c r="BN63" i="3" s="1"/>
  <c r="BN64" i="3" s="1"/>
  <c r="BN65" i="3" s="1"/>
  <c r="BN66" i="3" s="1"/>
  <c r="BN67" i="3" s="1"/>
  <c r="BN68" i="3" s="1"/>
  <c r="BN69" i="3" s="1"/>
  <c r="BN70" i="3" s="1"/>
  <c r="BN71" i="3" s="1"/>
  <c r="BN72" i="3" s="1"/>
  <c r="BN73" i="3" s="1"/>
  <c r="BN74" i="3" s="1"/>
  <c r="BN75" i="3" s="1"/>
  <c r="BN76" i="3" s="1"/>
  <c r="BN77" i="3" s="1"/>
  <c r="BN78" i="3" s="1"/>
  <c r="BN79" i="3" s="1"/>
  <c r="BN80" i="3" s="1"/>
  <c r="BN81" i="3" s="1"/>
  <c r="BN82" i="3" s="1"/>
  <c r="BN83" i="3" s="1"/>
  <c r="BN84" i="3" s="1"/>
  <c r="BN85" i="3" s="1"/>
  <c r="BN86" i="3" s="1"/>
  <c r="BN87" i="3" s="1"/>
  <c r="BN88" i="3" s="1"/>
  <c r="BN89" i="3" s="1"/>
  <c r="BN90" i="3" s="1"/>
  <c r="BN91" i="3" s="1"/>
  <c r="BN92" i="3" s="1"/>
  <c r="BN93" i="3" s="1"/>
  <c r="BN94" i="3" s="1"/>
  <c r="BN95" i="3" s="1"/>
  <c r="BN96" i="3" s="1"/>
  <c r="BN97" i="3" s="1"/>
  <c r="BN98" i="3" s="1"/>
  <c r="BN99" i="3" s="1"/>
  <c r="BN100" i="3" s="1"/>
  <c r="BN101" i="3" s="1"/>
  <c r="BN102" i="3" s="1"/>
  <c r="BN103" i="3" s="1"/>
  <c r="BN104" i="3" s="1"/>
  <c r="BN105" i="3" s="1"/>
  <c r="CB3" i="3"/>
  <c r="CC12" i="3"/>
  <c r="CC20" i="3"/>
  <c r="CC39" i="3"/>
  <c r="CD7" i="3"/>
  <c r="CC15" i="3"/>
  <c r="CC23" i="3"/>
  <c r="CF42" i="3"/>
  <c r="CC10" i="3"/>
  <c r="CD18" i="3"/>
  <c r="CF28" i="3"/>
  <c r="CE24" i="3"/>
  <c r="CE32" i="3"/>
  <c r="CE40" i="3"/>
  <c r="CE53" i="3"/>
  <c r="CC26" i="3"/>
  <c r="CC34" i="3"/>
  <c r="CD42" i="3"/>
  <c r="CD54" i="3"/>
  <c r="CF35" i="3"/>
  <c r="CC48" i="3"/>
  <c r="CF64" i="3"/>
  <c r="CD46" i="3"/>
  <c r="CC62" i="3"/>
  <c r="CD44" i="3"/>
  <c r="CC57" i="3"/>
  <c r="CE67" i="3"/>
  <c r="CF100" i="3"/>
  <c r="CC56" i="3"/>
  <c r="CD66" i="3"/>
  <c r="CE73" i="3"/>
  <c r="CD85" i="3"/>
  <c r="CD94" i="3"/>
  <c r="CF101" i="3"/>
  <c r="CE100" i="3"/>
  <c r="BD16" i="3"/>
  <c r="BG8" i="3"/>
  <c r="BE47" i="3"/>
  <c r="BE5" i="3"/>
  <c r="BE10" i="3"/>
  <c r="BD17" i="3"/>
  <c r="BD27" i="3"/>
  <c r="BF71" i="3"/>
  <c r="BF9" i="3"/>
  <c r="BE17" i="3"/>
  <c r="BD26" i="3"/>
  <c r="BG37" i="3"/>
  <c r="BE6" i="3"/>
  <c r="BE12" i="3"/>
  <c r="BG19" i="3"/>
  <c r="BG38" i="3"/>
  <c r="BE27" i="3"/>
  <c r="BD33" i="3"/>
  <c r="BE41" i="3"/>
  <c r="BF55" i="3"/>
  <c r="BF27" i="3"/>
  <c r="BF35" i="3"/>
  <c r="BF41" i="3"/>
  <c r="BG55" i="3"/>
  <c r="BE31" i="3"/>
  <c r="BF38" i="3"/>
  <c r="BE45" i="3"/>
  <c r="BG62" i="3"/>
  <c r="BG71" i="3"/>
  <c r="BE49" i="3"/>
  <c r="BE67" i="3"/>
  <c r="BG54" i="3"/>
  <c r="BF49" i="3"/>
  <c r="BD74" i="3"/>
  <c r="BG82" i="3"/>
  <c r="BE95" i="3"/>
  <c r="BG102" i="3"/>
  <c r="BD19" i="3"/>
  <c r="CK10" i="3"/>
  <c r="CL18" i="3"/>
  <c r="CL15" i="3"/>
  <c r="E96" i="1"/>
  <c r="H96" i="1" s="1"/>
  <c r="A96" i="1" s="1"/>
  <c r="BU31" i="1"/>
  <c r="BV31" i="1" s="1"/>
  <c r="BG18" i="1"/>
  <c r="BU62" i="1"/>
  <c r="BV62" i="1" s="1"/>
  <c r="BU79" i="1"/>
  <c r="BV79" i="1" s="1"/>
  <c r="BU114" i="1"/>
  <c r="BV114" i="1" s="1"/>
  <c r="BU43" i="1"/>
  <c r="BV43" i="1" s="1"/>
  <c r="CE29" i="1"/>
  <c r="CE33" i="1"/>
  <c r="CE37" i="1"/>
  <c r="CE41" i="1"/>
  <c r="CE45" i="1"/>
  <c r="CE49" i="1"/>
  <c r="CJ49" i="1" s="1"/>
  <c r="CE53" i="1"/>
  <c r="CJ53" i="1" s="1"/>
  <c r="CE57" i="1"/>
  <c r="CE61" i="1"/>
  <c r="CE65" i="1"/>
  <c r="CE69" i="1"/>
  <c r="CE73" i="1"/>
  <c r="CE77" i="1"/>
  <c r="CE81" i="1"/>
  <c r="CJ81" i="1" s="1"/>
  <c r="CE85" i="1"/>
  <c r="CE89" i="1"/>
  <c r="CE93" i="1"/>
  <c r="CE97" i="1"/>
  <c r="CE101" i="1"/>
  <c r="CJ101" i="1" s="1"/>
  <c r="CE105" i="1"/>
  <c r="CE109" i="1"/>
  <c r="CE113" i="1"/>
  <c r="CJ113" i="1" s="1"/>
  <c r="CE30" i="1"/>
  <c r="CE34" i="1"/>
  <c r="CE38" i="1"/>
  <c r="CE42" i="1"/>
  <c r="CJ42" i="1" s="1"/>
  <c r="CE46" i="1"/>
  <c r="CE50" i="1"/>
  <c r="CE54" i="1"/>
  <c r="CJ54" i="1" s="1"/>
  <c r="CE58" i="1"/>
  <c r="CE62" i="1"/>
  <c r="CE66" i="1"/>
  <c r="CE70" i="1"/>
  <c r="CE74" i="1"/>
  <c r="CJ74" i="1" s="1"/>
  <c r="CE78" i="1"/>
  <c r="CJ78" i="1" s="1"/>
  <c r="CE82" i="1"/>
  <c r="CE86" i="1"/>
  <c r="CJ86" i="1" s="1"/>
  <c r="CE90" i="1"/>
  <c r="CE94" i="1"/>
  <c r="CJ94" i="1" s="1"/>
  <c r="CE98" i="1"/>
  <c r="CE102" i="1"/>
  <c r="CE106" i="1"/>
  <c r="CE110" i="1"/>
  <c r="CE114" i="1"/>
  <c r="CE31" i="1"/>
  <c r="CE35" i="1"/>
  <c r="CE39" i="1"/>
  <c r="CJ39" i="1" s="1"/>
  <c r="CE43" i="1"/>
  <c r="CE47" i="1"/>
  <c r="CE51" i="1"/>
  <c r="CE55" i="1"/>
  <c r="CE59" i="1"/>
  <c r="CJ59" i="1" s="1"/>
  <c r="CE63" i="1"/>
  <c r="CE67" i="1"/>
  <c r="CE71" i="1"/>
  <c r="CE75" i="1"/>
  <c r="CE79" i="1"/>
  <c r="CE83" i="1"/>
  <c r="CE87" i="1"/>
  <c r="CE91" i="1"/>
  <c r="CE95" i="1"/>
  <c r="CE99" i="1"/>
  <c r="CE103" i="1"/>
  <c r="CE107" i="1"/>
  <c r="CE111" i="1"/>
  <c r="CE115" i="1"/>
  <c r="CE36" i="1"/>
  <c r="CJ36" i="1" s="1"/>
  <c r="CE52" i="1"/>
  <c r="CJ52" i="1" s="1"/>
  <c r="CE68" i="1"/>
  <c r="CJ68" i="1" s="1"/>
  <c r="CE84" i="1"/>
  <c r="CE100" i="1"/>
  <c r="CJ100" i="1" s="1"/>
  <c r="CE116" i="1"/>
  <c r="CE28" i="1"/>
  <c r="CE40" i="1"/>
  <c r="CJ40" i="1" s="1"/>
  <c r="CE56" i="1"/>
  <c r="CE72" i="1"/>
  <c r="CJ72" i="1" s="1"/>
  <c r="CE88" i="1"/>
  <c r="CE104" i="1"/>
  <c r="CJ104" i="1" s="1"/>
  <c r="CE27" i="1"/>
  <c r="CE44" i="1"/>
  <c r="CJ44" i="1" s="1"/>
  <c r="CE60" i="1"/>
  <c r="CJ60" i="1" s="1"/>
  <c r="CE76" i="1"/>
  <c r="CJ76" i="1" s="1"/>
  <c r="CE92" i="1"/>
  <c r="CE108" i="1"/>
  <c r="CE80" i="1"/>
  <c r="CJ80" i="1" s="1"/>
  <c r="CE112" i="1"/>
  <c r="CJ112" i="1" s="1"/>
  <c r="CE32" i="1"/>
  <c r="CE96" i="1"/>
  <c r="CE48" i="1"/>
  <c r="CJ48" i="1" s="1"/>
  <c r="CE64" i="1"/>
  <c r="CJ64" i="1" s="1"/>
  <c r="BU83" i="1"/>
  <c r="BV83" i="1" s="1"/>
  <c r="BU112" i="1"/>
  <c r="BV112" i="1" s="1"/>
  <c r="BU28" i="1"/>
  <c r="BV28" i="1" s="1"/>
  <c r="BU87" i="1"/>
  <c r="BV87" i="1" s="1"/>
  <c r="BU104" i="1"/>
  <c r="BV104" i="1" s="1"/>
  <c r="BU98" i="1"/>
  <c r="BV98" i="1" s="1"/>
  <c r="BU82" i="1"/>
  <c r="BV82" i="1" s="1"/>
  <c r="BU66" i="1"/>
  <c r="BV66" i="1" s="1"/>
  <c r="BU34" i="1"/>
  <c r="BV34" i="1" s="1"/>
  <c r="BU109" i="1"/>
  <c r="BV109" i="1" s="1"/>
  <c r="BU93" i="1"/>
  <c r="BV93" i="1" s="1"/>
  <c r="BU77" i="1"/>
  <c r="BV77" i="1" s="1"/>
  <c r="BU61" i="1"/>
  <c r="BV61" i="1" s="1"/>
  <c r="BU45" i="1"/>
  <c r="BV45" i="1" s="1"/>
  <c r="CJ88" i="1"/>
  <c r="DJ38" i="1"/>
  <c r="DJ42" i="1"/>
  <c r="DJ46" i="1"/>
  <c r="DJ50" i="1"/>
  <c r="DJ54" i="1"/>
  <c r="DJ58" i="1"/>
  <c r="DJ62" i="1"/>
  <c r="DJ66" i="1"/>
  <c r="DJ70" i="1"/>
  <c r="DJ74" i="1"/>
  <c r="DJ78" i="1"/>
  <c r="DJ82" i="1"/>
  <c r="DJ86" i="1"/>
  <c r="DJ90" i="1"/>
  <c r="DJ94" i="1"/>
  <c r="DJ98" i="1"/>
  <c r="DJ102" i="1"/>
  <c r="DJ106" i="1"/>
  <c r="DJ110" i="1"/>
  <c r="DJ114" i="1"/>
  <c r="DJ36" i="1"/>
  <c r="DJ40" i="1"/>
  <c r="DJ44" i="1"/>
  <c r="DJ48" i="1"/>
  <c r="DJ52" i="1"/>
  <c r="DJ56" i="1"/>
  <c r="DJ60" i="1"/>
  <c r="DJ64" i="1"/>
  <c r="DJ68" i="1"/>
  <c r="DJ72" i="1"/>
  <c r="DJ37" i="1"/>
  <c r="DJ45" i="1"/>
  <c r="DJ53" i="1"/>
  <c r="DJ61" i="1"/>
  <c r="DJ69" i="1"/>
  <c r="DJ76" i="1"/>
  <c r="DJ81" i="1"/>
  <c r="DJ87" i="1"/>
  <c r="DJ92" i="1"/>
  <c r="DJ97" i="1"/>
  <c r="DJ103" i="1"/>
  <c r="DJ108" i="1"/>
  <c r="DJ113" i="1"/>
  <c r="DJ39" i="1"/>
  <c r="DJ47" i="1"/>
  <c r="DJ55" i="1"/>
  <c r="DJ63" i="1"/>
  <c r="DJ71" i="1"/>
  <c r="DJ77" i="1"/>
  <c r="DJ83" i="1"/>
  <c r="DJ88" i="1"/>
  <c r="DJ93" i="1"/>
  <c r="DJ99" i="1"/>
  <c r="DJ104" i="1"/>
  <c r="DJ109" i="1"/>
  <c r="DJ115" i="1"/>
  <c r="DJ41" i="1"/>
  <c r="DJ49" i="1"/>
  <c r="DJ57" i="1"/>
  <c r="DJ65" i="1"/>
  <c r="DJ73" i="1"/>
  <c r="DJ79" i="1"/>
  <c r="DJ84" i="1"/>
  <c r="DJ89" i="1"/>
  <c r="DJ95" i="1"/>
  <c r="DJ100" i="1"/>
  <c r="DJ105" i="1"/>
  <c r="DJ111" i="1"/>
  <c r="DJ116" i="1"/>
  <c r="DJ67" i="1"/>
  <c r="DJ91" i="1"/>
  <c r="DJ112" i="1"/>
  <c r="DJ43" i="1"/>
  <c r="DJ75" i="1"/>
  <c r="DJ96" i="1"/>
  <c r="DJ35" i="1"/>
  <c r="DJ51" i="1"/>
  <c r="DJ80" i="1"/>
  <c r="DJ101" i="1"/>
  <c r="DJ59" i="1"/>
  <c r="DJ85" i="1"/>
  <c r="DJ107" i="1"/>
  <c r="BU90" i="1"/>
  <c r="BV90" i="1" s="1"/>
  <c r="BU91" i="1"/>
  <c r="BV91" i="1" s="1"/>
  <c r="BU51" i="1"/>
  <c r="BV51" i="1" s="1"/>
  <c r="BU29" i="1"/>
  <c r="BV29" i="1" s="1"/>
  <c r="BU35" i="1"/>
  <c r="BV35" i="1" s="1"/>
  <c r="BU96" i="1"/>
  <c r="BV96" i="1" s="1"/>
  <c r="BU111" i="1"/>
  <c r="BV111" i="1" s="1"/>
  <c r="BU47" i="1"/>
  <c r="BV47" i="1" s="1"/>
  <c r="BU88" i="1"/>
  <c r="BV88" i="1" s="1"/>
  <c r="BU116" i="1"/>
  <c r="BV116" i="1" s="1"/>
  <c r="BU84" i="1"/>
  <c r="BV84" i="1" s="1"/>
  <c r="BU52" i="1"/>
  <c r="BV52" i="1" s="1"/>
  <c r="BU110" i="1"/>
  <c r="BV110" i="1" s="1"/>
  <c r="BU94" i="1"/>
  <c r="BV94" i="1" s="1"/>
  <c r="BU78" i="1"/>
  <c r="BV78" i="1" s="1"/>
  <c r="BU46" i="1"/>
  <c r="BV46" i="1" s="1"/>
  <c r="BU30" i="1"/>
  <c r="BV30" i="1" s="1"/>
  <c r="BU105" i="1"/>
  <c r="BV105" i="1" s="1"/>
  <c r="BU89" i="1"/>
  <c r="BV89" i="1" s="1"/>
  <c r="BU73" i="1"/>
  <c r="BV73" i="1" s="1"/>
  <c r="BU57" i="1"/>
  <c r="BV57" i="1" s="1"/>
  <c r="BU41" i="1"/>
  <c r="BV41" i="1" s="1"/>
  <c r="CJ84" i="1"/>
  <c r="E34" i="1"/>
  <c r="H34" i="1" s="1"/>
  <c r="A34" i="1" s="1"/>
  <c r="E45" i="1"/>
  <c r="H45" i="1" s="1"/>
  <c r="A45" i="1" s="1"/>
  <c r="E105" i="1"/>
  <c r="H105" i="1" s="1"/>
  <c r="A105" i="1" s="1"/>
  <c r="E33" i="1"/>
  <c r="H33" i="1" s="1"/>
  <c r="A33" i="1" s="1"/>
  <c r="E35" i="1"/>
  <c r="H35" i="1" s="1"/>
  <c r="A35" i="1" s="1"/>
  <c r="BU67" i="1"/>
  <c r="BV67" i="1" s="1"/>
  <c r="BU102" i="1"/>
  <c r="BV102" i="1" s="1"/>
  <c r="CJ106" i="1"/>
  <c r="BU32" i="1"/>
  <c r="BV32" i="1" s="1"/>
  <c r="DL39" i="1"/>
  <c r="DL43" i="1"/>
  <c r="DL47" i="1"/>
  <c r="DL51" i="1"/>
  <c r="DL55" i="1"/>
  <c r="DL59" i="1"/>
  <c r="DL63" i="1"/>
  <c r="DL67" i="1"/>
  <c r="DL71" i="1"/>
  <c r="DL75" i="1"/>
  <c r="DL79" i="1"/>
  <c r="DL83" i="1"/>
  <c r="DL87" i="1"/>
  <c r="DL91" i="1"/>
  <c r="DL95" i="1"/>
  <c r="DL99" i="1"/>
  <c r="DL103" i="1"/>
  <c r="DL107" i="1"/>
  <c r="DL111" i="1"/>
  <c r="DL115" i="1"/>
  <c r="DL36" i="1"/>
  <c r="DL40" i="1"/>
  <c r="DL44" i="1"/>
  <c r="DL48" i="1"/>
  <c r="DL52" i="1"/>
  <c r="DL56" i="1"/>
  <c r="DL60" i="1"/>
  <c r="DL64" i="1"/>
  <c r="DL68" i="1"/>
  <c r="DL72" i="1"/>
  <c r="DL76" i="1"/>
  <c r="DL38" i="1"/>
  <c r="DL46" i="1"/>
  <c r="DL54" i="1"/>
  <c r="DL62" i="1"/>
  <c r="DL70" i="1"/>
  <c r="DL78" i="1"/>
  <c r="DL84" i="1"/>
  <c r="DL89" i="1"/>
  <c r="DL94" i="1"/>
  <c r="DL100" i="1"/>
  <c r="DL105" i="1"/>
  <c r="DL110" i="1"/>
  <c r="DL116" i="1"/>
  <c r="DL41" i="1"/>
  <c r="DL49" i="1"/>
  <c r="DL57" i="1"/>
  <c r="DL65" i="1"/>
  <c r="DL73" i="1"/>
  <c r="DL80" i="1"/>
  <c r="DL85" i="1"/>
  <c r="DL90" i="1"/>
  <c r="DL96" i="1"/>
  <c r="DL101" i="1"/>
  <c r="DL106" i="1"/>
  <c r="DL112" i="1"/>
  <c r="DL42" i="1"/>
  <c r="DL50" i="1"/>
  <c r="DL58" i="1"/>
  <c r="DL66" i="1"/>
  <c r="DL74" i="1"/>
  <c r="DL81" i="1"/>
  <c r="DL86" i="1"/>
  <c r="DL92" i="1"/>
  <c r="DL97" i="1"/>
  <c r="DL102" i="1"/>
  <c r="DL108" i="1"/>
  <c r="DL113" i="1"/>
  <c r="DL61" i="1"/>
  <c r="DL88" i="1"/>
  <c r="DL109" i="1"/>
  <c r="DL37" i="1"/>
  <c r="DL69" i="1"/>
  <c r="DL93" i="1"/>
  <c r="DL114" i="1"/>
  <c r="DL35" i="1"/>
  <c r="DL45" i="1"/>
  <c r="DL77" i="1"/>
  <c r="DL98" i="1"/>
  <c r="DL53" i="1"/>
  <c r="DL82" i="1"/>
  <c r="DL104" i="1"/>
  <c r="DO7" i="1"/>
  <c r="CJ37" i="1"/>
  <c r="BU59" i="1"/>
  <c r="BV59" i="1" s="1"/>
  <c r="BU107" i="1"/>
  <c r="BV107" i="1" s="1"/>
  <c r="BU27" i="1"/>
  <c r="BV27" i="1" s="1"/>
  <c r="BU80" i="1"/>
  <c r="BV80" i="1" s="1"/>
  <c r="BU72" i="1"/>
  <c r="BV72" i="1" s="1"/>
  <c r="BU103" i="1"/>
  <c r="BV103" i="1" s="1"/>
  <c r="BU71" i="1"/>
  <c r="BV71" i="1" s="1"/>
  <c r="BU39" i="1"/>
  <c r="BV39" i="1" s="1"/>
  <c r="BU64" i="1"/>
  <c r="BV64" i="1" s="1"/>
  <c r="BU106" i="1"/>
  <c r="BV106" i="1" s="1"/>
  <c r="BU74" i="1"/>
  <c r="BV74" i="1" s="1"/>
  <c r="BU58" i="1"/>
  <c r="BV58" i="1" s="1"/>
  <c r="BU42" i="1"/>
  <c r="BV42" i="1" s="1"/>
  <c r="DI37" i="1"/>
  <c r="DI41" i="1"/>
  <c r="DI45" i="1"/>
  <c r="DI38" i="1"/>
  <c r="DI43" i="1"/>
  <c r="DI48" i="1"/>
  <c r="DI52" i="1"/>
  <c r="DI56" i="1"/>
  <c r="DI60" i="1"/>
  <c r="DI64" i="1"/>
  <c r="DI68" i="1"/>
  <c r="DI72" i="1"/>
  <c r="DI76" i="1"/>
  <c r="DI80" i="1"/>
  <c r="DI84" i="1"/>
  <c r="DI88" i="1"/>
  <c r="DI92" i="1"/>
  <c r="DI96" i="1"/>
  <c r="DI100" i="1"/>
  <c r="DI104" i="1"/>
  <c r="DI108" i="1"/>
  <c r="DI112" i="1"/>
  <c r="DI116" i="1"/>
  <c r="DI35" i="1"/>
  <c r="DI39" i="1"/>
  <c r="DI44" i="1"/>
  <c r="DI49" i="1"/>
  <c r="DI53" i="1"/>
  <c r="DI57" i="1"/>
  <c r="DI61" i="1"/>
  <c r="DI65" i="1"/>
  <c r="DI69" i="1"/>
  <c r="DI73" i="1"/>
  <c r="DI77" i="1"/>
  <c r="DI81" i="1"/>
  <c r="DI85" i="1"/>
  <c r="DI89" i="1"/>
  <c r="DI93" i="1"/>
  <c r="DI97" i="1"/>
  <c r="DI101" i="1"/>
  <c r="DI105" i="1"/>
  <c r="DI109" i="1"/>
  <c r="DI113" i="1"/>
  <c r="DI40" i="1"/>
  <c r="DI46" i="1"/>
  <c r="DI50" i="1"/>
  <c r="DI54" i="1"/>
  <c r="DI58" i="1"/>
  <c r="DI62" i="1"/>
  <c r="DI66" i="1"/>
  <c r="DI70" i="1"/>
  <c r="DI74" i="1"/>
  <c r="DI78" i="1"/>
  <c r="DI82" i="1"/>
  <c r="DI86" i="1"/>
  <c r="DI90" i="1"/>
  <c r="DI94" i="1"/>
  <c r="DI98" i="1"/>
  <c r="DI102" i="1"/>
  <c r="DI106" i="1"/>
  <c r="DI110" i="1"/>
  <c r="DI114" i="1"/>
  <c r="DI51" i="1"/>
  <c r="DI67" i="1"/>
  <c r="DI83" i="1"/>
  <c r="DI99" i="1"/>
  <c r="DI115" i="1"/>
  <c r="DI36" i="1"/>
  <c r="DI55" i="1"/>
  <c r="DI71" i="1"/>
  <c r="DI87" i="1"/>
  <c r="DI103" i="1"/>
  <c r="DI42" i="1"/>
  <c r="DI59" i="1"/>
  <c r="DI75" i="1"/>
  <c r="DI91" i="1"/>
  <c r="DI107" i="1"/>
  <c r="DI47" i="1"/>
  <c r="DI111" i="1"/>
  <c r="DI63" i="1"/>
  <c r="DI79" i="1"/>
  <c r="DI95" i="1"/>
  <c r="BU101" i="1"/>
  <c r="BV101" i="1" s="1"/>
  <c r="BU85" i="1"/>
  <c r="BV85" i="1" s="1"/>
  <c r="BU69" i="1"/>
  <c r="BV69" i="1" s="1"/>
  <c r="BU53" i="1"/>
  <c r="BV53" i="1" s="1"/>
  <c r="BU37" i="1"/>
  <c r="BV37" i="1" s="1"/>
  <c r="CJ43" i="1"/>
  <c r="DK39" i="1"/>
  <c r="DK43" i="1"/>
  <c r="DK47" i="1"/>
  <c r="DK51" i="1"/>
  <c r="DK55" i="1"/>
  <c r="DK59" i="1"/>
  <c r="DK63" i="1"/>
  <c r="DK67" i="1"/>
  <c r="DK71" i="1"/>
  <c r="DK75" i="1"/>
  <c r="DK79" i="1"/>
  <c r="DK83" i="1"/>
  <c r="DK87" i="1"/>
  <c r="DK91" i="1"/>
  <c r="DK95" i="1"/>
  <c r="DK99" i="1"/>
  <c r="DK103" i="1"/>
  <c r="DK107" i="1"/>
  <c r="DK111" i="1"/>
  <c r="DK115" i="1"/>
  <c r="DK36" i="1"/>
  <c r="DK40" i="1"/>
  <c r="DK44" i="1"/>
  <c r="DK48" i="1"/>
  <c r="DK52" i="1"/>
  <c r="DK56" i="1"/>
  <c r="DK60" i="1"/>
  <c r="DK64" i="1"/>
  <c r="DK68" i="1"/>
  <c r="DK72" i="1"/>
  <c r="DK76" i="1"/>
  <c r="DK80" i="1"/>
  <c r="DK84" i="1"/>
  <c r="DK88" i="1"/>
  <c r="DK92" i="1"/>
  <c r="DK96" i="1"/>
  <c r="DK100" i="1"/>
  <c r="DK104" i="1"/>
  <c r="DK108" i="1"/>
  <c r="DK37" i="1"/>
  <c r="DK41" i="1"/>
  <c r="DK45" i="1"/>
  <c r="DK49" i="1"/>
  <c r="DK53" i="1"/>
  <c r="DK57" i="1"/>
  <c r="DK61" i="1"/>
  <c r="DK65" i="1"/>
  <c r="DK69" i="1"/>
  <c r="DK73" i="1"/>
  <c r="DK77" i="1"/>
  <c r="DK81" i="1"/>
  <c r="DK85" i="1"/>
  <c r="DK89" i="1"/>
  <c r="DK93" i="1"/>
  <c r="DK97" i="1"/>
  <c r="DK101" i="1"/>
  <c r="DK105" i="1"/>
  <c r="DK109" i="1"/>
  <c r="DK113" i="1"/>
  <c r="DK46" i="1"/>
  <c r="DK62" i="1"/>
  <c r="DK78" i="1"/>
  <c r="DK94" i="1"/>
  <c r="DK110" i="1"/>
  <c r="DK50" i="1"/>
  <c r="DK66" i="1"/>
  <c r="DK82" i="1"/>
  <c r="DK98" i="1"/>
  <c r="DK112" i="1"/>
  <c r="DO6" i="1"/>
  <c r="DK38" i="1"/>
  <c r="DK54" i="1"/>
  <c r="DK70" i="1"/>
  <c r="DK86" i="1"/>
  <c r="DK102" i="1"/>
  <c r="DK114" i="1"/>
  <c r="DK35" i="1"/>
  <c r="DK58" i="1"/>
  <c r="DK116" i="1"/>
  <c r="DK74" i="1"/>
  <c r="DK90" i="1"/>
  <c r="DK106" i="1"/>
  <c r="DK42" i="1"/>
  <c r="BU108" i="1"/>
  <c r="BV108" i="1" s="1"/>
  <c r="BU92" i="1"/>
  <c r="BV92" i="1" s="1"/>
  <c r="BU76" i="1"/>
  <c r="BV76" i="1" s="1"/>
  <c r="BU60" i="1"/>
  <c r="BV60" i="1" s="1"/>
  <c r="BU44" i="1"/>
  <c r="BV44" i="1" s="1"/>
  <c r="BU115" i="1"/>
  <c r="BV115" i="1" s="1"/>
  <c r="BU75" i="1"/>
  <c r="BV75" i="1" s="1"/>
  <c r="BU99" i="1"/>
  <c r="BV99" i="1" s="1"/>
  <c r="BU40" i="1"/>
  <c r="BV40" i="1" s="1"/>
  <c r="BU56" i="1"/>
  <c r="BV56" i="1" s="1"/>
  <c r="BU95" i="1"/>
  <c r="BV95" i="1" s="1"/>
  <c r="BU63" i="1"/>
  <c r="BV63" i="1" s="1"/>
  <c r="BU48" i="1"/>
  <c r="BV48" i="1" s="1"/>
  <c r="BU100" i="1"/>
  <c r="BV100" i="1" s="1"/>
  <c r="BU68" i="1"/>
  <c r="BV68" i="1" s="1"/>
  <c r="BU36" i="1"/>
  <c r="BV36" i="1" s="1"/>
  <c r="BU86" i="1"/>
  <c r="BV86" i="1" s="1"/>
  <c r="BU70" i="1"/>
  <c r="BV70" i="1" s="1"/>
  <c r="BU54" i="1"/>
  <c r="BV54" i="1" s="1"/>
  <c r="BU113" i="1"/>
  <c r="BV113" i="1" s="1"/>
  <c r="BU97" i="1"/>
  <c r="BV97" i="1" s="1"/>
  <c r="BU81" i="1"/>
  <c r="BV81" i="1" s="1"/>
  <c r="BU65" i="1"/>
  <c r="BV65" i="1" s="1"/>
  <c r="BU49" i="1"/>
  <c r="BV49" i="1" s="1"/>
  <c r="BU33" i="1"/>
  <c r="BV33" i="1" s="1"/>
  <c r="DM36" i="1"/>
  <c r="DM40" i="1"/>
  <c r="DM44" i="1"/>
  <c r="DM48" i="1"/>
  <c r="DM52" i="1"/>
  <c r="DM56" i="1"/>
  <c r="DM60" i="1"/>
  <c r="DM64" i="1"/>
  <c r="DM68" i="1"/>
  <c r="DM72" i="1"/>
  <c r="DM76" i="1"/>
  <c r="DM80" i="1"/>
  <c r="DM84" i="1"/>
  <c r="DM88" i="1"/>
  <c r="DM92" i="1"/>
  <c r="DM96" i="1"/>
  <c r="DM100" i="1"/>
  <c r="DM104" i="1"/>
  <c r="DM108" i="1"/>
  <c r="DM112" i="1"/>
  <c r="DM116" i="1"/>
  <c r="DM37" i="1"/>
  <c r="DM41" i="1"/>
  <c r="DM45" i="1"/>
  <c r="DM49" i="1"/>
  <c r="DM53" i="1"/>
  <c r="DM57" i="1"/>
  <c r="DM61" i="1"/>
  <c r="DM65" i="1"/>
  <c r="DM69" i="1"/>
  <c r="DM73" i="1"/>
  <c r="DM77" i="1"/>
  <c r="DM81" i="1"/>
  <c r="DM85" i="1"/>
  <c r="DM89" i="1"/>
  <c r="DM93" i="1"/>
  <c r="DM97" i="1"/>
  <c r="DM101" i="1"/>
  <c r="DM105" i="1"/>
  <c r="DM109" i="1"/>
  <c r="DM113" i="1"/>
  <c r="DM39" i="1"/>
  <c r="DM47" i="1"/>
  <c r="DM55" i="1"/>
  <c r="DM63" i="1"/>
  <c r="DM71" i="1"/>
  <c r="DM79" i="1"/>
  <c r="DM87" i="1"/>
  <c r="DM95" i="1"/>
  <c r="DM103" i="1"/>
  <c r="DM111" i="1"/>
  <c r="DM35" i="1"/>
  <c r="DM42" i="1"/>
  <c r="DM50" i="1"/>
  <c r="DM58" i="1"/>
  <c r="DM66" i="1"/>
  <c r="DM74" i="1"/>
  <c r="DM82" i="1"/>
  <c r="DM90" i="1"/>
  <c r="DM98" i="1"/>
  <c r="DM106" i="1"/>
  <c r="DM114" i="1"/>
  <c r="DM43" i="1"/>
  <c r="DM51" i="1"/>
  <c r="DM59" i="1"/>
  <c r="DM67" i="1"/>
  <c r="DM75" i="1"/>
  <c r="DM83" i="1"/>
  <c r="DM91" i="1"/>
  <c r="DM99" i="1"/>
  <c r="DM107" i="1"/>
  <c r="DM115" i="1"/>
  <c r="DM46" i="1"/>
  <c r="DM78" i="1"/>
  <c r="DM110" i="1"/>
  <c r="DO8" i="1"/>
  <c r="DM54" i="1"/>
  <c r="DM86" i="1"/>
  <c r="DM62" i="1"/>
  <c r="DM94" i="1"/>
  <c r="DM38" i="1"/>
  <c r="DM70" i="1"/>
  <c r="DM102" i="1"/>
  <c r="X93" i="1"/>
  <c r="X29" i="1"/>
  <c r="X45" i="1"/>
  <c r="X37" i="1"/>
  <c r="X84" i="1"/>
  <c r="X52" i="1"/>
  <c r="X113" i="1"/>
  <c r="X81" i="1"/>
  <c r="X49" i="1"/>
  <c r="X112" i="1"/>
  <c r="X80" i="1"/>
  <c r="X48" i="1"/>
  <c r="X107" i="1"/>
  <c r="X91" i="1"/>
  <c r="X75" i="1"/>
  <c r="X59" i="1"/>
  <c r="X43" i="1"/>
  <c r="X114" i="1"/>
  <c r="X98" i="1"/>
  <c r="X82" i="1"/>
  <c r="X66" i="1"/>
  <c r="X50" i="1"/>
  <c r="X34" i="1"/>
  <c r="U53" i="1"/>
  <c r="U91" i="1"/>
  <c r="X28" i="1"/>
  <c r="X27" i="1"/>
  <c r="X61" i="1"/>
  <c r="X108" i="1"/>
  <c r="X76" i="1"/>
  <c r="X44" i="1"/>
  <c r="X105" i="1"/>
  <c r="X73" i="1"/>
  <c r="X41" i="1"/>
  <c r="X104" i="1"/>
  <c r="X72" i="1"/>
  <c r="X40" i="1"/>
  <c r="X103" i="1"/>
  <c r="X87" i="1"/>
  <c r="X71" i="1"/>
  <c r="X55" i="1"/>
  <c r="X39" i="1"/>
  <c r="X110" i="1"/>
  <c r="X94" i="1"/>
  <c r="X78" i="1"/>
  <c r="X62" i="1"/>
  <c r="X46" i="1"/>
  <c r="X30" i="1"/>
  <c r="U47" i="1"/>
  <c r="U87" i="1"/>
  <c r="X85" i="1"/>
  <c r="X109" i="1"/>
  <c r="X101" i="1"/>
  <c r="X100" i="1"/>
  <c r="X68" i="1"/>
  <c r="X36" i="1"/>
  <c r="X97" i="1"/>
  <c r="X65" i="1"/>
  <c r="X33" i="1"/>
  <c r="X96" i="1"/>
  <c r="X64" i="1"/>
  <c r="X32" i="1"/>
  <c r="X99" i="1"/>
  <c r="X83" i="1"/>
  <c r="X67" i="1"/>
  <c r="X51" i="1"/>
  <c r="X35" i="1"/>
  <c r="X106" i="1"/>
  <c r="X90" i="1"/>
  <c r="X74" i="1"/>
  <c r="X58" i="1"/>
  <c r="V70" i="1"/>
  <c r="V47" i="1"/>
  <c r="V68" i="1"/>
  <c r="V85" i="1"/>
  <c r="V100" i="1"/>
  <c r="V86" i="1"/>
  <c r="V63" i="1"/>
  <c r="V97" i="1"/>
  <c r="V109" i="1"/>
  <c r="V112" i="1"/>
  <c r="V102" i="1"/>
  <c r="V79" i="1"/>
  <c r="V27" i="1"/>
  <c r="V64" i="1"/>
  <c r="V65" i="1"/>
  <c r="E61" i="1"/>
  <c r="H61" i="1" s="1"/>
  <c r="A61" i="1" s="1"/>
  <c r="E72" i="1"/>
  <c r="H72" i="1" s="1"/>
  <c r="A72" i="1" s="1"/>
  <c r="E95" i="1"/>
  <c r="H95" i="1" s="1"/>
  <c r="A95" i="1" s="1"/>
  <c r="E51" i="1"/>
  <c r="E44" i="1"/>
  <c r="H44" i="1" s="1"/>
  <c r="A44" i="1" s="1"/>
  <c r="E108" i="1"/>
  <c r="H108" i="1" s="1"/>
  <c r="A108" i="1" s="1"/>
  <c r="E86" i="1"/>
  <c r="H86" i="1" s="1"/>
  <c r="A86" i="1" s="1"/>
  <c r="E69" i="1"/>
  <c r="H69" i="1" s="1"/>
  <c r="A69" i="1" s="1"/>
  <c r="E97" i="1"/>
  <c r="H97" i="1" s="1"/>
  <c r="A97" i="1" s="1"/>
  <c r="E71" i="1"/>
  <c r="H71" i="1" s="1"/>
  <c r="A71" i="1" s="1"/>
  <c r="E48" i="1"/>
  <c r="H48" i="1" s="1"/>
  <c r="A48" i="1" s="1"/>
  <c r="E112" i="1"/>
  <c r="H112" i="1" s="1"/>
  <c r="A112" i="1" s="1"/>
  <c r="E90" i="1"/>
  <c r="H90" i="1" s="1"/>
  <c r="A90" i="1" s="1"/>
  <c r="E101" i="1"/>
  <c r="H101" i="1" s="1"/>
  <c r="A101" i="1" s="1"/>
  <c r="E49" i="1"/>
  <c r="E75" i="1"/>
  <c r="E52" i="1"/>
  <c r="H52" i="1" s="1"/>
  <c r="A52" i="1" s="1"/>
  <c r="E30" i="1"/>
  <c r="H30" i="1" s="1"/>
  <c r="A30" i="1" s="1"/>
  <c r="E94" i="1"/>
  <c r="H94" i="1" s="1"/>
  <c r="A94" i="1" s="1"/>
  <c r="E109" i="1"/>
  <c r="E56" i="1"/>
  <c r="H56" i="1" s="1"/>
  <c r="A56" i="1" s="1"/>
  <c r="E79" i="1"/>
  <c r="H79" i="1" s="1"/>
  <c r="A79" i="1" s="1"/>
  <c r="E25" i="1"/>
  <c r="H25" i="1" s="1"/>
  <c r="A25" i="1" s="1"/>
  <c r="E67" i="1"/>
  <c r="H67" i="1" s="1"/>
  <c r="A67" i="1" s="1"/>
  <c r="E60" i="1"/>
  <c r="H60" i="1" s="1"/>
  <c r="A60" i="1" s="1"/>
  <c r="E38" i="1"/>
  <c r="H38" i="1" s="1"/>
  <c r="A38" i="1" s="1"/>
  <c r="E102" i="1"/>
  <c r="H102" i="1" s="1"/>
  <c r="A102" i="1" s="1"/>
  <c r="E77" i="1"/>
  <c r="E28" i="1"/>
  <c r="H28" i="1" s="1"/>
  <c r="A28" i="1" s="1"/>
  <c r="E87" i="1"/>
  <c r="H87" i="1" s="1"/>
  <c r="A87" i="1" s="1"/>
  <c r="E64" i="1"/>
  <c r="E42" i="1"/>
  <c r="H42" i="1" s="1"/>
  <c r="A42" i="1" s="1"/>
  <c r="E106" i="1"/>
  <c r="H106" i="1" s="1"/>
  <c r="A106" i="1" s="1"/>
  <c r="E29" i="1"/>
  <c r="H29" i="1" s="1"/>
  <c r="A29" i="1" s="1"/>
  <c r="E110" i="1"/>
  <c r="H110" i="1" s="1"/>
  <c r="A110" i="1" s="1"/>
  <c r="E91" i="1"/>
  <c r="H91" i="1" s="1"/>
  <c r="A91" i="1" s="1"/>
  <c r="E68" i="1"/>
  <c r="H68" i="1" s="1"/>
  <c r="A68" i="1" s="1"/>
  <c r="E46" i="1"/>
  <c r="H46" i="1" s="1"/>
  <c r="A46" i="1" s="1"/>
  <c r="E57" i="1"/>
  <c r="H57" i="1" s="1"/>
  <c r="A57" i="1" s="1"/>
  <c r="E73" i="1"/>
  <c r="H73" i="1" s="1"/>
  <c r="A73" i="1" s="1"/>
  <c r="E81" i="1"/>
  <c r="H81" i="1" s="1"/>
  <c r="A81" i="1" s="1"/>
  <c r="E82" i="1"/>
  <c r="H82" i="1" s="1"/>
  <c r="A82" i="1" s="1"/>
  <c r="E53" i="1"/>
  <c r="E83" i="1"/>
  <c r="H83" i="1" s="1"/>
  <c r="A83" i="1" s="1"/>
  <c r="E76" i="1"/>
  <c r="H76" i="1" s="1"/>
  <c r="A76" i="1" s="1"/>
  <c r="E54" i="1"/>
  <c r="H54" i="1" s="1"/>
  <c r="A54" i="1" s="1"/>
  <c r="E89" i="1"/>
  <c r="H89" i="1" s="1"/>
  <c r="A89" i="1" s="1"/>
  <c r="E113" i="1"/>
  <c r="E39" i="1"/>
  <c r="H39" i="1" s="1"/>
  <c r="A39" i="1" s="1"/>
  <c r="E103" i="1"/>
  <c r="H103" i="1" s="1"/>
  <c r="A103" i="1" s="1"/>
  <c r="E80" i="1"/>
  <c r="H80" i="1" s="1"/>
  <c r="A80" i="1" s="1"/>
  <c r="E58" i="1"/>
  <c r="E41" i="1"/>
  <c r="H41" i="1" s="1"/>
  <c r="A41" i="1" s="1"/>
  <c r="E93" i="1"/>
  <c r="H93" i="1" s="1"/>
  <c r="A93" i="1" s="1"/>
  <c r="E43" i="1"/>
  <c r="H43" i="1" s="1"/>
  <c r="A43" i="1" s="1"/>
  <c r="E107" i="1"/>
  <c r="H107" i="1" s="1"/>
  <c r="A107" i="1" s="1"/>
  <c r="E84" i="1"/>
  <c r="H84" i="1" s="1"/>
  <c r="A84" i="1" s="1"/>
  <c r="E62" i="1"/>
  <c r="H62" i="1" s="1"/>
  <c r="A62" i="1" s="1"/>
  <c r="E114" i="1"/>
  <c r="E98" i="1"/>
  <c r="H98" i="1" s="1"/>
  <c r="A98" i="1" s="1"/>
  <c r="E104" i="1"/>
  <c r="H104" i="1" s="1"/>
  <c r="A104" i="1" s="1"/>
  <c r="CE18" i="3"/>
  <c r="CC5" i="3"/>
  <c r="CF20" i="3"/>
  <c r="CC105" i="3"/>
  <c r="CE101" i="3"/>
  <c r="CC102" i="3"/>
  <c r="CD103" i="3"/>
  <c r="CF99" i="3"/>
  <c r="CE99" i="3"/>
  <c r="CC95" i="3"/>
  <c r="CC103" i="3"/>
  <c r="CF98" i="3"/>
  <c r="CF93" i="3"/>
  <c r="CE98" i="3"/>
  <c r="CC92" i="3"/>
  <c r="CD90" i="3"/>
  <c r="CF86" i="3"/>
  <c r="CD82" i="3"/>
  <c r="CC93" i="3"/>
  <c r="CF88" i="3"/>
  <c r="CD84" i="3"/>
  <c r="CF80" i="3"/>
  <c r="CF90" i="3"/>
  <c r="CC84" i="3"/>
  <c r="CC78" i="3"/>
  <c r="CE74" i="3"/>
  <c r="CE95" i="3"/>
  <c r="CE82" i="3"/>
  <c r="CE76" i="3"/>
  <c r="CC72" i="3"/>
  <c r="CD80" i="3"/>
  <c r="CF74" i="3"/>
  <c r="CC69" i="3"/>
  <c r="CE65" i="3"/>
  <c r="CC61" i="3"/>
  <c r="CE57" i="3"/>
  <c r="CC53" i="3"/>
  <c r="CE49" i="3"/>
  <c r="CC83" i="3"/>
  <c r="CC76" i="3"/>
  <c r="CC71" i="3"/>
  <c r="CC66" i="3"/>
  <c r="CD62" i="3"/>
  <c r="CF58" i="3"/>
  <c r="CD53" i="3"/>
  <c r="CF49" i="3"/>
  <c r="CF45" i="3"/>
  <c r="CE80" i="3"/>
  <c r="CD67" i="3"/>
  <c r="CE61" i="3"/>
  <c r="CE54" i="3"/>
  <c r="CF47" i="3"/>
  <c r="CF89" i="3"/>
  <c r="CF69" i="3"/>
  <c r="CC65" i="3"/>
  <c r="CC60" i="3"/>
  <c r="CE66" i="3"/>
  <c r="CD45" i="3"/>
  <c r="CC40" i="3"/>
  <c r="CE36" i="3"/>
  <c r="CC32" i="3"/>
  <c r="CE28" i="3"/>
  <c r="CD59" i="3"/>
  <c r="CF50" i="3"/>
  <c r="CF43" i="3"/>
  <c r="CE39" i="3"/>
  <c r="CE35" i="3"/>
  <c r="CC31" i="3"/>
  <c r="CE27" i="3"/>
  <c r="CD76" i="3"/>
  <c r="CC54" i="3"/>
  <c r="CC46" i="3"/>
  <c r="CD41" i="3"/>
  <c r="CC37" i="3"/>
  <c r="CC33" i="3"/>
  <c r="CE29" i="3"/>
  <c r="CC25" i="3"/>
  <c r="CC49" i="3"/>
  <c r="CD29" i="3"/>
  <c r="CD23" i="3"/>
  <c r="CF19" i="3"/>
  <c r="CD15" i="3"/>
  <c r="CF11" i="3"/>
  <c r="CE7" i="3"/>
  <c r="CD43" i="3"/>
  <c r="CE34" i="3"/>
  <c r="CD26" i="3"/>
  <c r="CD20" i="3"/>
  <c r="CF16" i="3"/>
  <c r="CD12" i="3"/>
  <c r="CE8" i="3"/>
  <c r="CC79" i="3"/>
  <c r="CE44" i="3"/>
  <c r="CC27" i="3"/>
  <c r="CE21" i="3"/>
  <c r="CC17" i="3"/>
  <c r="CE13" i="3"/>
  <c r="CD9" i="3"/>
  <c r="CD5" i="3"/>
  <c r="CC91" i="3"/>
  <c r="CC9" i="3"/>
  <c r="CE104" i="3"/>
  <c r="CF105" i="3"/>
  <c r="CD101" i="3"/>
  <c r="CF102" i="3"/>
  <c r="CD98" i="3"/>
  <c r="CC98" i="3"/>
  <c r="CE94" i="3"/>
  <c r="CD99" i="3"/>
  <c r="CF97" i="3"/>
  <c r="CD92" i="3"/>
  <c r="CE97" i="3"/>
  <c r="CD91" i="3"/>
  <c r="CE89" i="3"/>
  <c r="CC85" i="3"/>
  <c r="CE81" i="3"/>
  <c r="CF91" i="3"/>
  <c r="CC87" i="3"/>
  <c r="CE83" i="3"/>
  <c r="CD96" i="3"/>
  <c r="CC89" i="3"/>
  <c r="CF82" i="3"/>
  <c r="CD77" i="3"/>
  <c r="CF73" i="3"/>
  <c r="CE90" i="3"/>
  <c r="CD79" i="3"/>
  <c r="CF75" i="3"/>
  <c r="CF92" i="3"/>
  <c r="CF79" i="3"/>
  <c r="CC73" i="3"/>
  <c r="CC8" i="3"/>
  <c r="CD21" i="3"/>
  <c r="CF7" i="3"/>
  <c r="CC22" i="3"/>
  <c r="CF6" i="3"/>
  <c r="CD16" i="3"/>
  <c r="CF103" i="3"/>
  <c r="CD104" i="3"/>
  <c r="CE105" i="3"/>
  <c r="CC101" i="3"/>
  <c r="CE102" i="3"/>
  <c r="CD97" i="3"/>
  <c r="CD105" i="3"/>
  <c r="CC97" i="3"/>
  <c r="CD95" i="3"/>
  <c r="CE91" i="3"/>
  <c r="CE96" i="3"/>
  <c r="CF94" i="3"/>
  <c r="CC88" i="3"/>
  <c r="CE84" i="3"/>
  <c r="CC80" i="3"/>
  <c r="CC90" i="3"/>
  <c r="CE86" i="3"/>
  <c r="CC82" i="3"/>
  <c r="CF95" i="3"/>
  <c r="CF87" i="3"/>
  <c r="CC81" i="3"/>
  <c r="CF76" i="3"/>
  <c r="CD72" i="3"/>
  <c r="CE87" i="3"/>
  <c r="CF78" i="3"/>
  <c r="CD74" i="3"/>
  <c r="CD83" i="3"/>
  <c r="CD78" i="3"/>
  <c r="CD71" i="3"/>
  <c r="CF67" i="3"/>
  <c r="CD63" i="3"/>
  <c r="CF59" i="3"/>
  <c r="CD55" i="3"/>
  <c r="CF51" i="3"/>
  <c r="CE85" i="3"/>
  <c r="CE78" i="3"/>
  <c r="CD73" i="3"/>
  <c r="CC68" i="3"/>
  <c r="CD64" i="3"/>
  <c r="CF60" i="3"/>
  <c r="CF56" i="3"/>
  <c r="CE51" i="3"/>
  <c r="CC47" i="3"/>
  <c r="CD100" i="3"/>
  <c r="CE72" i="3"/>
  <c r="CE63" i="3"/>
  <c r="CE58" i="3"/>
  <c r="CD49" i="3"/>
  <c r="CE45" i="3"/>
  <c r="CF71" i="3"/>
  <c r="CC67" i="3"/>
  <c r="CC63" i="3"/>
  <c r="CC58" i="3"/>
  <c r="CD52" i="3"/>
  <c r="CE42" i="3"/>
  <c r="CF38" i="3"/>
  <c r="CD34" i="3"/>
  <c r="CF30" i="3"/>
  <c r="CE69" i="3"/>
  <c r="CF53" i="3"/>
  <c r="CF46" i="3"/>
  <c r="CE41" i="3"/>
  <c r="CD37" i="3"/>
  <c r="CD33" i="3"/>
  <c r="CF29" i="3"/>
  <c r="CD25" i="3"/>
  <c r="CD56" i="3"/>
  <c r="CE50" i="3"/>
  <c r="CE43" i="3"/>
  <c r="CD39" i="3"/>
  <c r="CD35" i="3"/>
  <c r="CF31" i="3"/>
  <c r="CD27" i="3"/>
  <c r="CE71" i="3"/>
  <c r="CF33" i="3"/>
  <c r="CE26" i="3"/>
  <c r="CC21" i="3"/>
  <c r="CE17" i="3"/>
  <c r="CC13" i="3"/>
  <c r="CF9" i="3"/>
  <c r="CF5" i="3"/>
  <c r="CC41" i="3"/>
  <c r="CC30" i="3"/>
  <c r="CE22" i="3"/>
  <c r="CC18" i="3"/>
  <c r="CE14" i="3"/>
  <c r="CF10" i="3"/>
  <c r="CD6" i="3"/>
  <c r="CF52" i="3"/>
  <c r="CF36" i="3"/>
  <c r="CF23" i="3"/>
  <c r="CD19" i="3"/>
  <c r="CF15" i="3"/>
  <c r="CD11" i="3"/>
  <c r="CC7" i="3"/>
  <c r="CD24" i="3"/>
  <c r="CE25" i="3"/>
  <c r="CD13" i="3"/>
  <c r="E37" i="1"/>
  <c r="H37" i="1" s="1"/>
  <c r="A37" i="1" s="1"/>
  <c r="E78" i="1"/>
  <c r="H78" i="1" s="1"/>
  <c r="A78" i="1" s="1"/>
  <c r="E27" i="1"/>
  <c r="E32" i="1"/>
  <c r="H32" i="1" s="1"/>
  <c r="A32" i="1" s="1"/>
  <c r="E70" i="1"/>
  <c r="H70" i="1" s="1"/>
  <c r="A70" i="1" s="1"/>
  <c r="V40" i="1"/>
  <c r="V38" i="1"/>
  <c r="E85" i="1"/>
  <c r="H85" i="1" s="1"/>
  <c r="A85" i="1" s="1"/>
  <c r="T38" i="1"/>
  <c r="U32" i="1"/>
  <c r="T84" i="1"/>
  <c r="BG25" i="1"/>
  <c r="T114" i="1"/>
  <c r="U114" i="1"/>
  <c r="U31" i="1"/>
  <c r="U42" i="1"/>
  <c r="U55" i="1"/>
  <c r="U70" i="1"/>
  <c r="U76" i="1"/>
  <c r="U79" i="1"/>
  <c r="U73" i="1"/>
  <c r="U109" i="1"/>
  <c r="U34" i="1"/>
  <c r="U65" i="1"/>
  <c r="U44" i="1"/>
  <c r="T48" i="1"/>
  <c r="T50" i="1"/>
  <c r="BD35" i="1"/>
  <c r="U69" i="1"/>
  <c r="U89" i="1"/>
  <c r="U106" i="1"/>
  <c r="U27" i="1"/>
  <c r="U61" i="1"/>
  <c r="U97" i="1"/>
  <c r="U43" i="1"/>
  <c r="U56" i="1"/>
  <c r="T93" i="1"/>
  <c r="T87" i="1"/>
  <c r="BD38" i="1"/>
  <c r="T89" i="1"/>
  <c r="T61" i="1"/>
  <c r="T98" i="1"/>
  <c r="U37" i="1"/>
  <c r="U83" i="1"/>
  <c r="U28" i="1"/>
  <c r="U57" i="1"/>
  <c r="U51" i="1"/>
  <c r="U85" i="1"/>
  <c r="U30" i="1"/>
  <c r="U103" i="1"/>
  <c r="U77" i="1"/>
  <c r="U45" i="1"/>
  <c r="U112" i="1"/>
  <c r="U86" i="1"/>
  <c r="U54" i="1"/>
  <c r="U104" i="1"/>
  <c r="U72" i="1"/>
  <c r="U40" i="1"/>
  <c r="T112" i="1"/>
  <c r="T105" i="1"/>
  <c r="T29" i="1"/>
  <c r="T55" i="1"/>
  <c r="T82" i="1"/>
  <c r="T100" i="1"/>
  <c r="T71" i="1"/>
  <c r="T34" i="1"/>
  <c r="U111" i="1"/>
  <c r="U62" i="1"/>
  <c r="U99" i="1"/>
  <c r="U46" i="1"/>
  <c r="U90" i="1"/>
  <c r="U63" i="1"/>
  <c r="U25" i="1"/>
  <c r="U98" i="1"/>
  <c r="U66" i="1"/>
  <c r="U39" i="1"/>
  <c r="U107" i="1"/>
  <c r="U75" i="1"/>
  <c r="U49" i="1"/>
  <c r="U92" i="1"/>
  <c r="U60" i="1"/>
  <c r="T92" i="1"/>
  <c r="T80" i="1"/>
  <c r="T41" i="1"/>
  <c r="T103" i="1"/>
  <c r="T39" i="1"/>
  <c r="T66" i="1"/>
  <c r="X27" i="3"/>
  <c r="X20" i="3"/>
  <c r="X65" i="3"/>
  <c r="X25" i="3"/>
  <c r="X58" i="3"/>
  <c r="X10" i="3"/>
  <c r="X24" i="3"/>
  <c r="X36" i="3"/>
  <c r="X26" i="3"/>
  <c r="X49" i="3"/>
  <c r="X40" i="3"/>
  <c r="X60" i="3"/>
  <c r="X47" i="3"/>
  <c r="X71" i="3"/>
  <c r="X50" i="3"/>
  <c r="X68" i="3"/>
  <c r="X56" i="3"/>
  <c r="X72" i="3"/>
  <c r="X89" i="3"/>
  <c r="X84" i="3"/>
  <c r="X80" i="3"/>
  <c r="X95" i="3"/>
  <c r="X93" i="3"/>
  <c r="X104" i="3"/>
  <c r="X17" i="3"/>
  <c r="X7" i="3"/>
  <c r="X22" i="3"/>
  <c r="AF5" i="3"/>
  <c r="AF6" i="3" s="1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T52" i="1"/>
  <c r="T60" i="1"/>
  <c r="T65" i="1"/>
  <c r="T104" i="1"/>
  <c r="T72" i="1"/>
  <c r="T40" i="1"/>
  <c r="T76" i="1"/>
  <c r="T97" i="1"/>
  <c r="T28" i="1"/>
  <c r="T85" i="1"/>
  <c r="T53" i="1"/>
  <c r="T26" i="1"/>
  <c r="T99" i="1"/>
  <c r="T83" i="1"/>
  <c r="T67" i="1"/>
  <c r="T51" i="1"/>
  <c r="T35" i="1"/>
  <c r="T110" i="1"/>
  <c r="T94" i="1"/>
  <c r="T78" i="1"/>
  <c r="T62" i="1"/>
  <c r="T46" i="1"/>
  <c r="T30" i="1"/>
  <c r="X6" i="3"/>
  <c r="X23" i="3"/>
  <c r="X13" i="3"/>
  <c r="X30" i="3"/>
  <c r="X70" i="3"/>
  <c r="X11" i="3"/>
  <c r="X74" i="3"/>
  <c r="X42" i="3"/>
  <c r="X29" i="3"/>
  <c r="X32" i="3"/>
  <c r="X41" i="3"/>
  <c r="X69" i="3"/>
  <c r="X55" i="3"/>
  <c r="X87" i="3"/>
  <c r="X52" i="3"/>
  <c r="X76" i="3"/>
  <c r="X59" i="3"/>
  <c r="X77" i="3"/>
  <c r="X94" i="3"/>
  <c r="X82" i="3"/>
  <c r="X83" i="3"/>
  <c r="X101" i="3"/>
  <c r="X98" i="3"/>
  <c r="X102" i="3"/>
  <c r="U94" i="1"/>
  <c r="U35" i="1"/>
  <c r="U101" i="1"/>
  <c r="U110" i="1"/>
  <c r="U67" i="1"/>
  <c r="U105" i="1"/>
  <c r="U58" i="1"/>
  <c r="U74" i="1"/>
  <c r="U41" i="1"/>
  <c r="U113" i="1"/>
  <c r="U93" i="1"/>
  <c r="U71" i="1"/>
  <c r="U50" i="1"/>
  <c r="U29" i="1"/>
  <c r="U102" i="1"/>
  <c r="U81" i="1"/>
  <c r="U59" i="1"/>
  <c r="U38" i="1"/>
  <c r="U100" i="1"/>
  <c r="U84" i="1"/>
  <c r="U68" i="1"/>
  <c r="U52" i="1"/>
  <c r="U36" i="1"/>
  <c r="T81" i="1"/>
  <c r="T36" i="1"/>
  <c r="T49" i="1"/>
  <c r="T96" i="1"/>
  <c r="T64" i="1"/>
  <c r="T32" i="1"/>
  <c r="T68" i="1"/>
  <c r="T73" i="1"/>
  <c r="T109" i="1"/>
  <c r="T77" i="1"/>
  <c r="T45" i="1"/>
  <c r="T111" i="1"/>
  <c r="T95" i="1"/>
  <c r="T79" i="1"/>
  <c r="T63" i="1"/>
  <c r="T47" i="1"/>
  <c r="T31" i="1"/>
  <c r="T106" i="1"/>
  <c r="T90" i="1"/>
  <c r="T74" i="1"/>
  <c r="T58" i="1"/>
  <c r="T42" i="1"/>
  <c r="BD37" i="1"/>
  <c r="X12" i="3"/>
  <c r="X33" i="3"/>
  <c r="X18" i="3"/>
  <c r="X38" i="3"/>
  <c r="X5" i="3"/>
  <c r="X16" i="3"/>
  <c r="X28" i="3"/>
  <c r="X46" i="3"/>
  <c r="X34" i="3"/>
  <c r="X35" i="3"/>
  <c r="X48" i="3"/>
  <c r="X86" i="3"/>
  <c r="X57" i="3"/>
  <c r="X96" i="3"/>
  <c r="X61" i="3"/>
  <c r="X79" i="3"/>
  <c r="X64" i="3"/>
  <c r="X75" i="3"/>
  <c r="X73" i="3"/>
  <c r="X85" i="3"/>
  <c r="X88" i="3"/>
  <c r="X92" i="3"/>
  <c r="X100" i="3"/>
  <c r="X105" i="3"/>
  <c r="X8" i="3"/>
  <c r="U33" i="1"/>
  <c r="U96" i="1"/>
  <c r="U80" i="1"/>
  <c r="U64" i="1"/>
  <c r="U48" i="1"/>
  <c r="T108" i="1"/>
  <c r="T113" i="1"/>
  <c r="T33" i="1"/>
  <c r="T88" i="1"/>
  <c r="T56" i="1"/>
  <c r="T27" i="1"/>
  <c r="T44" i="1"/>
  <c r="T57" i="1"/>
  <c r="T101" i="1"/>
  <c r="T69" i="1"/>
  <c r="T37" i="1"/>
  <c r="T107" i="1"/>
  <c r="T91" i="1"/>
  <c r="T75" i="1"/>
  <c r="T59" i="1"/>
  <c r="T43" i="1"/>
  <c r="T25" i="1"/>
  <c r="T102" i="1"/>
  <c r="T86" i="1"/>
  <c r="T70" i="1"/>
  <c r="T54" i="1"/>
  <c r="AY42" i="1"/>
  <c r="AY46" i="1"/>
  <c r="AY50" i="1"/>
  <c r="AY54" i="1"/>
  <c r="AY58" i="1"/>
  <c r="AY62" i="1"/>
  <c r="AY66" i="1"/>
  <c r="AY70" i="1"/>
  <c r="AY74" i="1"/>
  <c r="AY78" i="1"/>
  <c r="AY82" i="1"/>
  <c r="AY86" i="1"/>
  <c r="AY90" i="1"/>
  <c r="AY94" i="1"/>
  <c r="AY98" i="1"/>
  <c r="AY102" i="1"/>
  <c r="AY106" i="1"/>
  <c r="AY110" i="1"/>
  <c r="AY114" i="1"/>
  <c r="AZ41" i="1"/>
  <c r="AZ45" i="1"/>
  <c r="AZ49" i="1"/>
  <c r="AZ53" i="1"/>
  <c r="AZ57" i="1"/>
  <c r="AZ61" i="1"/>
  <c r="AZ65" i="1"/>
  <c r="AZ69" i="1"/>
  <c r="AZ73" i="1"/>
  <c r="AZ77" i="1"/>
  <c r="AZ81" i="1"/>
  <c r="AZ85" i="1"/>
  <c r="AZ89" i="1"/>
  <c r="AZ93" i="1"/>
  <c r="AZ97" i="1"/>
  <c r="AZ101" i="1"/>
  <c r="AZ105" i="1"/>
  <c r="AZ109" i="1"/>
  <c r="AZ113" i="1"/>
  <c r="AY43" i="1"/>
  <c r="AY47" i="1"/>
  <c r="AY51" i="1"/>
  <c r="AY55" i="1"/>
  <c r="AY59" i="1"/>
  <c r="AY63" i="1"/>
  <c r="AY67" i="1"/>
  <c r="AY71" i="1"/>
  <c r="AY75" i="1"/>
  <c r="AY79" i="1"/>
  <c r="AY83" i="1"/>
  <c r="AY87" i="1"/>
  <c r="AY91" i="1"/>
  <c r="AY95" i="1"/>
  <c r="AY99" i="1"/>
  <c r="AY103" i="1"/>
  <c r="AY107" i="1"/>
  <c r="AY111" i="1"/>
  <c r="AY115" i="1"/>
  <c r="AZ42" i="1"/>
  <c r="AZ46" i="1"/>
  <c r="AZ50" i="1"/>
  <c r="AZ54" i="1"/>
  <c r="AZ58" i="1"/>
  <c r="AZ62" i="1"/>
  <c r="AZ66" i="1"/>
  <c r="AZ70" i="1"/>
  <c r="AZ74" i="1"/>
  <c r="AZ78" i="1"/>
  <c r="AZ82" i="1"/>
  <c r="AZ86" i="1"/>
  <c r="AZ90" i="1"/>
  <c r="AZ94" i="1"/>
  <c r="AZ98" i="1"/>
  <c r="AZ102" i="1"/>
  <c r="AZ106" i="1"/>
  <c r="AZ110" i="1"/>
  <c r="AZ114" i="1"/>
  <c r="AY41" i="1"/>
  <c r="AY49" i="1"/>
  <c r="AY57" i="1"/>
  <c r="AY65" i="1"/>
  <c r="AY73" i="1"/>
  <c r="AY81" i="1"/>
  <c r="AY89" i="1"/>
  <c r="AY97" i="1"/>
  <c r="AY105" i="1"/>
  <c r="AY113" i="1"/>
  <c r="AZ44" i="1"/>
  <c r="AZ52" i="1"/>
  <c r="AZ60" i="1"/>
  <c r="AZ68" i="1"/>
  <c r="AZ76" i="1"/>
  <c r="AZ84" i="1"/>
  <c r="AZ92" i="1"/>
  <c r="AZ100" i="1"/>
  <c r="AZ108" i="1"/>
  <c r="AZ116" i="1"/>
  <c r="AY48" i="1"/>
  <c r="AY96" i="1"/>
  <c r="AZ59" i="1"/>
  <c r="AZ91" i="1"/>
  <c r="AY44" i="1"/>
  <c r="AY52" i="1"/>
  <c r="AY60" i="1"/>
  <c r="AY68" i="1"/>
  <c r="AY76" i="1"/>
  <c r="AY84" i="1"/>
  <c r="AY92" i="1"/>
  <c r="AY100" i="1"/>
  <c r="AY108" i="1"/>
  <c r="AY116" i="1"/>
  <c r="AZ47" i="1"/>
  <c r="AZ55" i="1"/>
  <c r="AZ63" i="1"/>
  <c r="AZ71" i="1"/>
  <c r="AZ79" i="1"/>
  <c r="AZ87" i="1"/>
  <c r="AZ95" i="1"/>
  <c r="AZ103" i="1"/>
  <c r="AZ111" i="1"/>
  <c r="AY39" i="1"/>
  <c r="AY40" i="1"/>
  <c r="AY64" i="1"/>
  <c r="AY72" i="1"/>
  <c r="AY80" i="1"/>
  <c r="AY88" i="1"/>
  <c r="AY112" i="1"/>
  <c r="AZ51" i="1"/>
  <c r="AZ75" i="1"/>
  <c r="AZ99" i="1"/>
  <c r="AZ115" i="1"/>
  <c r="AY45" i="1"/>
  <c r="AY53" i="1"/>
  <c r="AY61" i="1"/>
  <c r="AY69" i="1"/>
  <c r="AY77" i="1"/>
  <c r="AY85" i="1"/>
  <c r="AY93" i="1"/>
  <c r="AY101" i="1"/>
  <c r="AY109" i="1"/>
  <c r="AZ40" i="1"/>
  <c r="AZ48" i="1"/>
  <c r="AZ56" i="1"/>
  <c r="AZ64" i="1"/>
  <c r="AZ72" i="1"/>
  <c r="AZ80" i="1"/>
  <c r="AZ88" i="1"/>
  <c r="AZ96" i="1"/>
  <c r="AZ104" i="1"/>
  <c r="AZ112" i="1"/>
  <c r="AZ39" i="1"/>
  <c r="AY56" i="1"/>
  <c r="AY104" i="1"/>
  <c r="AZ43" i="1"/>
  <c r="AZ67" i="1"/>
  <c r="AZ83" i="1"/>
  <c r="AZ107" i="1"/>
  <c r="BG22" i="3"/>
  <c r="BE104" i="3"/>
  <c r="BG105" i="3"/>
  <c r="BF105" i="3"/>
  <c r="BD101" i="3"/>
  <c r="BE102" i="3"/>
  <c r="BF96" i="3"/>
  <c r="BD103" i="3"/>
  <c r="BG98" i="3"/>
  <c r="BF95" i="3"/>
  <c r="BD100" i="3"/>
  <c r="BG94" i="3"/>
  <c r="BE98" i="3"/>
  <c r="BD90" i="3"/>
  <c r="BF86" i="3"/>
  <c r="BD82" i="3"/>
  <c r="BG95" i="3"/>
  <c r="BE89" i="3"/>
  <c r="BG85" i="3"/>
  <c r="BE81" i="3"/>
  <c r="BF90" i="3"/>
  <c r="BF82" i="3"/>
  <c r="BE77" i="3"/>
  <c r="BG73" i="3"/>
  <c r="BF94" i="3"/>
  <c r="BE85" i="3"/>
  <c r="BD77" i="3"/>
  <c r="BF73" i="3"/>
  <c r="BD80" i="3"/>
  <c r="BD73" i="3"/>
  <c r="BE68" i="3"/>
  <c r="BG64" i="3"/>
  <c r="BE60" i="3"/>
  <c r="BG56" i="3"/>
  <c r="BE52" i="3"/>
  <c r="BE88" i="3"/>
  <c r="BE80" i="3"/>
  <c r="BG74" i="3"/>
  <c r="BF67" i="3"/>
  <c r="BD62" i="3"/>
  <c r="BD57" i="3"/>
  <c r="BF53" i="3"/>
  <c r="BD47" i="3"/>
  <c r="BF92" i="3"/>
  <c r="BE70" i="3"/>
  <c r="BG66" i="3"/>
  <c r="BD60" i="3"/>
  <c r="BF23" i="3"/>
  <c r="BD10" i="3"/>
  <c r="BF20" i="3"/>
  <c r="BG103" i="3"/>
  <c r="BD104" i="3"/>
  <c r="BG104" i="3"/>
  <c r="BE100" i="3"/>
  <c r="BG101" i="3"/>
  <c r="BD95" i="3"/>
  <c r="BE101" i="3"/>
  <c r="BD97" i="3"/>
  <c r="BG93" i="3"/>
  <c r="BG97" i="3"/>
  <c r="BF93" i="3"/>
  <c r="BF97" i="3"/>
  <c r="BF89" i="3"/>
  <c r="BD85" i="3"/>
  <c r="BF81" i="3"/>
  <c r="BD93" i="3"/>
  <c r="BF88" i="3"/>
  <c r="BD84" i="3"/>
  <c r="BF80" i="3"/>
  <c r="BD89" i="3"/>
  <c r="BD81" i="3"/>
  <c r="BF76" i="3"/>
  <c r="BD72" i="3"/>
  <c r="BE90" i="3"/>
  <c r="BE82" i="3"/>
  <c r="BE76" i="3"/>
  <c r="BG72" i="3"/>
  <c r="BG79" i="3"/>
  <c r="BE71" i="3"/>
  <c r="BG67" i="3"/>
  <c r="BE63" i="3"/>
  <c r="BG59" i="3"/>
  <c r="BE55" i="3"/>
  <c r="BG51" i="3"/>
  <c r="BF84" i="3"/>
  <c r="BF77" i="3"/>
  <c r="BD71" i="3"/>
  <c r="BG65" i="3"/>
  <c r="BF6" i="3"/>
  <c r="BD102" i="3"/>
  <c r="BF103" i="3"/>
  <c r="BE103" i="3"/>
  <c r="BG99" i="3"/>
  <c r="BF99" i="3"/>
  <c r="BE94" i="3"/>
  <c r="BG100" i="3"/>
  <c r="BF100" i="3"/>
  <c r="BD92" i="3"/>
  <c r="BE96" i="3"/>
  <c r="BG92" i="3"/>
  <c r="BD96" i="3"/>
  <c r="BG88" i="3"/>
  <c r="BE84" i="3"/>
  <c r="BG80" i="3"/>
  <c r="BG91" i="3"/>
  <c r="BD87" i="3"/>
  <c r="BF83" i="3"/>
  <c r="BE92" i="3"/>
  <c r="BG86" i="3"/>
  <c r="BF79" i="3"/>
  <c r="BD75" i="3"/>
  <c r="BD99" i="3"/>
  <c r="BG87" i="3"/>
  <c r="BE79" i="3"/>
  <c r="BG75" i="3"/>
  <c r="BG84" i="3"/>
  <c r="BD78" i="3"/>
  <c r="BF70" i="3"/>
  <c r="BD66" i="3"/>
  <c r="BF62" i="3"/>
  <c r="BD58" i="3"/>
  <c r="BF54" i="3"/>
  <c r="BD50" i="3"/>
  <c r="BE83" i="3"/>
  <c r="BG76" i="3"/>
  <c r="BG70" i="3"/>
  <c r="BD64" i="3"/>
  <c r="BD59" i="3"/>
  <c r="BD55" i="3"/>
  <c r="BG49" i="3"/>
  <c r="BG45" i="3"/>
  <c r="BD79" i="3"/>
  <c r="BG68" i="3"/>
  <c r="BF63" i="3"/>
  <c r="BE56" i="3"/>
  <c r="BE51" i="3"/>
  <c r="BG47" i="3"/>
  <c r="BD94" i="3"/>
  <c r="BF72" i="3"/>
  <c r="BD67" i="3"/>
  <c r="BD63" i="3"/>
  <c r="BE64" i="3"/>
  <c r="BG46" i="3"/>
  <c r="BG41" i="3"/>
  <c r="BF37" i="3"/>
  <c r="BF33" i="3"/>
  <c r="BD29" i="3"/>
  <c r="BE59" i="3"/>
  <c r="BD49" i="3"/>
  <c r="BD42" i="3"/>
  <c r="BE38" i="3"/>
  <c r="BG34" i="3"/>
  <c r="BE30" i="3"/>
  <c r="BG26" i="3"/>
  <c r="BD68" i="3"/>
  <c r="BG48" i="3"/>
  <c r="BG42" i="3"/>
  <c r="BD38" i="3"/>
  <c r="BF34" i="3"/>
  <c r="BD30" i="3"/>
  <c r="BF26" i="3"/>
  <c r="BD48" i="3"/>
  <c r="BE26" i="3"/>
  <c r="BD21" i="3"/>
  <c r="BF17" i="3"/>
  <c r="BD13" i="3"/>
  <c r="BG9" i="3"/>
  <c r="BM5" i="3"/>
  <c r="BM6" i="3" s="1"/>
  <c r="BM7" i="3" s="1"/>
  <c r="BM8" i="3" s="1"/>
  <c r="BM9" i="3" s="1"/>
  <c r="BM10" i="3" s="1"/>
  <c r="BM11" i="3" s="1"/>
  <c r="BM12" i="3" s="1"/>
  <c r="BM13" i="3" s="1"/>
  <c r="BM14" i="3" s="1"/>
  <c r="BM15" i="3" s="1"/>
  <c r="BM16" i="3" s="1"/>
  <c r="BM17" i="3" s="1"/>
  <c r="BM18" i="3" s="1"/>
  <c r="BM19" i="3" s="1"/>
  <c r="BM20" i="3" s="1"/>
  <c r="BM21" i="3" s="1"/>
  <c r="BM22" i="3" s="1"/>
  <c r="BM23" i="3" s="1"/>
  <c r="BM24" i="3" s="1"/>
  <c r="BM25" i="3" s="1"/>
  <c r="BM26" i="3" s="1"/>
  <c r="BM27" i="3" s="1"/>
  <c r="BM28" i="3" s="1"/>
  <c r="BM29" i="3" s="1"/>
  <c r="BM30" i="3" s="1"/>
  <c r="BM31" i="3" s="1"/>
  <c r="BM32" i="3" s="1"/>
  <c r="BM33" i="3" s="1"/>
  <c r="BM34" i="3" s="1"/>
  <c r="BM35" i="3" s="1"/>
  <c r="BM36" i="3" s="1"/>
  <c r="BM37" i="3" s="1"/>
  <c r="BM38" i="3" s="1"/>
  <c r="BM39" i="3" s="1"/>
  <c r="BM40" i="3" s="1"/>
  <c r="BM41" i="3" s="1"/>
  <c r="BM42" i="3" s="1"/>
  <c r="BM43" i="3" s="1"/>
  <c r="BM44" i="3" s="1"/>
  <c r="BM45" i="3" s="1"/>
  <c r="BM46" i="3" s="1"/>
  <c r="BM47" i="3" s="1"/>
  <c r="BM48" i="3" s="1"/>
  <c r="BM49" i="3" s="1"/>
  <c r="BM50" i="3" s="1"/>
  <c r="BM51" i="3" s="1"/>
  <c r="BM52" i="3" s="1"/>
  <c r="BM53" i="3" s="1"/>
  <c r="BM54" i="3" s="1"/>
  <c r="BM55" i="3" s="1"/>
  <c r="BM56" i="3" s="1"/>
  <c r="BM57" i="3" s="1"/>
  <c r="BM58" i="3" s="1"/>
  <c r="BM59" i="3" s="1"/>
  <c r="BM60" i="3" s="1"/>
  <c r="BM61" i="3" s="1"/>
  <c r="BM62" i="3" s="1"/>
  <c r="BM63" i="3" s="1"/>
  <c r="BM64" i="3" s="1"/>
  <c r="BM65" i="3" s="1"/>
  <c r="BM66" i="3" s="1"/>
  <c r="BM67" i="3" s="1"/>
  <c r="BM68" i="3" s="1"/>
  <c r="BM69" i="3" s="1"/>
  <c r="BM70" i="3" s="1"/>
  <c r="BM71" i="3" s="1"/>
  <c r="BM72" i="3" s="1"/>
  <c r="BM73" i="3" s="1"/>
  <c r="BM74" i="3" s="1"/>
  <c r="BM75" i="3" s="1"/>
  <c r="BM76" i="3" s="1"/>
  <c r="BM77" i="3" s="1"/>
  <c r="BM78" i="3" s="1"/>
  <c r="BM79" i="3" s="1"/>
  <c r="BM80" i="3" s="1"/>
  <c r="BM81" i="3" s="1"/>
  <c r="BM82" i="3" s="1"/>
  <c r="BM83" i="3" s="1"/>
  <c r="BM84" i="3" s="1"/>
  <c r="BM85" i="3" s="1"/>
  <c r="BM86" i="3" s="1"/>
  <c r="BM87" i="3" s="1"/>
  <c r="BM88" i="3" s="1"/>
  <c r="BM89" i="3" s="1"/>
  <c r="BM90" i="3" s="1"/>
  <c r="BM91" i="3" s="1"/>
  <c r="BM92" i="3" s="1"/>
  <c r="BM93" i="3" s="1"/>
  <c r="BM94" i="3" s="1"/>
  <c r="BM95" i="3" s="1"/>
  <c r="BM96" i="3" s="1"/>
  <c r="BM97" i="3" s="1"/>
  <c r="BM98" i="3" s="1"/>
  <c r="BM99" i="3" s="1"/>
  <c r="BM100" i="3" s="1"/>
  <c r="BM101" i="3" s="1"/>
  <c r="BM102" i="3" s="1"/>
  <c r="BM103" i="3" s="1"/>
  <c r="BM104" i="3" s="1"/>
  <c r="BM105" i="3" s="1"/>
  <c r="BF50" i="3"/>
  <c r="BE34" i="3"/>
  <c r="BE29" i="3"/>
  <c r="BE22" i="3"/>
  <c r="BG18" i="3"/>
  <c r="BE14" i="3"/>
  <c r="BF10" i="3"/>
  <c r="BD6" i="3"/>
  <c r="BG60" i="3"/>
  <c r="BD35" i="3"/>
  <c r="BG23" i="3"/>
  <c r="BE19" i="3"/>
  <c r="BG15" i="3"/>
  <c r="BE11" i="3"/>
  <c r="BD7" i="3"/>
  <c r="BC3" i="3"/>
  <c r="BC105" i="3" s="1"/>
  <c r="BE72" i="3"/>
  <c r="BD40" i="3"/>
  <c r="BG17" i="3"/>
  <c r="V42" i="1"/>
  <c r="V58" i="1"/>
  <c r="V74" i="1"/>
  <c r="V90" i="1"/>
  <c r="V106" i="1"/>
  <c r="V35" i="1"/>
  <c r="V51" i="1"/>
  <c r="V67" i="1"/>
  <c r="V83" i="1"/>
  <c r="V44" i="1"/>
  <c r="V76" i="1"/>
  <c r="V103" i="1"/>
  <c r="V29" i="1"/>
  <c r="V61" i="1"/>
  <c r="V93" i="1"/>
  <c r="V28" i="1"/>
  <c r="V80" i="1"/>
  <c r="V56" i="1"/>
  <c r="V111" i="1"/>
  <c r="V26" i="1"/>
  <c r="V96" i="1"/>
  <c r="V73" i="1"/>
  <c r="V30" i="1"/>
  <c r="V46" i="1"/>
  <c r="V62" i="1"/>
  <c r="V78" i="1"/>
  <c r="V94" i="1"/>
  <c r="V110" i="1"/>
  <c r="V39" i="1"/>
  <c r="V55" i="1"/>
  <c r="V71" i="1"/>
  <c r="V87" i="1"/>
  <c r="V52" i="1"/>
  <c r="V84" i="1"/>
  <c r="V108" i="1"/>
  <c r="V37" i="1"/>
  <c r="V69" i="1"/>
  <c r="V99" i="1"/>
  <c r="V32" i="1"/>
  <c r="V95" i="1"/>
  <c r="V72" i="1"/>
  <c r="V57" i="1"/>
  <c r="V81" i="1"/>
  <c r="V49" i="1"/>
  <c r="V101" i="1"/>
  <c r="V34" i="1"/>
  <c r="V50" i="1"/>
  <c r="V66" i="1"/>
  <c r="V82" i="1"/>
  <c r="V98" i="1"/>
  <c r="V114" i="1"/>
  <c r="V43" i="1"/>
  <c r="V59" i="1"/>
  <c r="V75" i="1"/>
  <c r="V91" i="1"/>
  <c r="V60" i="1"/>
  <c r="V92" i="1"/>
  <c r="V113" i="1"/>
  <c r="V45" i="1"/>
  <c r="V77" i="1"/>
  <c r="V104" i="1"/>
  <c r="V48" i="1"/>
  <c r="V105" i="1"/>
  <c r="V88" i="1"/>
  <c r="V89" i="1"/>
  <c r="V33" i="1"/>
  <c r="V107" i="1"/>
  <c r="V25" i="1"/>
  <c r="W12" i="3"/>
  <c r="W15" i="3"/>
  <c r="W6" i="3"/>
  <c r="W20" i="3"/>
  <c r="W96" i="3"/>
  <c r="W93" i="3"/>
  <c r="W81" i="3"/>
  <c r="W91" i="3"/>
  <c r="W87" i="3"/>
  <c r="W78" i="3"/>
  <c r="W65" i="3"/>
  <c r="W97" i="3"/>
  <c r="W48" i="3"/>
  <c r="W66" i="3"/>
  <c r="W52" i="3"/>
  <c r="W58" i="3"/>
  <c r="W38" i="3"/>
  <c r="W77" i="3"/>
  <c r="W41" i="3"/>
  <c r="W32" i="3"/>
  <c r="W51" i="3"/>
  <c r="W29" i="3"/>
  <c r="W17" i="3"/>
  <c r="AE5" i="3"/>
  <c r="AE6" i="3" s="1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W10" i="3"/>
  <c r="W31" i="3"/>
  <c r="W13" i="3"/>
  <c r="W46" i="3"/>
  <c r="BC42" i="1"/>
  <c r="BC46" i="1"/>
  <c r="BC50" i="1"/>
  <c r="BC54" i="1"/>
  <c r="BC58" i="1"/>
  <c r="BC62" i="1"/>
  <c r="BC66" i="1"/>
  <c r="BC70" i="1"/>
  <c r="BC43" i="1"/>
  <c r="BC47" i="1"/>
  <c r="BC51" i="1"/>
  <c r="BC55" i="1"/>
  <c r="BC59" i="1"/>
  <c r="BC45" i="1"/>
  <c r="BC53" i="1"/>
  <c r="BC61" i="1"/>
  <c r="BC67" i="1"/>
  <c r="BC72" i="1"/>
  <c r="BC76" i="1"/>
  <c r="BC80" i="1"/>
  <c r="BC84" i="1"/>
  <c r="BC88" i="1"/>
  <c r="BC92" i="1"/>
  <c r="BC96" i="1"/>
  <c r="BC100" i="1"/>
  <c r="BC104" i="1"/>
  <c r="BC108" i="1"/>
  <c r="BC112" i="1"/>
  <c r="BC116" i="1"/>
  <c r="BC40" i="1"/>
  <c r="BC48" i="1"/>
  <c r="BC56" i="1"/>
  <c r="BC63" i="1"/>
  <c r="BC68" i="1"/>
  <c r="BC73" i="1"/>
  <c r="BC77" i="1"/>
  <c r="BC81" i="1"/>
  <c r="BC85" i="1"/>
  <c r="BC89" i="1"/>
  <c r="BC93" i="1"/>
  <c r="BC97" i="1"/>
  <c r="BC101" i="1"/>
  <c r="BC105" i="1"/>
  <c r="BC109" i="1"/>
  <c r="BC113" i="1"/>
  <c r="BC39" i="1"/>
  <c r="BC41" i="1"/>
  <c r="BC49" i="1"/>
  <c r="BC57" i="1"/>
  <c r="BC64" i="1"/>
  <c r="BC69" i="1"/>
  <c r="BC74" i="1"/>
  <c r="BC78" i="1"/>
  <c r="BC82" i="1"/>
  <c r="BC86" i="1"/>
  <c r="BC90" i="1"/>
  <c r="BC94" i="1"/>
  <c r="BC98" i="1"/>
  <c r="BC102" i="1"/>
  <c r="BC106" i="1"/>
  <c r="BC110" i="1"/>
  <c r="BC114" i="1"/>
  <c r="BC44" i="1"/>
  <c r="BC71" i="1"/>
  <c r="BC87" i="1"/>
  <c r="BC103" i="1"/>
  <c r="BC65" i="1"/>
  <c r="BC99" i="1"/>
  <c r="BC52" i="1"/>
  <c r="BC75" i="1"/>
  <c r="BC91" i="1"/>
  <c r="BC107" i="1"/>
  <c r="BC115" i="1"/>
  <c r="BC60" i="1"/>
  <c r="BC79" i="1"/>
  <c r="BC95" i="1"/>
  <c r="BC111" i="1"/>
  <c r="BC83" i="1"/>
  <c r="V54" i="1"/>
  <c r="E66" i="1"/>
  <c r="H66" i="1" s="1"/>
  <c r="A66" i="1" s="1"/>
  <c r="E47" i="1"/>
  <c r="H47" i="1" s="1"/>
  <c r="A47" i="1" s="1"/>
  <c r="E65" i="1"/>
  <c r="H65" i="1" s="1"/>
  <c r="A65" i="1" s="1"/>
  <c r="E111" i="1"/>
  <c r="H111" i="1" s="1"/>
  <c r="A111" i="1" s="1"/>
  <c r="E88" i="1"/>
  <c r="H88" i="1" s="1"/>
  <c r="A88" i="1" s="1"/>
  <c r="BA40" i="1"/>
  <c r="BA44" i="1"/>
  <c r="BA48" i="1"/>
  <c r="BA52" i="1"/>
  <c r="BA56" i="1"/>
  <c r="BA60" i="1"/>
  <c r="BA64" i="1"/>
  <c r="BA68" i="1"/>
  <c r="BA72" i="1"/>
  <c r="BA76" i="1"/>
  <c r="BA80" i="1"/>
  <c r="BA84" i="1"/>
  <c r="BA88" i="1"/>
  <c r="BA92" i="1"/>
  <c r="BA96" i="1"/>
  <c r="BA100" i="1"/>
  <c r="BA104" i="1"/>
  <c r="BA108" i="1"/>
  <c r="BA112" i="1"/>
  <c r="BA116" i="1"/>
  <c r="BA41" i="1"/>
  <c r="BA45" i="1"/>
  <c r="BA49" i="1"/>
  <c r="BA53" i="1"/>
  <c r="BA57" i="1"/>
  <c r="BA61" i="1"/>
  <c r="BA65" i="1"/>
  <c r="BA69" i="1"/>
  <c r="BA73" i="1"/>
  <c r="BA77" i="1"/>
  <c r="BA81" i="1"/>
  <c r="BA85" i="1"/>
  <c r="BA89" i="1"/>
  <c r="BA93" i="1"/>
  <c r="BA97" i="1"/>
  <c r="BA101" i="1"/>
  <c r="BA105" i="1"/>
  <c r="BA109" i="1"/>
  <c r="BA113" i="1"/>
  <c r="BA47" i="1"/>
  <c r="BA55" i="1"/>
  <c r="BA63" i="1"/>
  <c r="BA71" i="1"/>
  <c r="BA79" i="1"/>
  <c r="BA87" i="1"/>
  <c r="BA95" i="1"/>
  <c r="BA103" i="1"/>
  <c r="BA111" i="1"/>
  <c r="BA54" i="1"/>
  <c r="BA94" i="1"/>
  <c r="BA42" i="1"/>
  <c r="BA50" i="1"/>
  <c r="BA58" i="1"/>
  <c r="BA66" i="1"/>
  <c r="BA74" i="1"/>
  <c r="BA82" i="1"/>
  <c r="BA90" i="1"/>
  <c r="BA98" i="1"/>
  <c r="BA106" i="1"/>
  <c r="BA114" i="1"/>
  <c r="BA62" i="1"/>
  <c r="BA86" i="1"/>
  <c r="BA102" i="1"/>
  <c r="BA43" i="1"/>
  <c r="BA51" i="1"/>
  <c r="BA59" i="1"/>
  <c r="BA67" i="1"/>
  <c r="BA75" i="1"/>
  <c r="BA83" i="1"/>
  <c r="BA91" i="1"/>
  <c r="BA99" i="1"/>
  <c r="BA107" i="1"/>
  <c r="BA115" i="1"/>
  <c r="BA46" i="1"/>
  <c r="BA70" i="1"/>
  <c r="BA78" i="1"/>
  <c r="BA110" i="1"/>
  <c r="BA39" i="1"/>
  <c r="BD36" i="1"/>
  <c r="E31" i="1"/>
  <c r="H31" i="1" s="1"/>
  <c r="A31" i="1" s="1"/>
  <c r="BG19" i="1"/>
  <c r="H99" i="1"/>
  <c r="A99" i="1" s="1"/>
  <c r="H55" i="1"/>
  <c r="A55" i="1" s="1"/>
  <c r="H40" i="1"/>
  <c r="A40" i="1" s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34" i="1"/>
  <c r="W42" i="1"/>
  <c r="W50" i="1"/>
  <c r="W58" i="1"/>
  <c r="W66" i="1"/>
  <c r="W74" i="1"/>
  <c r="W82" i="1"/>
  <c r="W90" i="1"/>
  <c r="W98" i="1"/>
  <c r="W106" i="1"/>
  <c r="W114" i="1"/>
  <c r="W28" i="1"/>
  <c r="W110" i="1"/>
  <c r="W35" i="1"/>
  <c r="W43" i="1"/>
  <c r="W51" i="1"/>
  <c r="W59" i="1"/>
  <c r="W67" i="1"/>
  <c r="W75" i="1"/>
  <c r="W83" i="1"/>
  <c r="W91" i="1"/>
  <c r="W99" i="1"/>
  <c r="W107" i="1"/>
  <c r="W78" i="1"/>
  <c r="W94" i="1"/>
  <c r="W30" i="1"/>
  <c r="W38" i="1"/>
  <c r="W46" i="1"/>
  <c r="W54" i="1"/>
  <c r="W62" i="1"/>
  <c r="W70" i="1"/>
  <c r="W86" i="1"/>
  <c r="W102" i="1"/>
  <c r="W47" i="1"/>
  <c r="W79" i="1"/>
  <c r="W111" i="1"/>
  <c r="W27" i="1"/>
  <c r="W25" i="1"/>
  <c r="W71" i="1"/>
  <c r="W103" i="1"/>
  <c r="W55" i="1"/>
  <c r="W87" i="1"/>
  <c r="W39" i="1"/>
  <c r="W26" i="1"/>
  <c r="W31" i="1"/>
  <c r="W63" i="1"/>
  <c r="W95" i="1"/>
  <c r="I38" i="3"/>
  <c r="BR8" i="1" s="1"/>
  <c r="DJ8" i="1" s="1"/>
  <c r="D7" i="1"/>
  <c r="N57" i="6"/>
  <c r="N58" i="6"/>
  <c r="N59" i="6" s="1"/>
  <c r="N64" i="6" s="1"/>
  <c r="L64" i="6"/>
  <c r="X21" i="6"/>
  <c r="X23" i="6" s="1"/>
  <c r="L28" i="2"/>
  <c r="N21" i="2"/>
  <c r="X43" i="2"/>
  <c r="H57" i="5"/>
  <c r="V54" i="2"/>
  <c r="W61" i="2" s="1"/>
  <c r="X61" i="2" s="1"/>
  <c r="H39" i="2"/>
  <c r="H22" i="2"/>
  <c r="H40" i="2"/>
  <c r="W42" i="6"/>
  <c r="X42" i="6" s="1"/>
  <c r="P36" i="6"/>
  <c r="Q43" i="6" s="1"/>
  <c r="R43" i="6" s="1"/>
  <c r="V36" i="6"/>
  <c r="W43" i="6" s="1"/>
  <c r="X43" i="6" s="1"/>
  <c r="H39" i="6"/>
  <c r="P54" i="6"/>
  <c r="Q61" i="6" s="1"/>
  <c r="R61" i="6" s="1"/>
  <c r="W52" i="6"/>
  <c r="V54" i="6" s="1"/>
  <c r="W61" i="6" s="1"/>
  <c r="X61" i="6" s="1"/>
  <c r="AJ21" i="6"/>
  <c r="AD21" i="6"/>
  <c r="AJ22" i="6"/>
  <c r="AD22" i="6"/>
  <c r="F23" i="6"/>
  <c r="H59" i="6"/>
  <c r="R58" i="6"/>
  <c r="R41" i="6"/>
  <c r="X40" i="6"/>
  <c r="L28" i="6"/>
  <c r="N21" i="6"/>
  <c r="N22" i="6"/>
  <c r="AD60" i="6"/>
  <c r="AJ60" i="6"/>
  <c r="L41" i="6"/>
  <c r="H40" i="6"/>
  <c r="P18" i="6"/>
  <c r="Q25" i="6" s="1"/>
  <c r="R25" i="6" s="1"/>
  <c r="W16" i="6"/>
  <c r="V18" i="6" s="1"/>
  <c r="W25" i="6" s="1"/>
  <c r="X25" i="6" s="1"/>
  <c r="N22" i="5"/>
  <c r="L23" i="5"/>
  <c r="R22" i="5"/>
  <c r="P54" i="5"/>
  <c r="Q61" i="5" s="1"/>
  <c r="R61" i="5" s="1"/>
  <c r="W52" i="5"/>
  <c r="V54" i="5" s="1"/>
  <c r="W61" i="5" s="1"/>
  <c r="X61" i="5" s="1"/>
  <c r="N39" i="5"/>
  <c r="L46" i="5"/>
  <c r="X42" i="5"/>
  <c r="P36" i="5"/>
  <c r="Q43" i="5" s="1"/>
  <c r="R43" i="5" s="1"/>
  <c r="N57" i="5"/>
  <c r="L64" i="5"/>
  <c r="AJ60" i="5"/>
  <c r="AD60" i="5"/>
  <c r="N40" i="5"/>
  <c r="H40" i="5"/>
  <c r="H41" i="5" s="1"/>
  <c r="Q16" i="5"/>
  <c r="Y16" i="5"/>
  <c r="N58" i="5"/>
  <c r="H58" i="5"/>
  <c r="AJ21" i="5"/>
  <c r="AD21" i="5"/>
  <c r="V36" i="5"/>
  <c r="W43" i="5" s="1"/>
  <c r="X43" i="5" s="1"/>
  <c r="F23" i="5"/>
  <c r="W24" i="4"/>
  <c r="X24" i="4" s="1"/>
  <c r="H21" i="4"/>
  <c r="P18" i="4"/>
  <c r="Q25" i="4" s="1"/>
  <c r="R25" i="4" s="1"/>
  <c r="R22" i="4"/>
  <c r="X45" i="4"/>
  <c r="X21" i="4"/>
  <c r="AB63" i="4"/>
  <c r="AB64" i="4" s="1"/>
  <c r="AB53" i="4"/>
  <c r="L23" i="4"/>
  <c r="N58" i="4"/>
  <c r="X42" i="4"/>
  <c r="H39" i="4"/>
  <c r="H41" i="4" s="1"/>
  <c r="H22" i="4"/>
  <c r="F59" i="4"/>
  <c r="R45" i="4"/>
  <c r="L46" i="4"/>
  <c r="N39" i="4"/>
  <c r="N41" i="4" s="1"/>
  <c r="N46" i="4" s="1"/>
  <c r="X27" i="4"/>
  <c r="N57" i="4"/>
  <c r="CJ105" i="3"/>
  <c r="CJ103" i="3"/>
  <c r="CJ97" i="3"/>
  <c r="CJ91" i="3"/>
  <c r="CJ90" i="3"/>
  <c r="CJ86" i="3"/>
  <c r="CJ77" i="3"/>
  <c r="CJ64" i="3"/>
  <c r="CJ99" i="3"/>
  <c r="CJ47" i="3"/>
  <c r="CJ66" i="3"/>
  <c r="CJ52" i="3"/>
  <c r="CJ76" i="3"/>
  <c r="CJ65" i="3"/>
  <c r="CJ43" i="3"/>
  <c r="CJ63" i="3"/>
  <c r="CJ58" i="3"/>
  <c r="CJ37" i="3"/>
  <c r="CJ25" i="3"/>
  <c r="CJ30" i="3"/>
  <c r="CJ13" i="3"/>
  <c r="CJ23" i="3"/>
  <c r="CJ20" i="3"/>
  <c r="CJ6" i="3"/>
  <c r="CJ8" i="3"/>
  <c r="CJ22" i="3"/>
  <c r="CB103" i="3"/>
  <c r="CB105" i="3"/>
  <c r="CB102" i="3"/>
  <c r="CB99" i="3"/>
  <c r="CB101" i="3"/>
  <c r="CB96" i="3"/>
  <c r="CB100" i="3"/>
  <c r="CB98" i="3"/>
  <c r="CB93" i="3"/>
  <c r="CB95" i="3"/>
  <c r="CB94" i="3"/>
  <c r="CB92" i="3"/>
  <c r="CB86" i="3"/>
  <c r="CB83" i="3"/>
  <c r="CB88" i="3"/>
  <c r="CB85" i="3"/>
  <c r="CB80" i="3"/>
  <c r="CB91" i="3"/>
  <c r="CB76" i="3"/>
  <c r="CB73" i="3"/>
  <c r="CB97" i="3"/>
  <c r="CB89" i="3"/>
  <c r="CB84" i="3"/>
  <c r="CB81" i="3"/>
  <c r="CB78" i="3"/>
  <c r="CB75" i="3"/>
  <c r="CB70" i="3"/>
  <c r="CB67" i="3"/>
  <c r="CB62" i="3"/>
  <c r="CB59" i="3"/>
  <c r="CB54" i="3"/>
  <c r="CB51" i="3"/>
  <c r="CB104" i="3"/>
  <c r="CB87" i="3"/>
  <c r="CB82" i="3"/>
  <c r="CB79" i="3"/>
  <c r="CB74" i="3"/>
  <c r="CB48" i="3"/>
  <c r="CB45" i="3"/>
  <c r="CB90" i="3"/>
  <c r="CB71" i="3"/>
  <c r="CB69" i="3"/>
  <c r="CB68" i="3"/>
  <c r="CB66" i="3"/>
  <c r="CB64" i="3"/>
  <c r="CB57" i="3"/>
  <c r="CB55" i="3"/>
  <c r="CB53" i="3"/>
  <c r="CB52" i="3"/>
  <c r="CB50" i="3"/>
  <c r="CB47" i="3"/>
  <c r="CB77" i="3"/>
  <c r="CB72" i="3"/>
  <c r="CB49" i="3"/>
  <c r="CB44" i="3"/>
  <c r="CB41" i="3"/>
  <c r="CB39" i="3"/>
  <c r="CB38" i="3"/>
  <c r="CB35" i="3"/>
  <c r="CB30" i="3"/>
  <c r="CB65" i="3"/>
  <c r="CB60" i="3"/>
  <c r="CB43" i="3"/>
  <c r="CB40" i="3"/>
  <c r="CB32" i="3"/>
  <c r="CB29" i="3"/>
  <c r="CB24" i="3"/>
  <c r="CB63" i="3"/>
  <c r="CB34" i="3"/>
  <c r="CB31" i="3"/>
  <c r="CB26" i="3"/>
  <c r="CB56" i="3"/>
  <c r="CB25" i="3"/>
  <c r="CB22" i="3"/>
  <c r="CB19" i="3"/>
  <c r="CB14" i="3"/>
  <c r="CB11" i="3"/>
  <c r="CB9" i="3"/>
  <c r="CB8" i="3"/>
  <c r="CB5" i="3"/>
  <c r="CB37" i="3"/>
  <c r="CB33" i="3"/>
  <c r="CB28" i="3"/>
  <c r="CB21" i="3"/>
  <c r="CB16" i="3"/>
  <c r="CB13" i="3"/>
  <c r="CB10" i="3"/>
  <c r="CB61" i="3"/>
  <c r="CB42" i="3"/>
  <c r="CB23" i="3"/>
  <c r="CB18" i="3"/>
  <c r="CB15" i="3"/>
  <c r="CB27" i="3"/>
  <c r="CB58" i="3"/>
  <c r="CB46" i="3"/>
  <c r="CB36" i="3"/>
  <c r="CB7" i="3"/>
  <c r="CB6" i="3"/>
  <c r="CB17" i="3"/>
  <c r="CB12" i="3"/>
  <c r="CB20" i="3"/>
  <c r="AK104" i="3"/>
  <c r="AK103" i="3"/>
  <c r="AK100" i="3"/>
  <c r="AK97" i="3"/>
  <c r="AK105" i="3"/>
  <c r="AK101" i="3"/>
  <c r="AK98" i="3"/>
  <c r="AK94" i="3"/>
  <c r="AK96" i="3"/>
  <c r="AK87" i="3"/>
  <c r="AK84" i="3"/>
  <c r="AK99" i="3"/>
  <c r="AK92" i="3"/>
  <c r="AK89" i="3"/>
  <c r="AK86" i="3"/>
  <c r="AK81" i="3"/>
  <c r="AK91" i="3"/>
  <c r="AK88" i="3"/>
  <c r="AK83" i="3"/>
  <c r="AK80" i="3"/>
  <c r="AK77" i="3"/>
  <c r="AK74" i="3"/>
  <c r="AK79" i="3"/>
  <c r="AK76" i="3"/>
  <c r="AK102" i="3"/>
  <c r="AK82" i="3"/>
  <c r="AK75" i="3"/>
  <c r="AK72" i="3"/>
  <c r="AK71" i="3"/>
  <c r="AK68" i="3"/>
  <c r="AK63" i="3"/>
  <c r="AK60" i="3"/>
  <c r="AK55" i="3"/>
  <c r="AK52" i="3"/>
  <c r="AK85" i="3"/>
  <c r="AK90" i="3"/>
  <c r="AK66" i="3"/>
  <c r="AK64" i="3"/>
  <c r="AK62" i="3"/>
  <c r="AK61" i="3"/>
  <c r="AK59" i="3"/>
  <c r="AK57" i="3"/>
  <c r="AK50" i="3"/>
  <c r="AK49" i="3"/>
  <c r="AK46" i="3"/>
  <c r="AK95" i="3"/>
  <c r="AK48" i="3"/>
  <c r="AK78" i="3"/>
  <c r="AK73" i="3"/>
  <c r="AK70" i="3"/>
  <c r="AK69" i="3"/>
  <c r="AK67" i="3"/>
  <c r="AK65" i="3"/>
  <c r="AK56" i="3"/>
  <c r="AK42" i="3"/>
  <c r="AK36" i="3"/>
  <c r="AK31" i="3"/>
  <c r="AK58" i="3"/>
  <c r="AK53" i="3"/>
  <c r="AK47" i="3"/>
  <c r="AK44" i="3"/>
  <c r="AK38" i="3"/>
  <c r="AK37" i="3"/>
  <c r="AK33" i="3"/>
  <c r="AK30" i="3"/>
  <c r="AK25" i="3"/>
  <c r="AK93" i="3"/>
  <c r="AK45" i="3"/>
  <c r="AK41" i="3"/>
  <c r="AK40" i="3"/>
  <c r="AK39" i="3"/>
  <c r="AK35" i="3"/>
  <c r="AK32" i="3"/>
  <c r="AK27" i="3"/>
  <c r="AK24" i="3"/>
  <c r="AK54" i="3"/>
  <c r="AK34" i="3"/>
  <c r="AK29" i="3"/>
  <c r="AK23" i="3"/>
  <c r="AK20" i="3"/>
  <c r="AK15" i="3"/>
  <c r="AK12" i="3"/>
  <c r="AK6" i="3"/>
  <c r="AK43" i="3"/>
  <c r="AK28" i="3"/>
  <c r="AK22" i="3"/>
  <c r="AK17" i="3"/>
  <c r="AK14" i="3"/>
  <c r="AK8" i="3"/>
  <c r="AK7" i="3"/>
  <c r="AS5" i="3"/>
  <c r="AS6" i="3" s="1"/>
  <c r="AS7" i="3" s="1"/>
  <c r="AS8" i="3" s="1"/>
  <c r="AS9" i="3" s="1"/>
  <c r="AS10" i="3" s="1"/>
  <c r="AS11" i="3" s="1"/>
  <c r="AS12" i="3" s="1"/>
  <c r="AS13" i="3" s="1"/>
  <c r="AS14" i="3" s="1"/>
  <c r="AS15" i="3" s="1"/>
  <c r="AS16" i="3" s="1"/>
  <c r="AS17" i="3" s="1"/>
  <c r="AS18" i="3" s="1"/>
  <c r="AS19" i="3" s="1"/>
  <c r="AS20" i="3" s="1"/>
  <c r="AS21" i="3" s="1"/>
  <c r="AS22" i="3" s="1"/>
  <c r="AS23" i="3" s="1"/>
  <c r="AS24" i="3" s="1"/>
  <c r="AS25" i="3" s="1"/>
  <c r="AS26" i="3" s="1"/>
  <c r="AS27" i="3" s="1"/>
  <c r="AS28" i="3" s="1"/>
  <c r="AS29" i="3" s="1"/>
  <c r="AS30" i="3" s="1"/>
  <c r="AS31" i="3" s="1"/>
  <c r="AS32" i="3" s="1"/>
  <c r="AS33" i="3" s="1"/>
  <c r="AS34" i="3" s="1"/>
  <c r="AS35" i="3" s="1"/>
  <c r="AS36" i="3" s="1"/>
  <c r="AS37" i="3" s="1"/>
  <c r="AS38" i="3" s="1"/>
  <c r="AS39" i="3" s="1"/>
  <c r="AS40" i="3" s="1"/>
  <c r="AS41" i="3" s="1"/>
  <c r="AS42" i="3" s="1"/>
  <c r="AS43" i="3" s="1"/>
  <c r="AS44" i="3" s="1"/>
  <c r="AS45" i="3" s="1"/>
  <c r="AS46" i="3" s="1"/>
  <c r="AS47" i="3" s="1"/>
  <c r="AS48" i="3" s="1"/>
  <c r="AS49" i="3" s="1"/>
  <c r="AS50" i="3" s="1"/>
  <c r="AS51" i="3" s="1"/>
  <c r="AS52" i="3" s="1"/>
  <c r="AS53" i="3" s="1"/>
  <c r="AS54" i="3" s="1"/>
  <c r="AS55" i="3" s="1"/>
  <c r="AS56" i="3" s="1"/>
  <c r="AS57" i="3" s="1"/>
  <c r="AS58" i="3" s="1"/>
  <c r="AS59" i="3" s="1"/>
  <c r="AS60" i="3" s="1"/>
  <c r="AS61" i="3" s="1"/>
  <c r="AS62" i="3" s="1"/>
  <c r="AS63" i="3" s="1"/>
  <c r="AS64" i="3" s="1"/>
  <c r="AS65" i="3" s="1"/>
  <c r="AS66" i="3" s="1"/>
  <c r="AS67" i="3" s="1"/>
  <c r="AS68" i="3" s="1"/>
  <c r="AS69" i="3" s="1"/>
  <c r="AS70" i="3" s="1"/>
  <c r="AS71" i="3" s="1"/>
  <c r="AS72" i="3" s="1"/>
  <c r="AS73" i="3" s="1"/>
  <c r="AS74" i="3" s="1"/>
  <c r="AS75" i="3" s="1"/>
  <c r="AS76" i="3" s="1"/>
  <c r="AS77" i="3" s="1"/>
  <c r="AS78" i="3" s="1"/>
  <c r="AS79" i="3" s="1"/>
  <c r="AS80" i="3" s="1"/>
  <c r="AS81" i="3" s="1"/>
  <c r="AS82" i="3" s="1"/>
  <c r="AS83" i="3" s="1"/>
  <c r="AS84" i="3" s="1"/>
  <c r="AS85" i="3" s="1"/>
  <c r="AS86" i="3" s="1"/>
  <c r="AS87" i="3" s="1"/>
  <c r="AS88" i="3" s="1"/>
  <c r="AS89" i="3" s="1"/>
  <c r="AS90" i="3" s="1"/>
  <c r="AS91" i="3" s="1"/>
  <c r="AS92" i="3" s="1"/>
  <c r="AS93" i="3" s="1"/>
  <c r="AS94" i="3" s="1"/>
  <c r="AS95" i="3" s="1"/>
  <c r="AS96" i="3" s="1"/>
  <c r="AS97" i="3" s="1"/>
  <c r="AS98" i="3" s="1"/>
  <c r="AS99" i="3" s="1"/>
  <c r="AS100" i="3" s="1"/>
  <c r="AS101" i="3" s="1"/>
  <c r="AS102" i="3" s="1"/>
  <c r="AS103" i="3" s="1"/>
  <c r="AS104" i="3" s="1"/>
  <c r="AS105" i="3" s="1"/>
  <c r="AK51" i="3"/>
  <c r="AK26" i="3"/>
  <c r="AK19" i="3"/>
  <c r="AK16" i="3"/>
  <c r="AK11" i="3"/>
  <c r="AK10" i="3"/>
  <c r="AK9" i="3"/>
  <c r="AK5" i="3"/>
  <c r="AK18" i="3"/>
  <c r="AK13" i="3"/>
  <c r="AK21" i="3"/>
  <c r="BC90" i="3"/>
  <c r="W16" i="2"/>
  <c r="V18" i="2" s="1"/>
  <c r="X25" i="2" s="1"/>
  <c r="Q25" i="2"/>
  <c r="R25" i="2" s="1"/>
  <c r="X63" i="2"/>
  <c r="H41" i="2"/>
  <c r="N57" i="2"/>
  <c r="L64" i="2"/>
  <c r="AJ60" i="2"/>
  <c r="AD60" i="2"/>
  <c r="N58" i="2"/>
  <c r="X45" i="2"/>
  <c r="AD24" i="2"/>
  <c r="AJ24" i="2"/>
  <c r="AJ42" i="2"/>
  <c r="AD42" i="2"/>
  <c r="AJ21" i="2"/>
  <c r="AD21" i="2"/>
  <c r="H58" i="2"/>
  <c r="L46" i="2"/>
  <c r="N39" i="2"/>
  <c r="N41" i="2" s="1"/>
  <c r="N46" i="2" s="1"/>
  <c r="H21" i="2"/>
  <c r="H23" i="2" s="1"/>
  <c r="H57" i="2"/>
  <c r="H59" i="2" s="1"/>
  <c r="R22" i="2"/>
  <c r="N22" i="2"/>
  <c r="N23" i="2" s="1"/>
  <c r="N28" i="2" s="1"/>
  <c r="P54" i="2"/>
  <c r="Q61" i="2" s="1"/>
  <c r="R61" i="2" s="1"/>
  <c r="P36" i="2"/>
  <c r="Q43" i="2" s="1"/>
  <c r="R43" i="2" s="1"/>
  <c r="Y109" i="1" l="1"/>
  <c r="Y61" i="1"/>
  <c r="CJ19" i="3"/>
  <c r="CJ24" i="3"/>
  <c r="CJ16" i="3"/>
  <c r="CJ28" i="3"/>
  <c r="CJ26" i="3"/>
  <c r="CJ46" i="3"/>
  <c r="CJ79" i="3"/>
  <c r="CJ68" i="3"/>
  <c r="CJ69" i="3"/>
  <c r="CJ93" i="3"/>
  <c r="CJ92" i="3"/>
  <c r="CJ101" i="3"/>
  <c r="CJ11" i="3"/>
  <c r="CJ15" i="3"/>
  <c r="CJ33" i="3"/>
  <c r="CJ44" i="3"/>
  <c r="CJ100" i="3"/>
  <c r="Y102" i="1"/>
  <c r="Z102" i="1" s="1"/>
  <c r="CJ9" i="3"/>
  <c r="CJ7" i="3"/>
  <c r="CJ35" i="3"/>
  <c r="CJ38" i="3"/>
  <c r="CJ42" i="3"/>
  <c r="CJ29" i="3"/>
  <c r="CJ73" i="3"/>
  <c r="CJ55" i="3"/>
  <c r="CJ54" i="3"/>
  <c r="CJ53" i="3"/>
  <c r="CJ83" i="3"/>
  <c r="CJ80" i="3"/>
  <c r="CJ98" i="3"/>
  <c r="CJ14" i="3"/>
  <c r="CJ12" i="3"/>
  <c r="CJ39" i="3"/>
  <c r="CJ21" i="3"/>
  <c r="CJ41" i="3"/>
  <c r="CJ48" i="3"/>
  <c r="CJ31" i="3"/>
  <c r="CJ32" i="3"/>
  <c r="CJ51" i="3"/>
  <c r="CJ62" i="3"/>
  <c r="CJ57" i="3"/>
  <c r="CJ71" i="3"/>
  <c r="CJ70" i="3"/>
  <c r="CJ56" i="3"/>
  <c r="CJ84" i="3"/>
  <c r="CJ75" i="3"/>
  <c r="CJ82" i="3"/>
  <c r="CJ85" i="3"/>
  <c r="CJ94" i="3"/>
  <c r="CJ104" i="3"/>
  <c r="CJ5" i="3"/>
  <c r="CJ67" i="3"/>
  <c r="CJ17" i="3"/>
  <c r="CJ18" i="3"/>
  <c r="CJ10" i="3"/>
  <c r="CJ27" i="3"/>
  <c r="CJ45" i="3"/>
  <c r="CJ36" i="3"/>
  <c r="CJ49" i="3"/>
  <c r="CJ34" i="3"/>
  <c r="CJ40" i="3"/>
  <c r="CJ60" i="3"/>
  <c r="CJ74" i="3"/>
  <c r="CJ50" i="3"/>
  <c r="CJ59" i="3"/>
  <c r="CJ81" i="3"/>
  <c r="CJ89" i="3"/>
  <c r="CJ61" i="3"/>
  <c r="CJ72" i="3"/>
  <c r="CJ78" i="3"/>
  <c r="CJ87" i="3"/>
  <c r="CJ88" i="3"/>
  <c r="CJ96" i="3"/>
  <c r="CJ95" i="3"/>
  <c r="BE9" i="1"/>
  <c r="BE11" i="1"/>
  <c r="BE10" i="1"/>
  <c r="DN47" i="1"/>
  <c r="DN71" i="1"/>
  <c r="DN82" i="1"/>
  <c r="DN66" i="1"/>
  <c r="DN50" i="1"/>
  <c r="DN93" i="1"/>
  <c r="DN77" i="1"/>
  <c r="DN61" i="1"/>
  <c r="DN44" i="1"/>
  <c r="DN112" i="1"/>
  <c r="DN41" i="1"/>
  <c r="Y99" i="1"/>
  <c r="Z99" i="1" s="1"/>
  <c r="DN78" i="1"/>
  <c r="DN62" i="1"/>
  <c r="DN89" i="1"/>
  <c r="DN57" i="1"/>
  <c r="DN39" i="1"/>
  <c r="Y44" i="1"/>
  <c r="Z44" i="1" s="1"/>
  <c r="Y33" i="1"/>
  <c r="DN101" i="1"/>
  <c r="DN69" i="1"/>
  <c r="DN98" i="1"/>
  <c r="DN80" i="1"/>
  <c r="DN48" i="1"/>
  <c r="CK44" i="1"/>
  <c r="CK43" i="1"/>
  <c r="CJ98" i="1"/>
  <c r="CK98" i="1" s="1"/>
  <c r="CJ66" i="1"/>
  <c r="CK66" i="1" s="1"/>
  <c r="CJ34" i="1"/>
  <c r="CK34" i="1" s="1"/>
  <c r="CJ89" i="1"/>
  <c r="CK89" i="1" s="1"/>
  <c r="CJ57" i="1"/>
  <c r="CK57" i="1" s="1"/>
  <c r="CJ41" i="1"/>
  <c r="CK41" i="1" s="1"/>
  <c r="DN79" i="1"/>
  <c r="DN107" i="1"/>
  <c r="DN42" i="1"/>
  <c r="DN55" i="1"/>
  <c r="DN83" i="1"/>
  <c r="DN110" i="1"/>
  <c r="DN94" i="1"/>
  <c r="DN46" i="1"/>
  <c r="DN105" i="1"/>
  <c r="DN73" i="1"/>
  <c r="DN108" i="1"/>
  <c r="DN92" i="1"/>
  <c r="DN76" i="1"/>
  <c r="DN60" i="1"/>
  <c r="DN43" i="1"/>
  <c r="DN37" i="1"/>
  <c r="CJ27" i="1"/>
  <c r="CK27" i="1" s="1"/>
  <c r="CK100" i="1"/>
  <c r="CK36" i="1"/>
  <c r="CK39" i="1"/>
  <c r="CK94" i="1"/>
  <c r="CK78" i="1"/>
  <c r="CJ46" i="1"/>
  <c r="CK46" i="1" s="1"/>
  <c r="CK101" i="1"/>
  <c r="CK53" i="1"/>
  <c r="CK37" i="1"/>
  <c r="CJ55" i="1"/>
  <c r="CK55" i="1" s="1"/>
  <c r="DN95" i="1"/>
  <c r="DN59" i="1"/>
  <c r="DN99" i="1"/>
  <c r="DN114" i="1"/>
  <c r="DN96" i="1"/>
  <c r="DN64" i="1"/>
  <c r="CK72" i="1"/>
  <c r="CK52" i="1"/>
  <c r="CK59" i="1"/>
  <c r="CJ114" i="1"/>
  <c r="CK114" i="1" s="1"/>
  <c r="CJ82" i="1"/>
  <c r="CK82" i="1" s="1"/>
  <c r="CJ50" i="1"/>
  <c r="CK50" i="1" s="1"/>
  <c r="CJ105" i="1"/>
  <c r="CK105" i="1" s="1"/>
  <c r="CJ73" i="1"/>
  <c r="CK73" i="1" s="1"/>
  <c r="BC9" i="3"/>
  <c r="CJ30" i="1"/>
  <c r="CK30" i="1" s="1"/>
  <c r="DN109" i="1"/>
  <c r="CJ75" i="1"/>
  <c r="CK75" i="1" s="1"/>
  <c r="CJ108" i="1"/>
  <c r="CK108" i="1" s="1"/>
  <c r="DN63" i="1"/>
  <c r="DN91" i="1"/>
  <c r="DN103" i="1"/>
  <c r="DN36" i="1"/>
  <c r="DN67" i="1"/>
  <c r="DN106" i="1"/>
  <c r="DN90" i="1"/>
  <c r="DN74" i="1"/>
  <c r="DN58" i="1"/>
  <c r="DN40" i="1"/>
  <c r="DN85" i="1"/>
  <c r="DN53" i="1"/>
  <c r="DN35" i="1"/>
  <c r="DN104" i="1"/>
  <c r="DN88" i="1"/>
  <c r="DN72" i="1"/>
  <c r="DN56" i="1"/>
  <c r="DN38" i="1"/>
  <c r="CJ69" i="1"/>
  <c r="CK69" i="1" s="1"/>
  <c r="CJ110" i="1"/>
  <c r="CK110" i="1" s="1"/>
  <c r="CJ56" i="1"/>
  <c r="CK56" i="1" s="1"/>
  <c r="CJ103" i="1"/>
  <c r="CK103" i="1" s="1"/>
  <c r="CJ92" i="1"/>
  <c r="CK92" i="1" s="1"/>
  <c r="CK64" i="1"/>
  <c r="CK112" i="1"/>
  <c r="CK76" i="1"/>
  <c r="CK104" i="1"/>
  <c r="CK40" i="1"/>
  <c r="CK84" i="1"/>
  <c r="CJ115" i="1"/>
  <c r="CK115" i="1" s="1"/>
  <c r="CJ99" i="1"/>
  <c r="CK99" i="1" s="1"/>
  <c r="CJ83" i="1"/>
  <c r="CK83" i="1" s="1"/>
  <c r="CJ67" i="1"/>
  <c r="CK67" i="1" s="1"/>
  <c r="CJ51" i="1"/>
  <c r="CK51" i="1" s="1"/>
  <c r="CJ35" i="1"/>
  <c r="CK35" i="1" s="1"/>
  <c r="CK106" i="1"/>
  <c r="CJ90" i="1"/>
  <c r="CK90" i="1" s="1"/>
  <c r="CK74" i="1"/>
  <c r="CJ58" i="1"/>
  <c r="CK58" i="1" s="1"/>
  <c r="CK42" i="1"/>
  <c r="CK113" i="1"/>
  <c r="CJ97" i="1"/>
  <c r="CK97" i="1" s="1"/>
  <c r="CK81" i="1"/>
  <c r="CJ65" i="1"/>
  <c r="CK65" i="1" s="1"/>
  <c r="CK49" i="1"/>
  <c r="CJ33" i="1"/>
  <c r="CK33" i="1" s="1"/>
  <c r="CJ71" i="1"/>
  <c r="CK71" i="1" s="1"/>
  <c r="BC79" i="3"/>
  <c r="CJ87" i="1"/>
  <c r="CK87" i="1" s="1"/>
  <c r="CJ32" i="1"/>
  <c r="CK32" i="1" s="1"/>
  <c r="DN111" i="1"/>
  <c r="DN75" i="1"/>
  <c r="DN87" i="1"/>
  <c r="DN115" i="1"/>
  <c r="DN51" i="1"/>
  <c r="DN102" i="1"/>
  <c r="DN86" i="1"/>
  <c r="DN70" i="1"/>
  <c r="DN54" i="1"/>
  <c r="DN113" i="1"/>
  <c r="DN97" i="1"/>
  <c r="DN81" i="1"/>
  <c r="DN65" i="1"/>
  <c r="DN49" i="1"/>
  <c r="DN116" i="1"/>
  <c r="DN100" i="1"/>
  <c r="DN84" i="1"/>
  <c r="DN68" i="1"/>
  <c r="DN52" i="1"/>
  <c r="DN45" i="1"/>
  <c r="CJ85" i="1"/>
  <c r="CK85" i="1" s="1"/>
  <c r="CJ91" i="1"/>
  <c r="CK91" i="1" s="1"/>
  <c r="CJ116" i="1"/>
  <c r="CK116" i="1" s="1"/>
  <c r="CJ62" i="1"/>
  <c r="CK62" i="1" s="1"/>
  <c r="CJ96" i="1"/>
  <c r="CK96" i="1" s="1"/>
  <c r="CK48" i="1"/>
  <c r="CK80" i="1"/>
  <c r="CK60" i="1"/>
  <c r="CK88" i="1"/>
  <c r="CJ28" i="1"/>
  <c r="CK28" i="1" s="1"/>
  <c r="CK68" i="1"/>
  <c r="CJ111" i="1"/>
  <c r="CK111" i="1" s="1"/>
  <c r="CJ95" i="1"/>
  <c r="CK95" i="1" s="1"/>
  <c r="CJ79" i="1"/>
  <c r="CK79" i="1" s="1"/>
  <c r="CJ63" i="1"/>
  <c r="CK63" i="1" s="1"/>
  <c r="CJ47" i="1"/>
  <c r="CK47" i="1" s="1"/>
  <c r="CJ31" i="1"/>
  <c r="CK31" i="1" s="1"/>
  <c r="CJ102" i="1"/>
  <c r="CK102" i="1" s="1"/>
  <c r="CK86" i="1"/>
  <c r="CJ70" i="1"/>
  <c r="CK70" i="1" s="1"/>
  <c r="CK54" i="1"/>
  <c r="CJ38" i="1"/>
  <c r="CK38" i="1" s="1"/>
  <c r="CJ109" i="1"/>
  <c r="CK109" i="1" s="1"/>
  <c r="CJ93" i="1"/>
  <c r="CK93" i="1" s="1"/>
  <c r="CJ77" i="1"/>
  <c r="CK77" i="1" s="1"/>
  <c r="CJ61" i="1"/>
  <c r="CK61" i="1" s="1"/>
  <c r="CJ45" i="1"/>
  <c r="CK45" i="1" s="1"/>
  <c r="CJ29" i="1"/>
  <c r="CK29" i="1" s="1"/>
  <c r="CJ107" i="1"/>
  <c r="CK107" i="1" s="1"/>
  <c r="H51" i="1"/>
  <c r="A51" i="1" s="1"/>
  <c r="Y48" i="1"/>
  <c r="Z48" i="1" s="1"/>
  <c r="H27" i="1"/>
  <c r="A27" i="1" s="1"/>
  <c r="H77" i="1"/>
  <c r="A77" i="1" s="1"/>
  <c r="Y31" i="1"/>
  <c r="Z31" i="1" s="1"/>
  <c r="H75" i="1"/>
  <c r="A75" i="1" s="1"/>
  <c r="H113" i="1"/>
  <c r="A113" i="1" s="1"/>
  <c r="H109" i="1"/>
  <c r="A109" i="1" s="1"/>
  <c r="H58" i="1"/>
  <c r="A58" i="1" s="1"/>
  <c r="BC36" i="3"/>
  <c r="BC45" i="3"/>
  <c r="BC94" i="3"/>
  <c r="Y84" i="1"/>
  <c r="Z84" i="1" s="1"/>
  <c r="H114" i="1"/>
  <c r="A114" i="1" s="1"/>
  <c r="H64" i="1"/>
  <c r="A64" i="1" s="1"/>
  <c r="H53" i="1"/>
  <c r="A53" i="1" s="1"/>
  <c r="Y88" i="1"/>
  <c r="Z88" i="1" s="1"/>
  <c r="BC27" i="3"/>
  <c r="BC53" i="3"/>
  <c r="BC56" i="3"/>
  <c r="BC103" i="3"/>
  <c r="Y89" i="1"/>
  <c r="Z89" i="1" s="1"/>
  <c r="Z33" i="1"/>
  <c r="Z109" i="1"/>
  <c r="Z61" i="1"/>
  <c r="BC37" i="3"/>
  <c r="BC48" i="3"/>
  <c r="BC89" i="3"/>
  <c r="H49" i="1"/>
  <c r="A49" i="1" s="1"/>
  <c r="Y70" i="1"/>
  <c r="Z70" i="1" s="1"/>
  <c r="BD62" i="1"/>
  <c r="Y71" i="1"/>
  <c r="Z71" i="1" s="1"/>
  <c r="BD79" i="1"/>
  <c r="Y38" i="1"/>
  <c r="Z38" i="1" s="1"/>
  <c r="Y37" i="1"/>
  <c r="Z37" i="1" s="1"/>
  <c r="Y27" i="1"/>
  <c r="Z27" i="1" s="1"/>
  <c r="BD90" i="1"/>
  <c r="BD58" i="1"/>
  <c r="BD40" i="1"/>
  <c r="Y103" i="1"/>
  <c r="Z103" i="1" s="1"/>
  <c r="Y86" i="1"/>
  <c r="Z86" i="1" s="1"/>
  <c r="Y46" i="1"/>
  <c r="Z46" i="1" s="1"/>
  <c r="Y28" i="1"/>
  <c r="Z28" i="1" s="1"/>
  <c r="Y90" i="1"/>
  <c r="Z90" i="1" s="1"/>
  <c r="Y81" i="1"/>
  <c r="Z81" i="1" s="1"/>
  <c r="Y65" i="1"/>
  <c r="Z65" i="1" s="1"/>
  <c r="Y49" i="1"/>
  <c r="Z49" i="1" s="1"/>
  <c r="Y56" i="1"/>
  <c r="Z56" i="1" s="1"/>
  <c r="Y40" i="1"/>
  <c r="Z40" i="1" s="1"/>
  <c r="BD99" i="1"/>
  <c r="BD67" i="1"/>
  <c r="BD102" i="1"/>
  <c r="BD101" i="1"/>
  <c r="BD85" i="1"/>
  <c r="BD69" i="1"/>
  <c r="BD100" i="1"/>
  <c r="BD84" i="1"/>
  <c r="BD52" i="1"/>
  <c r="BD56" i="1"/>
  <c r="Y79" i="1"/>
  <c r="Z79" i="1" s="1"/>
  <c r="Y107" i="1"/>
  <c r="Z107" i="1" s="1"/>
  <c r="Y114" i="1"/>
  <c r="Z114" i="1" s="1"/>
  <c r="Y50" i="1"/>
  <c r="Z50" i="1" s="1"/>
  <c r="BD39" i="1"/>
  <c r="BD46" i="1"/>
  <c r="BD106" i="1"/>
  <c r="BD71" i="1"/>
  <c r="BD113" i="1"/>
  <c r="BD80" i="1"/>
  <c r="BD64" i="1"/>
  <c r="Y63" i="1"/>
  <c r="Z63" i="1" s="1"/>
  <c r="Y87" i="1"/>
  <c r="Z87" i="1" s="1"/>
  <c r="Y25" i="1"/>
  <c r="Z25" i="1" s="1"/>
  <c r="Y30" i="1"/>
  <c r="Z30" i="1" s="1"/>
  <c r="Y67" i="1"/>
  <c r="Z67" i="1" s="1"/>
  <c r="Y35" i="1"/>
  <c r="Z35" i="1" s="1"/>
  <c r="Y105" i="1"/>
  <c r="Z105" i="1" s="1"/>
  <c r="Y57" i="1"/>
  <c r="Z57" i="1" s="1"/>
  <c r="Y41" i="1"/>
  <c r="Z41" i="1" s="1"/>
  <c r="Y112" i="1"/>
  <c r="Z112" i="1" s="1"/>
  <c r="Y32" i="1"/>
  <c r="Z32" i="1" s="1"/>
  <c r="Y95" i="1"/>
  <c r="Z95" i="1" s="1"/>
  <c r="Y45" i="1"/>
  <c r="Z45" i="1" s="1"/>
  <c r="Y68" i="1"/>
  <c r="Z68" i="1" s="1"/>
  <c r="Y55" i="1"/>
  <c r="Z55" i="1" s="1"/>
  <c r="Y94" i="1"/>
  <c r="Z94" i="1" s="1"/>
  <c r="Y91" i="1"/>
  <c r="Z91" i="1" s="1"/>
  <c r="Y110" i="1"/>
  <c r="Z110" i="1" s="1"/>
  <c r="Y98" i="1"/>
  <c r="Z98" i="1" s="1"/>
  <c r="Y66" i="1"/>
  <c r="Z66" i="1" s="1"/>
  <c r="Y34" i="1"/>
  <c r="Z34" i="1" s="1"/>
  <c r="Y85" i="1"/>
  <c r="Z85" i="1" s="1"/>
  <c r="Y53" i="1"/>
  <c r="Z53" i="1" s="1"/>
  <c r="Y108" i="1"/>
  <c r="Z108" i="1" s="1"/>
  <c r="Y76" i="1"/>
  <c r="Z76" i="1" s="1"/>
  <c r="Y60" i="1"/>
  <c r="Z60" i="1" s="1"/>
  <c r="Y39" i="1"/>
  <c r="Z39" i="1" s="1"/>
  <c r="BD109" i="1"/>
  <c r="BD77" i="1"/>
  <c r="BD45" i="1"/>
  <c r="BD92" i="1"/>
  <c r="BD60" i="1"/>
  <c r="BD114" i="1"/>
  <c r="BD82" i="1"/>
  <c r="BD50" i="1"/>
  <c r="Y75" i="1"/>
  <c r="Z75" i="1" s="1"/>
  <c r="Y113" i="1"/>
  <c r="Z113" i="1" s="1"/>
  <c r="Y100" i="1"/>
  <c r="Z100" i="1" s="1"/>
  <c r="BC13" i="3"/>
  <c r="BC42" i="3"/>
  <c r="BC54" i="3"/>
  <c r="BC44" i="3"/>
  <c r="BC59" i="3"/>
  <c r="BC96" i="3"/>
  <c r="Y26" i="1"/>
  <c r="Z26" i="1" s="1"/>
  <c r="Y111" i="1"/>
  <c r="Z111" i="1" s="1"/>
  <c r="Y78" i="1"/>
  <c r="Z78" i="1" s="1"/>
  <c r="Y51" i="1"/>
  <c r="Z51" i="1" s="1"/>
  <c r="Y58" i="1"/>
  <c r="Z58" i="1" s="1"/>
  <c r="Y97" i="1"/>
  <c r="Z97" i="1" s="1"/>
  <c r="Y92" i="1"/>
  <c r="Z92" i="1" s="1"/>
  <c r="Y59" i="1"/>
  <c r="Z59" i="1" s="1"/>
  <c r="BK5" i="3"/>
  <c r="BK6" i="3" s="1"/>
  <c r="BK7" i="3" s="1"/>
  <c r="BK8" i="3" s="1"/>
  <c r="BK9" i="3" s="1"/>
  <c r="BK10" i="3" s="1"/>
  <c r="BK11" i="3" s="1"/>
  <c r="BK12" i="3" s="1"/>
  <c r="BK13" i="3" s="1"/>
  <c r="BK14" i="3" s="1"/>
  <c r="BK15" i="3" s="1"/>
  <c r="BK16" i="3" s="1"/>
  <c r="BK17" i="3" s="1"/>
  <c r="BK18" i="3" s="1"/>
  <c r="BK19" i="3" s="1"/>
  <c r="BK20" i="3" s="1"/>
  <c r="BK21" i="3" s="1"/>
  <c r="BK22" i="3" s="1"/>
  <c r="BK23" i="3" s="1"/>
  <c r="BK24" i="3" s="1"/>
  <c r="BK25" i="3" s="1"/>
  <c r="BK26" i="3" s="1"/>
  <c r="BK27" i="3" s="1"/>
  <c r="BK28" i="3" s="1"/>
  <c r="BK29" i="3" s="1"/>
  <c r="BK30" i="3" s="1"/>
  <c r="BK31" i="3" s="1"/>
  <c r="BK32" i="3" s="1"/>
  <c r="BK33" i="3" s="1"/>
  <c r="BK34" i="3" s="1"/>
  <c r="BK35" i="3" s="1"/>
  <c r="BK36" i="3" s="1"/>
  <c r="BK37" i="3" s="1"/>
  <c r="BK38" i="3" s="1"/>
  <c r="BK39" i="3" s="1"/>
  <c r="BK40" i="3" s="1"/>
  <c r="BK41" i="3" s="1"/>
  <c r="BK42" i="3" s="1"/>
  <c r="BK43" i="3" s="1"/>
  <c r="BK44" i="3" s="1"/>
  <c r="BK45" i="3" s="1"/>
  <c r="BK46" i="3" s="1"/>
  <c r="BK47" i="3" s="1"/>
  <c r="BK48" i="3" s="1"/>
  <c r="BK49" i="3" s="1"/>
  <c r="BK50" i="3" s="1"/>
  <c r="BK51" i="3" s="1"/>
  <c r="BK52" i="3" s="1"/>
  <c r="BK53" i="3" s="1"/>
  <c r="BK54" i="3" s="1"/>
  <c r="BK55" i="3" s="1"/>
  <c r="BK56" i="3" s="1"/>
  <c r="BK57" i="3" s="1"/>
  <c r="BK58" i="3" s="1"/>
  <c r="BK59" i="3" s="1"/>
  <c r="BK60" i="3" s="1"/>
  <c r="BK61" i="3" s="1"/>
  <c r="BK62" i="3" s="1"/>
  <c r="BK63" i="3" s="1"/>
  <c r="BK64" i="3" s="1"/>
  <c r="BK65" i="3" s="1"/>
  <c r="BK66" i="3" s="1"/>
  <c r="BK67" i="3" s="1"/>
  <c r="BK68" i="3" s="1"/>
  <c r="BK69" i="3" s="1"/>
  <c r="BK70" i="3" s="1"/>
  <c r="BK71" i="3" s="1"/>
  <c r="BK72" i="3" s="1"/>
  <c r="BK73" i="3" s="1"/>
  <c r="BK74" i="3" s="1"/>
  <c r="BK75" i="3" s="1"/>
  <c r="BK76" i="3" s="1"/>
  <c r="BK77" i="3" s="1"/>
  <c r="BK78" i="3" s="1"/>
  <c r="BK79" i="3" s="1"/>
  <c r="BK80" i="3" s="1"/>
  <c r="BK81" i="3" s="1"/>
  <c r="BK82" i="3" s="1"/>
  <c r="BK83" i="3" s="1"/>
  <c r="BK84" i="3" s="1"/>
  <c r="BK85" i="3" s="1"/>
  <c r="BK86" i="3" s="1"/>
  <c r="BK87" i="3" s="1"/>
  <c r="BK88" i="3" s="1"/>
  <c r="BK89" i="3" s="1"/>
  <c r="BK90" i="3" s="1"/>
  <c r="BK91" i="3" s="1"/>
  <c r="BK92" i="3" s="1"/>
  <c r="BK93" i="3" s="1"/>
  <c r="BK94" i="3" s="1"/>
  <c r="BK95" i="3" s="1"/>
  <c r="BK96" i="3" s="1"/>
  <c r="BK97" i="3" s="1"/>
  <c r="BK98" i="3" s="1"/>
  <c r="BK99" i="3" s="1"/>
  <c r="BK100" i="3" s="1"/>
  <c r="BK101" i="3" s="1"/>
  <c r="BK102" i="3" s="1"/>
  <c r="BK103" i="3" s="1"/>
  <c r="BK104" i="3" s="1"/>
  <c r="BK105" i="3" s="1"/>
  <c r="BC10" i="3"/>
  <c r="BC63" i="3"/>
  <c r="BC50" i="3"/>
  <c r="BC91" i="3"/>
  <c r="BC101" i="3"/>
  <c r="BC8" i="3"/>
  <c r="BC15" i="3"/>
  <c r="BC25" i="3"/>
  <c r="BC19" i="3"/>
  <c r="BC26" i="3"/>
  <c r="BC35" i="3"/>
  <c r="BC58" i="3"/>
  <c r="BC57" i="3"/>
  <c r="BC66" i="3"/>
  <c r="BC77" i="3"/>
  <c r="BC78" i="3"/>
  <c r="BC83" i="3"/>
  <c r="BC99" i="3"/>
  <c r="Y43" i="1"/>
  <c r="Z43" i="1" s="1"/>
  <c r="Y93" i="1"/>
  <c r="Z93" i="1" s="1"/>
  <c r="Y77" i="1"/>
  <c r="Z77" i="1" s="1"/>
  <c r="Y36" i="1"/>
  <c r="Z36" i="1" s="1"/>
  <c r="BD78" i="1"/>
  <c r="BC17" i="3"/>
  <c r="BC20" i="3"/>
  <c r="BC30" i="3"/>
  <c r="BC24" i="3"/>
  <c r="BC29" i="3"/>
  <c r="BC39" i="3"/>
  <c r="BC60" i="3"/>
  <c r="BC62" i="3"/>
  <c r="BC68" i="3"/>
  <c r="BC72" i="3"/>
  <c r="BC84" i="3"/>
  <c r="BC88" i="3"/>
  <c r="BC104" i="3"/>
  <c r="Y47" i="1"/>
  <c r="Z47" i="1" s="1"/>
  <c r="Y62" i="1"/>
  <c r="Z62" i="1" s="1"/>
  <c r="Y106" i="1"/>
  <c r="Z106" i="1" s="1"/>
  <c r="Y74" i="1"/>
  <c r="Z74" i="1" s="1"/>
  <c r="Y42" i="1"/>
  <c r="Z42" i="1" s="1"/>
  <c r="Y73" i="1"/>
  <c r="Z73" i="1" s="1"/>
  <c r="Y96" i="1"/>
  <c r="Z96" i="1" s="1"/>
  <c r="Y80" i="1"/>
  <c r="Z80" i="1" s="1"/>
  <c r="Y64" i="1"/>
  <c r="Z64" i="1" s="1"/>
  <c r="BD72" i="1"/>
  <c r="BD57" i="1"/>
  <c r="BD107" i="1"/>
  <c r="BD75" i="1"/>
  <c r="BD43" i="1"/>
  <c r="BC7" i="3"/>
  <c r="BC6" i="3"/>
  <c r="BC23" i="3"/>
  <c r="BC18" i="3"/>
  <c r="BC38" i="3"/>
  <c r="BC11" i="3"/>
  <c r="BC28" i="3"/>
  <c r="BC46" i="3"/>
  <c r="BC34" i="3"/>
  <c r="BC87" i="3"/>
  <c r="BC40" i="3"/>
  <c r="BC65" i="3"/>
  <c r="BC69" i="3"/>
  <c r="BC47" i="3"/>
  <c r="BC71" i="3"/>
  <c r="BC52" i="3"/>
  <c r="BC86" i="3"/>
  <c r="BC64" i="3"/>
  <c r="BC75" i="3"/>
  <c r="BC95" i="3"/>
  <c r="BC82" i="3"/>
  <c r="BC97" i="3"/>
  <c r="BC92" i="3"/>
  <c r="BC98" i="3"/>
  <c r="BC102" i="3"/>
  <c r="Y54" i="1"/>
  <c r="Z54" i="1" s="1"/>
  <c r="Y101" i="1"/>
  <c r="Z101" i="1" s="1"/>
  <c r="Y69" i="1"/>
  <c r="Z69" i="1" s="1"/>
  <c r="BD112" i="1"/>
  <c r="BD116" i="1"/>
  <c r="BD96" i="1"/>
  <c r="BD81" i="1"/>
  <c r="BD49" i="1"/>
  <c r="BD103" i="1"/>
  <c r="BD87" i="1"/>
  <c r="BD55" i="1"/>
  <c r="BD89" i="1"/>
  <c r="BD91" i="1"/>
  <c r="BD59" i="1"/>
  <c r="BC22" i="3"/>
  <c r="BC14" i="3"/>
  <c r="BC12" i="3"/>
  <c r="BC33" i="3"/>
  <c r="BC21" i="3"/>
  <c r="BC5" i="3"/>
  <c r="BC16" i="3"/>
  <c r="BC31" i="3"/>
  <c r="BC49" i="3"/>
  <c r="BC43" i="3"/>
  <c r="BC32" i="3"/>
  <c r="BC41" i="3"/>
  <c r="BC70" i="3"/>
  <c r="BC76" i="3"/>
  <c r="BC55" i="3"/>
  <c r="BC74" i="3"/>
  <c r="BC61" i="3"/>
  <c r="BC51" i="3"/>
  <c r="BC67" i="3"/>
  <c r="BC81" i="3"/>
  <c r="BC73" i="3"/>
  <c r="BC85" i="3"/>
  <c r="BC80" i="3"/>
  <c r="BC93" i="3"/>
  <c r="BC100" i="3"/>
  <c r="Y83" i="1"/>
  <c r="Z83" i="1" s="1"/>
  <c r="Y104" i="1"/>
  <c r="Z104" i="1" s="1"/>
  <c r="Y72" i="1"/>
  <c r="Z72" i="1" s="1"/>
  <c r="BD74" i="1"/>
  <c r="BD42" i="1"/>
  <c r="BD93" i="1"/>
  <c r="BD61" i="1"/>
  <c r="BD88" i="1"/>
  <c r="BD108" i="1"/>
  <c r="BD76" i="1"/>
  <c r="BD44" i="1"/>
  <c r="BD48" i="1"/>
  <c r="BD105" i="1"/>
  <c r="BD73" i="1"/>
  <c r="BD41" i="1"/>
  <c r="BD86" i="1"/>
  <c r="BD54" i="1"/>
  <c r="BD115" i="1"/>
  <c r="BD83" i="1"/>
  <c r="BD51" i="1"/>
  <c r="Y82" i="1"/>
  <c r="Z82" i="1" s="1"/>
  <c r="Y29" i="1"/>
  <c r="Z29" i="1" s="1"/>
  <c r="Y52" i="1"/>
  <c r="Z52" i="1" s="1"/>
  <c r="BD110" i="1"/>
  <c r="BD94" i="1"/>
  <c r="BD104" i="1"/>
  <c r="BD53" i="1"/>
  <c r="BD68" i="1"/>
  <c r="BD97" i="1"/>
  <c r="BD65" i="1"/>
  <c r="BD98" i="1"/>
  <c r="BD66" i="1"/>
  <c r="BD111" i="1"/>
  <c r="BD95" i="1"/>
  <c r="BD63" i="1"/>
  <c r="BD47" i="1"/>
  <c r="BD70" i="1"/>
  <c r="H59" i="5"/>
  <c r="N23" i="6"/>
  <c r="N28" i="6" s="1"/>
  <c r="N59" i="4"/>
  <c r="N64" i="4" s="1"/>
  <c r="H41" i="6"/>
  <c r="L46" i="6"/>
  <c r="N39" i="6"/>
  <c r="R59" i="6"/>
  <c r="X58" i="6"/>
  <c r="AD40" i="6"/>
  <c r="AJ40" i="6"/>
  <c r="X41" i="6"/>
  <c r="H21" i="6"/>
  <c r="W24" i="6"/>
  <c r="X24" i="6" s="1"/>
  <c r="H22" i="6"/>
  <c r="AJ23" i="6"/>
  <c r="X45" i="6"/>
  <c r="R27" i="6"/>
  <c r="R28" i="6" s="1"/>
  <c r="N40" i="6"/>
  <c r="X63" i="6"/>
  <c r="R45" i="6"/>
  <c r="R46" i="6" s="1"/>
  <c r="T43" i="6" s="1"/>
  <c r="T45" i="6" s="1"/>
  <c r="AD23" i="6"/>
  <c r="R63" i="6"/>
  <c r="R64" i="6" s="1"/>
  <c r="T57" i="6" s="1"/>
  <c r="AD42" i="6"/>
  <c r="R63" i="5"/>
  <c r="X45" i="5"/>
  <c r="P18" i="5"/>
  <c r="Q25" i="5" s="1"/>
  <c r="R25" i="5" s="1"/>
  <c r="W16" i="5"/>
  <c r="V18" i="5" s="1"/>
  <c r="X25" i="5" s="1"/>
  <c r="R40" i="5"/>
  <c r="X22" i="5"/>
  <c r="R23" i="5"/>
  <c r="AJ42" i="5"/>
  <c r="AD42" i="5"/>
  <c r="N59" i="5"/>
  <c r="N64" i="5" s="1"/>
  <c r="N41" i="5"/>
  <c r="N46" i="5" s="1"/>
  <c r="L28" i="5"/>
  <c r="N21" i="5"/>
  <c r="N23" i="5" s="1"/>
  <c r="N28" i="5" s="1"/>
  <c r="R45" i="5"/>
  <c r="X63" i="5"/>
  <c r="H21" i="5"/>
  <c r="H22" i="5"/>
  <c r="W60" i="4"/>
  <c r="X60" i="4" s="1"/>
  <c r="V54" i="4"/>
  <c r="W61" i="4" s="1"/>
  <c r="X61" i="4" s="1"/>
  <c r="P54" i="4"/>
  <c r="Q61" i="4" s="1"/>
  <c r="R61" i="4" s="1"/>
  <c r="H57" i="4"/>
  <c r="AD21" i="4"/>
  <c r="AJ21" i="4"/>
  <c r="L28" i="4"/>
  <c r="N21" i="4"/>
  <c r="X22" i="4"/>
  <c r="X23" i="4" s="1"/>
  <c r="X28" i="4" s="1"/>
  <c r="R40" i="4"/>
  <c r="AJ42" i="4"/>
  <c r="AD42" i="4"/>
  <c r="R23" i="4"/>
  <c r="H23" i="4"/>
  <c r="R27" i="4"/>
  <c r="H58" i="4"/>
  <c r="N22" i="4"/>
  <c r="AJ24" i="4"/>
  <c r="AD24" i="4"/>
  <c r="R45" i="2"/>
  <c r="R63" i="2"/>
  <c r="N59" i="2"/>
  <c r="N64" i="2" s="1"/>
  <c r="R27" i="2"/>
  <c r="T22" i="2"/>
  <c r="R40" i="2"/>
  <c r="X22" i="2"/>
  <c r="R23" i="2"/>
  <c r="R28" i="2" s="1"/>
  <c r="T21" i="2" s="1"/>
  <c r="X27" i="2"/>
  <c r="AZ31" i="1" l="1"/>
  <c r="AZ28" i="1"/>
  <c r="AZ33" i="1"/>
  <c r="AZ30" i="1"/>
  <c r="AZ32" i="1"/>
  <c r="AZ29" i="1"/>
  <c r="AZ34" i="1"/>
  <c r="BA33" i="1"/>
  <c r="BA31" i="1"/>
  <c r="BA34" i="1"/>
  <c r="BA30" i="1"/>
  <c r="BA29" i="1"/>
  <c r="BA32" i="1"/>
  <c r="BA28" i="1"/>
  <c r="AY34" i="1"/>
  <c r="BD34" i="1" s="1"/>
  <c r="AY33" i="1"/>
  <c r="BF11" i="1"/>
  <c r="AY30" i="1"/>
  <c r="AY32" i="1"/>
  <c r="BD32" i="1" s="1"/>
  <c r="AY29" i="1"/>
  <c r="AY28" i="1"/>
  <c r="AY31" i="1"/>
  <c r="H23" i="6"/>
  <c r="N23" i="4"/>
  <c r="N28" i="4" s="1"/>
  <c r="H59" i="4"/>
  <c r="N41" i="6"/>
  <c r="N46" i="6" s="1"/>
  <c r="T21" i="6"/>
  <c r="T22" i="6"/>
  <c r="T61" i="6"/>
  <c r="T63" i="6" s="1"/>
  <c r="T25" i="6"/>
  <c r="T27" i="6" s="1"/>
  <c r="X46" i="6"/>
  <c r="AD24" i="6"/>
  <c r="X27" i="6"/>
  <c r="X28" i="6" s="1"/>
  <c r="Z24" i="6" s="1"/>
  <c r="X59" i="6"/>
  <c r="X64" i="6" s="1"/>
  <c r="AJ58" i="6"/>
  <c r="AD58" i="6"/>
  <c r="AD41" i="6"/>
  <c r="T39" i="6"/>
  <c r="T40" i="6"/>
  <c r="T41" i="6" s="1"/>
  <c r="T46" i="6" s="1"/>
  <c r="AJ41" i="6"/>
  <c r="T58" i="6"/>
  <c r="T59" i="6" s="1"/>
  <c r="X27" i="5"/>
  <c r="R27" i="5"/>
  <c r="R28" i="5" s="1"/>
  <c r="AD24" i="5"/>
  <c r="AJ24" i="5"/>
  <c r="AJ22" i="5"/>
  <c r="AD22" i="5"/>
  <c r="X23" i="5"/>
  <c r="R58" i="5"/>
  <c r="R41" i="5"/>
  <c r="X40" i="5"/>
  <c r="T40" i="5"/>
  <c r="H23" i="5"/>
  <c r="R46" i="5"/>
  <c r="X63" i="4"/>
  <c r="R28" i="4"/>
  <c r="AB18" i="4"/>
  <c r="AH18" i="4"/>
  <c r="Z25" i="4"/>
  <c r="Z27" i="4" s="1"/>
  <c r="AJ60" i="4"/>
  <c r="AD60" i="4"/>
  <c r="R58" i="4"/>
  <c r="X40" i="4"/>
  <c r="R41" i="4"/>
  <c r="R46" i="4" s="1"/>
  <c r="Z21" i="4"/>
  <c r="Z24" i="4"/>
  <c r="AD22" i="4"/>
  <c r="AJ22" i="4"/>
  <c r="AJ23" i="4" s="1"/>
  <c r="Z22" i="4"/>
  <c r="R63" i="4"/>
  <c r="T23" i="2"/>
  <c r="T25" i="2"/>
  <c r="T27" i="2" s="1"/>
  <c r="AJ22" i="2"/>
  <c r="AD22" i="2"/>
  <c r="X23" i="2"/>
  <c r="X28" i="2" s="1"/>
  <c r="R58" i="2"/>
  <c r="R41" i="2"/>
  <c r="X40" i="2"/>
  <c r="R46" i="2"/>
  <c r="T40" i="2" s="1"/>
  <c r="BD31" i="1" l="1"/>
  <c r="BD29" i="1"/>
  <c r="BD33" i="1"/>
  <c r="BD30" i="1"/>
  <c r="BD28" i="1"/>
  <c r="T64" i="6"/>
  <c r="Z23" i="4"/>
  <c r="Z28" i="4" s="1"/>
  <c r="AD59" i="6"/>
  <c r="AH36" i="6"/>
  <c r="Z39" i="6"/>
  <c r="AB36" i="6"/>
  <c r="Z43" i="6"/>
  <c r="Z42" i="6"/>
  <c r="Z40" i="6"/>
  <c r="AH54" i="6"/>
  <c r="Z57" i="6"/>
  <c r="AB54" i="6"/>
  <c r="Z60" i="6"/>
  <c r="Z61" i="6"/>
  <c r="Z58" i="6"/>
  <c r="AB18" i="6"/>
  <c r="Z21" i="6"/>
  <c r="Z22" i="6"/>
  <c r="Z25" i="6"/>
  <c r="Z27" i="6" s="1"/>
  <c r="AJ59" i="6"/>
  <c r="T23" i="6"/>
  <c r="T28" i="6" s="1"/>
  <c r="X41" i="5"/>
  <c r="X46" i="5" s="1"/>
  <c r="Z40" i="5" s="1"/>
  <c r="AD40" i="5"/>
  <c r="AJ40" i="5"/>
  <c r="AJ23" i="5"/>
  <c r="T21" i="5"/>
  <c r="T22" i="5"/>
  <c r="T39" i="5"/>
  <c r="T41" i="5" s="1"/>
  <c r="T43" i="5"/>
  <c r="T45" i="5" s="1"/>
  <c r="X28" i="5"/>
  <c r="R59" i="5"/>
  <c r="R64" i="5" s="1"/>
  <c r="T58" i="5" s="1"/>
  <c r="X58" i="5"/>
  <c r="AD23" i="5"/>
  <c r="T25" i="5"/>
  <c r="T27" i="5" s="1"/>
  <c r="R59" i="4"/>
  <c r="R64" i="4" s="1"/>
  <c r="X58" i="4"/>
  <c r="T21" i="4"/>
  <c r="T25" i="4"/>
  <c r="T27" i="4" s="1"/>
  <c r="T22" i="4"/>
  <c r="AD23" i="4"/>
  <c r="T39" i="4"/>
  <c r="T43" i="4"/>
  <c r="T45" i="4" s="1"/>
  <c r="X41" i="4"/>
  <c r="X46" i="4" s="1"/>
  <c r="Z40" i="4" s="1"/>
  <c r="AJ40" i="4"/>
  <c r="AD40" i="4"/>
  <c r="AI26" i="4"/>
  <c r="AJ26" i="4" s="1"/>
  <c r="AI25" i="4"/>
  <c r="T40" i="4"/>
  <c r="AC25" i="4"/>
  <c r="AD25" i="4" s="1"/>
  <c r="AC26" i="4"/>
  <c r="AD26" i="4" s="1"/>
  <c r="AJ40" i="2"/>
  <c r="X41" i="2"/>
  <c r="X46" i="2" s="1"/>
  <c r="AD40" i="2"/>
  <c r="T39" i="2"/>
  <c r="T41" i="2" s="1"/>
  <c r="T43" i="2"/>
  <c r="T45" i="2" s="1"/>
  <c r="AD23" i="2"/>
  <c r="AJ23" i="2"/>
  <c r="AH18" i="2"/>
  <c r="AB18" i="2"/>
  <c r="Z24" i="2"/>
  <c r="Z21" i="2"/>
  <c r="Z25" i="2"/>
  <c r="X58" i="2"/>
  <c r="R59" i="2"/>
  <c r="R64" i="2" s="1"/>
  <c r="T58" i="2" s="1"/>
  <c r="Z22" i="2"/>
  <c r="T28" i="2"/>
  <c r="T41" i="4" l="1"/>
  <c r="Z27" i="2"/>
  <c r="Z63" i="6"/>
  <c r="Z41" i="6"/>
  <c r="Z23" i="6"/>
  <c r="Z28" i="6" s="1"/>
  <c r="AC62" i="6"/>
  <c r="AD62" i="6" s="1"/>
  <c r="AC61" i="6"/>
  <c r="Z45" i="6"/>
  <c r="AI43" i="6"/>
  <c r="AI44" i="6"/>
  <c r="AJ44" i="6" s="1"/>
  <c r="AJ26" i="6"/>
  <c r="AI25" i="6"/>
  <c r="Z59" i="6"/>
  <c r="AC26" i="6"/>
  <c r="AD26" i="6" s="1"/>
  <c r="AC25" i="6"/>
  <c r="AD25" i="6" s="1"/>
  <c r="AI62" i="6"/>
  <c r="AJ62" i="6" s="1"/>
  <c r="AI61" i="6"/>
  <c r="AC43" i="6"/>
  <c r="AC44" i="6"/>
  <c r="AD44" i="6" s="1"/>
  <c r="T46" i="5"/>
  <c r="AJ41" i="5"/>
  <c r="X59" i="5"/>
  <c r="X64" i="5" s="1"/>
  <c r="Z58" i="5" s="1"/>
  <c r="AD58" i="5"/>
  <c r="AJ58" i="5"/>
  <c r="AD41" i="5"/>
  <c r="T57" i="5"/>
  <c r="T59" i="5" s="1"/>
  <c r="T61" i="5"/>
  <c r="T63" i="5" s="1"/>
  <c r="AH18" i="5"/>
  <c r="Z21" i="5"/>
  <c r="Z22" i="5"/>
  <c r="T23" i="5"/>
  <c r="T28" i="5" s="1"/>
  <c r="AH36" i="5"/>
  <c r="Z39" i="5"/>
  <c r="Z41" i="5" s="1"/>
  <c r="Z43" i="5"/>
  <c r="Z42" i="5"/>
  <c r="T57" i="4"/>
  <c r="T61" i="4"/>
  <c r="T63" i="4" s="1"/>
  <c r="T58" i="4"/>
  <c r="AD27" i="4"/>
  <c r="AD41" i="4"/>
  <c r="T46" i="4"/>
  <c r="AD58" i="4"/>
  <c r="AJ58" i="4"/>
  <c r="X59" i="4"/>
  <c r="X64" i="4" s="1"/>
  <c r="Z58" i="4" s="1"/>
  <c r="AJ41" i="4"/>
  <c r="T23" i="4"/>
  <c r="T28" i="4" s="1"/>
  <c r="AI27" i="4"/>
  <c r="AI28" i="4" s="1"/>
  <c r="AJ25" i="4"/>
  <c r="AB36" i="4"/>
  <c r="AH36" i="4"/>
  <c r="Z39" i="4"/>
  <c r="Z41" i="4" s="1"/>
  <c r="Z43" i="4"/>
  <c r="Z42" i="4"/>
  <c r="AB36" i="2"/>
  <c r="AH36" i="2"/>
  <c r="Z39" i="2"/>
  <c r="Z43" i="2"/>
  <c r="Z42" i="2"/>
  <c r="Z45" i="2" s="1"/>
  <c r="Z23" i="2"/>
  <c r="Z28" i="2" s="1"/>
  <c r="AJ41" i="2"/>
  <c r="Z40" i="2"/>
  <c r="AI26" i="2"/>
  <c r="AJ26" i="2" s="1"/>
  <c r="AI25" i="2"/>
  <c r="T57" i="2"/>
  <c r="T59" i="2" s="1"/>
  <c r="T61" i="2"/>
  <c r="T63" i="2" s="1"/>
  <c r="T46" i="2"/>
  <c r="AJ58" i="2"/>
  <c r="X59" i="2"/>
  <c r="X64" i="2" s="1"/>
  <c r="Z58" i="2" s="1"/>
  <c r="AD58" i="2"/>
  <c r="AC26" i="2"/>
  <c r="AD26" i="2" s="1"/>
  <c r="AC25" i="2"/>
  <c r="AD25" i="2" s="1"/>
  <c r="AD41" i="2"/>
  <c r="Z41" i="2" l="1"/>
  <c r="Z64" i="6"/>
  <c r="Z46" i="2"/>
  <c r="AI27" i="6"/>
  <c r="AI28" i="6" s="1"/>
  <c r="AJ27" i="6"/>
  <c r="AJ28" i="6" s="1"/>
  <c r="AL26" i="6" s="1"/>
  <c r="Z46" i="6"/>
  <c r="AD27" i="6"/>
  <c r="AD61" i="6"/>
  <c r="AC63" i="6"/>
  <c r="AC64" i="6" s="1"/>
  <c r="AC45" i="6"/>
  <c r="AC46" i="6" s="1"/>
  <c r="AD43" i="6"/>
  <c r="AJ61" i="6"/>
  <c r="AI63" i="6"/>
  <c r="AI64" i="6" s="1"/>
  <c r="AI45" i="6"/>
  <c r="AI46" i="6" s="1"/>
  <c r="AJ43" i="6"/>
  <c r="AD26" i="5"/>
  <c r="AC25" i="5"/>
  <c r="AD25" i="5" s="1"/>
  <c r="Z23" i="5"/>
  <c r="AC43" i="5"/>
  <c r="AD44" i="5"/>
  <c r="AD59" i="5"/>
  <c r="AI26" i="5"/>
  <c r="AJ26" i="5" s="1"/>
  <c r="AI25" i="5"/>
  <c r="AH54" i="5"/>
  <c r="Z57" i="5"/>
  <c r="Z59" i="5" s="1"/>
  <c r="Z60" i="5"/>
  <c r="Z61" i="5"/>
  <c r="Z45" i="5"/>
  <c r="Z46" i="5" s="1"/>
  <c r="AI44" i="5"/>
  <c r="AJ44" i="5" s="1"/>
  <c r="AI43" i="5"/>
  <c r="Z27" i="5"/>
  <c r="T64" i="5"/>
  <c r="AJ59" i="5"/>
  <c r="AI43" i="4"/>
  <c r="AI44" i="4"/>
  <c r="AJ44" i="4" s="1"/>
  <c r="AD59" i="4"/>
  <c r="AJ27" i="4"/>
  <c r="AJ28" i="4" s="1"/>
  <c r="T59" i="4"/>
  <c r="T64" i="4" s="1"/>
  <c r="AH54" i="4"/>
  <c r="Z57" i="4"/>
  <c r="Z59" i="4" s="1"/>
  <c r="AB54" i="4"/>
  <c r="Z61" i="4"/>
  <c r="Z60" i="4"/>
  <c r="Z45" i="4"/>
  <c r="Z46" i="4" s="1"/>
  <c r="AC44" i="4"/>
  <c r="AD44" i="4" s="1"/>
  <c r="AC43" i="4"/>
  <c r="AJ59" i="4"/>
  <c r="AD28" i="4"/>
  <c r="AF27" i="4"/>
  <c r="AI27" i="2"/>
  <c r="AI28" i="2" s="1"/>
  <c r="AJ25" i="2"/>
  <c r="AD59" i="2"/>
  <c r="AI43" i="2"/>
  <c r="AI44" i="2"/>
  <c r="AJ44" i="2" s="1"/>
  <c r="AH54" i="2"/>
  <c r="Z57" i="2"/>
  <c r="Z59" i="2" s="1"/>
  <c r="AB54" i="2"/>
  <c r="Z60" i="2"/>
  <c r="Z61" i="2"/>
  <c r="T64" i="2"/>
  <c r="AC44" i="2"/>
  <c r="AD44" i="2" s="1"/>
  <c r="AC43" i="2"/>
  <c r="AD27" i="2"/>
  <c r="AJ59" i="2"/>
  <c r="Z63" i="5" l="1"/>
  <c r="Z63" i="4"/>
  <c r="Z64" i="4" s="1"/>
  <c r="AD63" i="6"/>
  <c r="AD64" i="6" s="1"/>
  <c r="AL25" i="6"/>
  <c r="AJ45" i="6"/>
  <c r="AL22" i="6"/>
  <c r="AL21" i="6"/>
  <c r="AL23" i="6" s="1"/>
  <c r="AL24" i="6"/>
  <c r="AD45" i="6"/>
  <c r="AD28" i="6"/>
  <c r="AF27" i="6"/>
  <c r="AJ63" i="6"/>
  <c r="AJ64" i="6" s="1"/>
  <c r="AL61" i="6" s="1"/>
  <c r="AI62" i="5"/>
  <c r="AJ62" i="5" s="1"/>
  <c r="AI61" i="5"/>
  <c r="Z28" i="5"/>
  <c r="AI45" i="5"/>
  <c r="AI46" i="5" s="1"/>
  <c r="AJ43" i="5"/>
  <c r="AI27" i="5"/>
  <c r="AI28" i="5" s="1"/>
  <c r="AJ25" i="5"/>
  <c r="AJ27" i="5"/>
  <c r="AJ28" i="5" s="1"/>
  <c r="AL26" i="5" s="1"/>
  <c r="AD27" i="5"/>
  <c r="AC62" i="5"/>
  <c r="AD62" i="5" s="1"/>
  <c r="AC61" i="5"/>
  <c r="Z64" i="5"/>
  <c r="AC45" i="5"/>
  <c r="AC46" i="5" s="1"/>
  <c r="AD43" i="5"/>
  <c r="AC62" i="4"/>
  <c r="AD62" i="4" s="1"/>
  <c r="AC61" i="4"/>
  <c r="AL24" i="4"/>
  <c r="AL21" i="4"/>
  <c r="AL22" i="4"/>
  <c r="AL26" i="4"/>
  <c r="AL25" i="4"/>
  <c r="AF28" i="4"/>
  <c r="AF24" i="4"/>
  <c r="AF21" i="4"/>
  <c r="AF22" i="4"/>
  <c r="AF26" i="4"/>
  <c r="AF23" i="4"/>
  <c r="AF25" i="4"/>
  <c r="AC45" i="4"/>
  <c r="AC46" i="4" s="1"/>
  <c r="AD43" i="4"/>
  <c r="AD45" i="4" s="1"/>
  <c r="AI62" i="4"/>
  <c r="AJ62" i="4" s="1"/>
  <c r="AI61" i="4"/>
  <c r="AI45" i="4"/>
  <c r="AI46" i="4" s="1"/>
  <c r="AJ43" i="4"/>
  <c r="AI45" i="2"/>
  <c r="AI46" i="2" s="1"/>
  <c r="AJ43" i="2"/>
  <c r="AI62" i="2"/>
  <c r="AJ62" i="2" s="1"/>
  <c r="AI61" i="2"/>
  <c r="AJ27" i="2"/>
  <c r="AJ28" i="2" s="1"/>
  <c r="AD28" i="2"/>
  <c r="AF27" i="2" s="1"/>
  <c r="AC62" i="2"/>
  <c r="AD62" i="2" s="1"/>
  <c r="AC61" i="2"/>
  <c r="AC45" i="2"/>
  <c r="AC46" i="2" s="1"/>
  <c r="AD43" i="2"/>
  <c r="Z63" i="2"/>
  <c r="Z64" i="2" s="1"/>
  <c r="AL27" i="6" l="1"/>
  <c r="AL28" i="6" s="1"/>
  <c r="AD46" i="6"/>
  <c r="AF45" i="6"/>
  <c r="AJ46" i="6"/>
  <c r="AL57" i="6"/>
  <c r="AL60" i="6"/>
  <c r="AL58" i="6"/>
  <c r="AL59" i="6"/>
  <c r="AL62" i="6"/>
  <c r="AF57" i="6"/>
  <c r="AF60" i="6"/>
  <c r="AF58" i="6"/>
  <c r="AF62" i="6"/>
  <c r="AF28" i="6"/>
  <c r="AF22" i="6"/>
  <c r="AF21" i="6"/>
  <c r="AF23" i="6"/>
  <c r="AF24" i="6"/>
  <c r="AF25" i="6"/>
  <c r="AF26" i="6"/>
  <c r="AF61" i="6"/>
  <c r="AD28" i="5"/>
  <c r="AF27" i="5"/>
  <c r="AJ45" i="5"/>
  <c r="AI63" i="5"/>
  <c r="AI64" i="5" s="1"/>
  <c r="AJ61" i="5"/>
  <c r="AL21" i="5"/>
  <c r="AL22" i="5"/>
  <c r="AL24" i="5"/>
  <c r="AJ63" i="5"/>
  <c r="AJ64" i="5" s="1"/>
  <c r="AL62" i="5"/>
  <c r="AD61" i="5"/>
  <c r="AC63" i="5"/>
  <c r="AC64" i="5" s="1"/>
  <c r="AD45" i="5"/>
  <c r="AL25" i="5"/>
  <c r="AL27" i="5" s="1"/>
  <c r="AJ61" i="4"/>
  <c r="AI63" i="4"/>
  <c r="AI64" i="4" s="1"/>
  <c r="AD46" i="4"/>
  <c r="AF43" i="4" s="1"/>
  <c r="AF45" i="4"/>
  <c r="AL27" i="4"/>
  <c r="AD61" i="4"/>
  <c r="AC63" i="4"/>
  <c r="AC64" i="4" s="1"/>
  <c r="AJ45" i="4"/>
  <c r="AL23" i="4"/>
  <c r="AJ45" i="2"/>
  <c r="AI63" i="2"/>
  <c r="AI64" i="2" s="1"/>
  <c r="AJ61" i="2"/>
  <c r="AF28" i="2"/>
  <c r="AF24" i="2"/>
  <c r="AF21" i="2"/>
  <c r="AF22" i="2"/>
  <c r="AF23" i="2"/>
  <c r="AF26" i="2"/>
  <c r="AF25" i="2"/>
  <c r="AD61" i="2"/>
  <c r="AC63" i="2"/>
  <c r="AC64" i="2" s="1"/>
  <c r="AL24" i="2"/>
  <c r="AL21" i="2"/>
  <c r="AL22" i="2"/>
  <c r="AL26" i="2"/>
  <c r="AL25" i="2"/>
  <c r="AD45" i="2"/>
  <c r="AF59" i="6" l="1"/>
  <c r="AL63" i="6"/>
  <c r="AL39" i="6"/>
  <c r="AL42" i="6"/>
  <c r="AL40" i="6"/>
  <c r="AL44" i="6"/>
  <c r="AL43" i="6"/>
  <c r="AF63" i="6"/>
  <c r="AF64" i="6" s="1"/>
  <c r="AF39" i="6"/>
  <c r="AF40" i="6"/>
  <c r="AF42" i="6"/>
  <c r="AF41" i="6"/>
  <c r="AF46" i="6" s="1"/>
  <c r="AF44" i="6"/>
  <c r="AF43" i="6"/>
  <c r="AL64" i="6"/>
  <c r="AL45" i="6"/>
  <c r="AJ46" i="5"/>
  <c r="AL45" i="5"/>
  <c r="AD63" i="5"/>
  <c r="AD64" i="5" s="1"/>
  <c r="AF61" i="5" s="1"/>
  <c r="AL23" i="5"/>
  <c r="AL28" i="5" s="1"/>
  <c r="AD46" i="5"/>
  <c r="AF45" i="5" s="1"/>
  <c r="AL57" i="5"/>
  <c r="AL60" i="5"/>
  <c r="AL58" i="5"/>
  <c r="AL59" i="5"/>
  <c r="AL61" i="5"/>
  <c r="AF28" i="5"/>
  <c r="AF21" i="5"/>
  <c r="AF24" i="5"/>
  <c r="AF22" i="5"/>
  <c r="AF23" i="5"/>
  <c r="AF26" i="5"/>
  <c r="AF25" i="5"/>
  <c r="AD63" i="4"/>
  <c r="AD64" i="4" s="1"/>
  <c r="AJ63" i="4"/>
  <c r="AJ64" i="4" s="1"/>
  <c r="AL61" i="4" s="1"/>
  <c r="AJ46" i="4"/>
  <c r="AL45" i="4" s="1"/>
  <c r="AL28" i="4"/>
  <c r="AF39" i="4"/>
  <c r="AF42" i="4"/>
  <c r="AF40" i="4"/>
  <c r="AF41" i="4"/>
  <c r="AF46" i="4" s="1"/>
  <c r="AF44" i="4"/>
  <c r="AD46" i="2"/>
  <c r="AF45" i="2" s="1"/>
  <c r="AD63" i="2"/>
  <c r="AD64" i="2" s="1"/>
  <c r="AJ63" i="2"/>
  <c r="AJ64" i="2" s="1"/>
  <c r="AL61" i="2" s="1"/>
  <c r="AL23" i="2"/>
  <c r="AJ46" i="2"/>
  <c r="AL45" i="2" s="1"/>
  <c r="AL27" i="2"/>
  <c r="AL41" i="6" l="1"/>
  <c r="AL46" i="6" s="1"/>
  <c r="AF39" i="5"/>
  <c r="AF42" i="5"/>
  <c r="AF40" i="5"/>
  <c r="AF41" i="5"/>
  <c r="AF46" i="5" s="1"/>
  <c r="AF44" i="5"/>
  <c r="AF43" i="5"/>
  <c r="AL39" i="5"/>
  <c r="AL42" i="5"/>
  <c r="AL40" i="5"/>
  <c r="AL44" i="5"/>
  <c r="AL43" i="5"/>
  <c r="AL63" i="5"/>
  <c r="AL64" i="5" s="1"/>
  <c r="AF57" i="5"/>
  <c r="AF60" i="5"/>
  <c r="AF58" i="5"/>
  <c r="AF57" i="4"/>
  <c r="AF60" i="4"/>
  <c r="AF58" i="4"/>
  <c r="AF62" i="4"/>
  <c r="AL57" i="4"/>
  <c r="AL60" i="4"/>
  <c r="AL58" i="4"/>
  <c r="AL59" i="4"/>
  <c r="AL62" i="4"/>
  <c r="AL39" i="4"/>
  <c r="AL42" i="4"/>
  <c r="AL40" i="4"/>
  <c r="AL44" i="4"/>
  <c r="AL43" i="4"/>
  <c r="AF61" i="4"/>
  <c r="AF57" i="2"/>
  <c r="AF60" i="2"/>
  <c r="AF58" i="2"/>
  <c r="AF62" i="2"/>
  <c r="AF61" i="2"/>
  <c r="AL28" i="2"/>
  <c r="AL57" i="2"/>
  <c r="AL60" i="2"/>
  <c r="AL58" i="2"/>
  <c r="AL59" i="2"/>
  <c r="AL62" i="2"/>
  <c r="AL39" i="2"/>
  <c r="AL42" i="2"/>
  <c r="AL40" i="2"/>
  <c r="AL44" i="2"/>
  <c r="AL43" i="2"/>
  <c r="AF39" i="2"/>
  <c r="AF42" i="2"/>
  <c r="AF40" i="2"/>
  <c r="AF41" i="2"/>
  <c r="AF46" i="2" s="1"/>
  <c r="AF44" i="2"/>
  <c r="AF43" i="2"/>
  <c r="AL63" i="2" l="1"/>
  <c r="AL63" i="4"/>
  <c r="AF59" i="4"/>
  <c r="AF64" i="4" s="1"/>
  <c r="AF59" i="5"/>
  <c r="AF63" i="4"/>
  <c r="AF63" i="5"/>
  <c r="AL41" i="5"/>
  <c r="AL46" i="5" s="1"/>
  <c r="AL64" i="4"/>
  <c r="AL41" i="4"/>
  <c r="AL46" i="4" s="1"/>
  <c r="AF59" i="2"/>
  <c r="AL64" i="2"/>
  <c r="AL41" i="2"/>
  <c r="AL46" i="2" s="1"/>
  <c r="AF63" i="2"/>
  <c r="AF64" i="5" l="1"/>
  <c r="AF64" i="2"/>
  <c r="AP35" i="6"/>
  <c r="AO21" i="6" s="1"/>
  <c r="AO24" i="6"/>
  <c r="AO22" i="6" l="1"/>
  <c r="AP27" i="6"/>
  <c r="AP28" i="6" s="1"/>
  <c r="AR24" i="6" s="1"/>
  <c r="AR22" i="6" l="1"/>
  <c r="AR25" i="6"/>
  <c r="AR21" i="6"/>
  <c r="E37" i="3" s="1"/>
  <c r="BT3" i="3" s="1" a="1"/>
  <c r="AR26" i="6"/>
  <c r="BW12" i="3" l="1"/>
  <c r="BX102" i="3"/>
  <c r="BU83" i="3"/>
  <c r="BV75" i="3"/>
  <c r="BV64" i="3"/>
  <c r="BX61" i="3"/>
  <c r="BW54" i="3"/>
  <c r="BW47" i="3"/>
  <c r="BX39" i="3"/>
  <c r="BV59" i="3"/>
  <c r="BW30" i="3"/>
  <c r="BX12" i="3"/>
  <c r="BV21" i="3"/>
  <c r="BW39" i="3"/>
  <c r="BU8" i="3"/>
  <c r="BU13" i="3"/>
  <c r="BU99" i="3"/>
  <c r="BU87" i="3"/>
  <c r="BX70" i="3"/>
  <c r="BW59" i="3"/>
  <c r="BV26" i="3"/>
  <c r="BX6" i="3"/>
  <c r="BV105" i="3"/>
  <c r="BU97" i="3"/>
  <c r="BU91" i="3"/>
  <c r="BX85" i="3"/>
  <c r="BX57" i="3"/>
  <c r="BU53" i="3"/>
  <c r="BV44" i="3"/>
  <c r="BU38" i="3"/>
  <c r="BX38" i="3"/>
  <c r="BX51" i="3"/>
  <c r="BW27" i="3"/>
  <c r="BU9" i="3"/>
  <c r="BX17" i="3"/>
  <c r="BX30" i="3"/>
  <c r="BT3" i="3"/>
  <c r="BU7" i="3"/>
  <c r="BV15" i="3"/>
  <c r="BW20" i="3"/>
  <c r="BX95" i="3"/>
  <c r="BU74" i="3"/>
  <c r="BW70" i="3"/>
  <c r="BU49" i="3"/>
  <c r="BW38" i="3"/>
  <c r="BU14" i="3"/>
  <c r="BX10" i="3"/>
  <c r="BW101" i="3"/>
  <c r="BX99" i="3"/>
  <c r="BV82" i="3"/>
  <c r="BX73" i="3"/>
  <c r="BW94" i="3"/>
  <c r="BW44" i="3"/>
  <c r="BX66" i="3"/>
  <c r="BV29" i="3"/>
  <c r="BX18" i="3"/>
  <c r="BX34" i="3"/>
  <c r="BU103" i="3"/>
  <c r="BU100" i="3"/>
  <c r="BU95" i="3"/>
  <c r="BW90" i="3"/>
  <c r="BW89" i="3"/>
  <c r="BW83" i="3"/>
  <c r="BW80" i="3"/>
  <c r="BW71" i="3"/>
  <c r="BW55" i="3"/>
  <c r="BU68" i="3"/>
  <c r="BW51" i="3"/>
  <c r="BV65" i="3"/>
  <c r="BW78" i="3"/>
  <c r="BV71" i="3"/>
  <c r="BX36" i="3"/>
  <c r="BU46" i="3"/>
  <c r="BU29" i="3"/>
  <c r="BW45" i="3"/>
  <c r="BX29" i="3"/>
  <c r="BV7" i="3"/>
  <c r="BX14" i="3"/>
  <c r="BU27" i="3"/>
  <c r="BV104" i="3"/>
  <c r="BV99" i="3"/>
  <c r="BX93" i="3"/>
  <c r="BX81" i="3"/>
  <c r="BU80" i="3"/>
  <c r="BU73" i="3"/>
  <c r="BX90" i="3"/>
  <c r="BU62" i="3"/>
  <c r="BV93" i="3"/>
  <c r="BX58" i="3"/>
  <c r="BX78" i="3"/>
  <c r="BV49" i="3"/>
  <c r="BX64" i="3"/>
  <c r="BV43" i="3"/>
  <c r="BU77" i="3"/>
  <c r="BW36" i="3"/>
  <c r="BW69" i="3"/>
  <c r="BV36" i="3"/>
  <c r="BX87" i="3"/>
  <c r="BV18" i="3"/>
  <c r="BW103" i="3"/>
  <c r="BV92" i="3"/>
  <c r="BV98" i="3"/>
  <c r="BU89" i="3"/>
  <c r="BW85" i="3"/>
  <c r="BV76" i="3"/>
  <c r="BU63" i="3"/>
  <c r="BV66" i="3"/>
  <c r="BW64" i="3"/>
  <c r="BX24" i="3"/>
  <c r="BW40" i="3"/>
  <c r="BX13" i="3"/>
  <c r="BU105" i="3"/>
  <c r="BW92" i="3"/>
  <c r="BX86" i="3"/>
  <c r="BU79" i="3"/>
  <c r="BU84" i="3"/>
  <c r="BV60" i="3"/>
  <c r="BU56" i="3"/>
  <c r="BX75" i="3"/>
  <c r="BX20" i="3"/>
  <c r="BV25" i="3"/>
  <c r="BV31" i="3"/>
  <c r="BW68" i="3"/>
  <c r="BX49" i="3"/>
  <c r="BX83" i="3"/>
  <c r="BV102" i="3"/>
  <c r="BX5" i="3"/>
  <c r="BV27" i="3"/>
  <c r="BV13" i="3"/>
  <c r="BW86" i="3"/>
  <c r="BU58" i="3"/>
  <c r="BU69" i="3"/>
  <c r="BV86" i="3"/>
  <c r="BW98" i="3"/>
  <c r="BW43" i="3"/>
  <c r="BV20" i="3"/>
  <c r="BW8" i="3"/>
  <c r="BX53" i="3"/>
  <c r="BU28" i="3"/>
  <c r="BW26" i="3"/>
  <c r="BV22" i="3"/>
  <c r="BW7" i="3"/>
  <c r="BW104" i="3"/>
  <c r="BU96" i="3"/>
  <c r="BX91" i="3"/>
  <c r="BU86" i="3"/>
  <c r="BU85" i="3"/>
  <c r="BV78" i="3"/>
  <c r="BX76" i="3"/>
  <c r="BU67" i="3"/>
  <c r="BU51" i="3"/>
  <c r="BU64" i="3"/>
  <c r="BV47" i="3"/>
  <c r="BX59" i="3"/>
  <c r="BV70" i="3"/>
  <c r="BX55" i="3"/>
  <c r="BV32" i="3"/>
  <c r="BX41" i="3"/>
  <c r="BW25" i="3"/>
  <c r="BW41" i="3"/>
  <c r="BW10" i="3"/>
  <c r="BW6" i="3"/>
  <c r="BU16" i="3"/>
  <c r="BV45" i="3"/>
  <c r="BX100" i="3"/>
  <c r="BW100" i="3"/>
  <c r="BV96" i="3"/>
  <c r="BX92" i="3"/>
  <c r="BX88" i="3"/>
  <c r="BW88" i="3"/>
  <c r="BW76" i="3"/>
  <c r="BW58" i="3"/>
  <c r="BU71" i="3"/>
  <c r="BX54" i="3"/>
  <c r="BW73" i="3"/>
  <c r="BX45" i="3"/>
  <c r="BU60" i="3"/>
  <c r="BU39" i="3"/>
  <c r="BW52" i="3"/>
  <c r="BU32" i="3"/>
  <c r="BV52" i="3"/>
  <c r="BX32" i="3"/>
  <c r="BW19" i="3"/>
  <c r="BX25" i="3"/>
  <c r="BU98" i="3"/>
  <c r="BV88" i="3"/>
  <c r="BX80" i="3"/>
  <c r="BV69" i="3"/>
  <c r="BU66" i="3"/>
  <c r="BW61" i="3"/>
  <c r="BX67" i="3"/>
  <c r="BU43" i="3"/>
  <c r="BX43" i="3"/>
  <c r="BU5" i="3"/>
  <c r="BX50" i="3"/>
  <c r="BU18" i="3"/>
  <c r="BU102" i="3"/>
  <c r="BW91" i="3"/>
  <c r="BX79" i="3"/>
  <c r="BX68" i="3"/>
  <c r="BW65" i="3"/>
  <c r="BU47" i="3"/>
  <c r="BU41" i="3"/>
  <c r="BX33" i="3"/>
  <c r="BW15" i="3"/>
  <c r="BU31" i="3"/>
  <c r="BW42" i="3"/>
  <c r="BW56" i="3"/>
  <c r="BX65" i="3"/>
  <c r="BX84" i="3"/>
  <c r="BW29" i="3"/>
  <c r="BV30" i="3"/>
  <c r="BW23" i="3"/>
  <c r="BU26" i="3"/>
  <c r="BV34" i="3"/>
  <c r="BU81" i="3"/>
  <c r="BV56" i="3"/>
  <c r="BV90" i="3"/>
  <c r="BX104" i="3"/>
  <c r="BU33" i="3"/>
  <c r="BV17" i="3"/>
  <c r="BV6" i="3"/>
  <c r="BV41" i="3"/>
  <c r="BU23" i="3"/>
  <c r="BV8" i="3"/>
  <c r="BX16" i="3"/>
  <c r="BW17" i="3"/>
  <c r="BX105" i="3"/>
  <c r="BU101" i="3"/>
  <c r="BW96" i="3"/>
  <c r="BW82" i="3"/>
  <c r="BW81" i="3"/>
  <c r="BX74" i="3"/>
  <c r="BV72" i="3"/>
  <c r="BW63" i="3"/>
  <c r="BV81" i="3"/>
  <c r="BW60" i="3"/>
  <c r="BV79" i="3"/>
  <c r="BV51" i="3"/>
  <c r="BU65" i="3"/>
  <c r="BV46" i="3"/>
  <c r="BX28" i="3"/>
  <c r="BW37" i="3"/>
  <c r="BU72" i="3"/>
  <c r="BV37" i="3"/>
  <c r="BV39" i="3"/>
  <c r="BX9" i="3"/>
  <c r="BX19" i="3"/>
  <c r="BW102" i="3"/>
  <c r="BW99" i="3"/>
  <c r="BU94" i="3"/>
  <c r="BX89" i="3"/>
  <c r="BU88" i="3"/>
  <c r="BU82" i="3"/>
  <c r="BW79" i="3"/>
  <c r="BU70" i="3"/>
  <c r="BU54" i="3"/>
  <c r="BW67" i="3"/>
  <c r="BU50" i="3"/>
  <c r="BV63" i="3"/>
  <c r="BW75" i="3"/>
  <c r="BV68" i="3"/>
  <c r="BU35" i="3"/>
  <c r="BX44" i="3"/>
  <c r="BW28" i="3"/>
  <c r="BU44" i="3"/>
  <c r="BV35" i="3"/>
  <c r="BX21" i="3"/>
  <c r="BX31" i="3"/>
  <c r="BV97" i="3"/>
  <c r="BV80" i="3"/>
  <c r="BW72" i="3"/>
  <c r="BV61" i="3"/>
  <c r="BU57" i="3"/>
  <c r="BX48" i="3"/>
  <c r="BX42" i="3"/>
  <c r="BX35" i="3"/>
  <c r="BW35" i="3"/>
  <c r="BU11" i="3"/>
  <c r="BX23" i="3"/>
  <c r="BV24" i="3"/>
  <c r="BW97" i="3"/>
  <c r="BW87" i="3"/>
  <c r="BW93" i="3"/>
  <c r="BX60" i="3"/>
  <c r="BX56" i="3"/>
  <c r="BX71" i="3"/>
  <c r="BW57" i="3"/>
  <c r="BW62" i="3"/>
  <c r="BV10" i="3"/>
  <c r="BV42" i="3"/>
  <c r="BU30" i="3"/>
  <c r="BU25" i="3"/>
  <c r="BX97" i="3"/>
  <c r="BX77" i="3"/>
  <c r="BV74" i="3"/>
  <c r="BV55" i="3"/>
  <c r="BW5" i="3"/>
  <c r="BV95" i="3"/>
  <c r="BW77" i="3"/>
  <c r="BX63" i="3"/>
  <c r="BW53" i="3"/>
  <c r="BX40" i="3"/>
  <c r="BU93" i="3"/>
  <c r="BW49" i="3"/>
  <c r="BV28" i="3"/>
  <c r="BW105" i="3"/>
  <c r="BU48" i="3"/>
  <c r="BX7" i="3"/>
  <c r="BV62" i="3"/>
  <c r="BX94" i="3"/>
  <c r="BU36" i="3"/>
  <c r="BV48" i="3"/>
  <c r="BU52" i="3"/>
  <c r="BX96" i="3"/>
  <c r="BW22" i="3"/>
  <c r="BU20" i="3"/>
  <c r="BW9" i="3"/>
  <c r="BV89" i="3"/>
  <c r="BU17" i="3"/>
  <c r="BV5" i="3"/>
  <c r="BX8" i="3"/>
  <c r="BW24" i="3"/>
  <c r="BW95" i="3"/>
  <c r="BU59" i="3"/>
  <c r="BW46" i="3"/>
  <c r="BW33" i="3"/>
  <c r="BX11" i="3"/>
  <c r="BV103" i="3"/>
  <c r="BU75" i="3"/>
  <c r="BX46" i="3"/>
  <c r="BW31" i="3"/>
  <c r="BU42" i="3"/>
  <c r="BV87" i="3"/>
  <c r="BV73" i="3"/>
  <c r="BU19" i="3"/>
  <c r="BX98" i="3"/>
  <c r="BX62" i="3"/>
  <c r="BV84" i="3"/>
  <c r="BW74" i="3"/>
  <c r="BV23" i="3"/>
  <c r="BW18" i="3"/>
  <c r="BW48" i="3"/>
  <c r="BX72" i="3"/>
  <c r="BV38" i="3"/>
  <c r="BW14" i="3"/>
  <c r="BU37" i="3"/>
  <c r="BX15" i="3"/>
  <c r="BV11" i="3"/>
  <c r="BW13" i="3"/>
  <c r="BU92" i="3"/>
  <c r="BV40" i="3"/>
  <c r="BX103" i="3"/>
  <c r="BW50" i="3"/>
  <c r="BU24" i="3"/>
  <c r="BV53" i="3"/>
  <c r="BX52" i="3"/>
  <c r="BU45" i="3"/>
  <c r="BX47" i="3"/>
  <c r="BV67" i="3"/>
  <c r="BX26" i="3"/>
  <c r="BU15" i="3"/>
  <c r="BV101" i="3"/>
  <c r="BU90" i="3"/>
  <c r="BX82" i="3"/>
  <c r="BU61" i="3"/>
  <c r="BV57" i="3"/>
  <c r="BX22" i="3"/>
  <c r="BV85" i="3"/>
  <c r="BW66" i="3"/>
  <c r="BV58" i="3"/>
  <c r="BU40" i="3"/>
  <c r="BU10" i="3"/>
  <c r="BU78" i="3"/>
  <c r="BW34" i="3"/>
  <c r="BW11" i="3"/>
  <c r="BV77" i="3"/>
  <c r="BV94" i="3"/>
  <c r="BV50" i="3"/>
  <c r="BU76" i="3"/>
  <c r="BU21" i="3"/>
  <c r="BV16" i="3"/>
  <c r="BX37" i="3"/>
  <c r="BV83" i="3"/>
  <c r="BV54" i="3"/>
  <c r="BV12" i="3"/>
  <c r="BW32" i="3"/>
  <c r="BV19" i="3"/>
  <c r="BU6" i="3"/>
  <c r="BV9" i="3"/>
  <c r="BU104" i="3"/>
  <c r="BU55" i="3"/>
  <c r="BV33" i="3"/>
  <c r="BW84" i="3"/>
  <c r="BX69" i="3"/>
  <c r="BX101" i="3"/>
  <c r="BX27" i="3"/>
  <c r="BU22" i="3"/>
  <c r="BV100" i="3"/>
  <c r="BU34" i="3"/>
  <c r="BV91" i="3"/>
  <c r="BW16" i="3"/>
  <c r="BU12" i="3"/>
  <c r="BV14" i="3"/>
  <c r="BW21" i="3"/>
  <c r="AR27" i="6"/>
  <c r="AR23" i="6"/>
  <c r="BT101" i="3" l="1"/>
  <c r="BT94" i="3"/>
  <c r="BT97" i="3"/>
  <c r="BT89" i="3"/>
  <c r="BT86" i="3"/>
  <c r="BT90" i="3"/>
  <c r="BT73" i="3"/>
  <c r="BT60" i="3"/>
  <c r="BT92" i="3"/>
  <c r="BT46" i="3"/>
  <c r="BT66" i="3"/>
  <c r="BT53" i="3"/>
  <c r="BT88" i="3"/>
  <c r="BT58" i="3"/>
  <c r="BT36" i="3"/>
  <c r="BT47" i="3"/>
  <c r="BT35" i="3"/>
  <c r="BT43" i="3"/>
  <c r="BT24" i="3"/>
  <c r="BT12" i="3"/>
  <c r="BT22" i="3"/>
  <c r="BT9" i="3"/>
  <c r="BT21" i="3"/>
  <c r="BT25" i="3"/>
  <c r="BT28" i="3"/>
  <c r="BT103" i="3"/>
  <c r="BT98" i="3"/>
  <c r="BT95" i="3"/>
  <c r="BT84" i="3"/>
  <c r="BT83" i="3"/>
  <c r="BT87" i="3"/>
  <c r="BT75" i="3"/>
  <c r="BT57" i="3"/>
  <c r="BT77" i="3"/>
  <c r="BT85" i="3"/>
  <c r="BT64" i="3"/>
  <c r="BT50" i="3"/>
  <c r="BT80" i="3"/>
  <c r="BT54" i="3"/>
  <c r="BT33" i="3"/>
  <c r="BT41" i="3"/>
  <c r="BT30" i="3"/>
  <c r="BT40" i="3"/>
  <c r="BT26" i="3"/>
  <c r="BT7" i="3"/>
  <c r="BT19" i="3"/>
  <c r="BT8" i="3"/>
  <c r="BT16" i="3"/>
  <c r="BT51" i="3"/>
  <c r="BT23" i="3"/>
  <c r="BT104" i="3"/>
  <c r="BT91" i="3"/>
  <c r="BT96" i="3"/>
  <c r="BT76" i="3"/>
  <c r="BT49" i="3"/>
  <c r="BT69" i="3"/>
  <c r="BT45" i="3"/>
  <c r="BT37" i="3"/>
  <c r="BT38" i="3"/>
  <c r="BT29" i="3"/>
  <c r="BT63" i="3"/>
  <c r="BT31" i="3"/>
  <c r="BT34" i="3"/>
  <c r="BT105" i="3"/>
  <c r="BT102" i="3"/>
  <c r="BT93" i="3"/>
  <c r="BT81" i="3"/>
  <c r="BT79" i="3"/>
  <c r="BT82" i="3"/>
  <c r="BT68" i="3"/>
  <c r="BT52" i="3"/>
  <c r="BT72" i="3"/>
  <c r="BT71" i="3"/>
  <c r="BT62" i="3"/>
  <c r="BT48" i="3"/>
  <c r="BT67" i="3"/>
  <c r="BT42" i="3"/>
  <c r="BT78" i="3"/>
  <c r="BT39" i="3"/>
  <c r="BT27" i="3"/>
  <c r="BT32" i="3"/>
  <c r="BT20" i="3"/>
  <c r="BT6" i="3"/>
  <c r="BT14" i="3"/>
  <c r="BT5" i="3"/>
  <c r="BT13" i="3"/>
  <c r="BT44" i="3"/>
  <c r="BT18" i="3"/>
  <c r="BT100" i="3"/>
  <c r="BT99" i="3"/>
  <c r="BT74" i="3"/>
  <c r="BT65" i="3"/>
  <c r="BT59" i="3"/>
  <c r="BT55" i="3"/>
  <c r="BT61" i="3"/>
  <c r="BT56" i="3"/>
  <c r="BT70" i="3"/>
  <c r="BT17" i="3"/>
  <c r="BT11" i="3"/>
  <c r="BT10" i="3"/>
  <c r="BT15" i="3"/>
  <c r="AR28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<sst xmlns="http://schemas.openxmlformats.org/spreadsheetml/2006/main" count="2030" uniqueCount="135">
  <si>
    <t>Scenario A1</t>
  </si>
  <si>
    <t>Scenario A2</t>
  </si>
  <si>
    <t>Scenario A3</t>
  </si>
  <si>
    <t>Round A Investor</t>
  </si>
  <si>
    <t>Convertible Note Holder</t>
  </si>
  <si>
    <t>Max</t>
  </si>
  <si>
    <t>Tom</t>
  </si>
  <si>
    <t>Convertible Note</t>
  </si>
  <si>
    <t>Investment</t>
  </si>
  <si>
    <t>Interest</t>
  </si>
  <si>
    <t>Valuation (Pre)</t>
  </si>
  <si>
    <t>Total Amount Converted</t>
  </si>
  <si>
    <t>Valuation (Post)</t>
  </si>
  <si>
    <t>Discount</t>
  </si>
  <si>
    <t>% investment</t>
  </si>
  <si>
    <t>Valuation (-20%)</t>
  </si>
  <si>
    <t>% ownership</t>
  </si>
  <si>
    <t>Valuation Cap</t>
  </si>
  <si>
    <t>A1 + A2</t>
  </si>
  <si>
    <t>Seed Investment</t>
  </si>
  <si>
    <t>Convertible debt Investment (Bridge Financing)</t>
  </si>
  <si>
    <t xml:space="preserve">A1 </t>
  </si>
  <si>
    <t>Round A (before conversion)</t>
  </si>
  <si>
    <t>Round A (after conversion)</t>
  </si>
  <si>
    <t>Round B (Up Round)</t>
  </si>
  <si>
    <t>Round B (Down Round)</t>
  </si>
  <si>
    <t>Year</t>
  </si>
  <si>
    <t>Pre - Money- Valuation</t>
  </si>
  <si>
    <t>Interest rate</t>
  </si>
  <si>
    <t>+</t>
  </si>
  <si>
    <t>Post - Money Valuation</t>
  </si>
  <si>
    <t>Price per Share</t>
  </si>
  <si>
    <t>New Shares</t>
  </si>
  <si>
    <t>Σ Shares</t>
  </si>
  <si>
    <t>Σ Convertible loans</t>
  </si>
  <si>
    <t>Company stake (%)</t>
  </si>
  <si>
    <t>Jack (F*)</t>
  </si>
  <si>
    <t>Sparrow (F*)</t>
  </si>
  <si>
    <t>Total Founder</t>
  </si>
  <si>
    <t>Max (CNH*)</t>
  </si>
  <si>
    <t>Tom (Investor)</t>
  </si>
  <si>
    <t>Jerry (Investor)</t>
  </si>
  <si>
    <t>Total Investors</t>
  </si>
  <si>
    <t>Total</t>
  </si>
  <si>
    <t>High growth Scenario without valuation cap</t>
  </si>
  <si>
    <t>High growth Scenario with discount</t>
  </si>
  <si>
    <t>A2</t>
  </si>
  <si>
    <t>High growth Scenario with valuation cap</t>
  </si>
  <si>
    <t>A3</t>
  </si>
  <si>
    <t>Up round Scenario</t>
  </si>
  <si>
    <t>Growth Scenario with discount</t>
  </si>
  <si>
    <t>Down round Scenario</t>
  </si>
  <si>
    <t>Distributable proceeds in Millions</t>
  </si>
  <si>
    <t>Jack (F)</t>
  </si>
  <si>
    <t>Sparrow (F)</t>
  </si>
  <si>
    <t>Max (CNH)</t>
  </si>
  <si>
    <t>Tom (Inv)</t>
  </si>
  <si>
    <t>Jerry (Inv)</t>
  </si>
  <si>
    <t>A1</t>
  </si>
  <si>
    <t xml:space="preserve">Seed </t>
  </si>
  <si>
    <t>Round A</t>
  </si>
  <si>
    <t>Round B</t>
  </si>
  <si>
    <t>BEP Max</t>
  </si>
  <si>
    <t>BEP Tom</t>
  </si>
  <si>
    <t>BEP Jerry</t>
  </si>
  <si>
    <t xml:space="preserve">Overview       </t>
  </si>
  <si>
    <t>Seed-Round</t>
  </si>
  <si>
    <t>Bridge Financing</t>
  </si>
  <si>
    <t>Up-Round-Scenario</t>
  </si>
  <si>
    <t xml:space="preserve"> A1            A2             A3</t>
  </si>
  <si>
    <t xml:space="preserve"> A1                                A2                                A3</t>
  </si>
  <si>
    <t xml:space="preserve"> A1  Up Round      A2 Up Round      A3 Up Round</t>
  </si>
  <si>
    <t>Investments:</t>
  </si>
  <si>
    <t>Jack (Foundr)</t>
  </si>
  <si>
    <t>€ 0.5Mio</t>
  </si>
  <si>
    <t>-</t>
  </si>
  <si>
    <t>Sparrow(Founder)</t>
  </si>
  <si>
    <t>€ 0.5 Mio</t>
  </si>
  <si>
    <t>€ 1Mio</t>
  </si>
  <si>
    <t>€ 2 Mio</t>
  </si>
  <si>
    <t>Total Investment</t>
  </si>
  <si>
    <t>€ 1 Mio</t>
  </si>
  <si>
    <t>Max Conversion</t>
  </si>
  <si>
    <t>Full Conversion</t>
  </si>
  <si>
    <t>Pre-Money-Valuation</t>
  </si>
  <si>
    <t xml:space="preserve">  € 5Mio                € 15 Mio                   € 15 Mio</t>
  </si>
  <si>
    <t xml:space="preserve">  € 8Mio                € 20 Mio                   € 20 Mio</t>
  </si>
  <si>
    <t>Post-Money-Valuation</t>
  </si>
  <si>
    <t xml:space="preserve">     € 6Mio                €  16 Mio                  € 16 Mio</t>
  </si>
  <si>
    <t xml:space="preserve">     € 10Mio               € 22 Mio                  € 22 Mio</t>
  </si>
  <si>
    <t>Price per share</t>
  </si>
  <si>
    <t xml:space="preserve">    €  4.5                    €  14.5                        € 14.5</t>
  </si>
  <si>
    <t xml:space="preserve">     € 5.9                     €  18.0                       € 17.6</t>
  </si>
  <si>
    <t>Liquidation Preferance</t>
  </si>
  <si>
    <t xml:space="preserve">                                                        1x SLP</t>
  </si>
  <si>
    <t>Down-Round-Scenario</t>
  </si>
  <si>
    <t xml:space="preserve"> A1  Dn Round      A2 Dn Round      A3 Dn Round</t>
  </si>
  <si>
    <t xml:space="preserve">  € 4Mio                € 12 Mio                   € 12 Mio</t>
  </si>
  <si>
    <t xml:space="preserve">     € 6Mio                €  14 Mio                  € 14 Mio</t>
  </si>
  <si>
    <t xml:space="preserve">     € 3.0                    €  10.8                        € 10.6</t>
  </si>
  <si>
    <t xml:space="preserve">                            1x SLP</t>
  </si>
  <si>
    <t>A2 Upround</t>
  </si>
  <si>
    <t>Payout Amount</t>
  </si>
  <si>
    <t>Jerry</t>
  </si>
  <si>
    <t>Liquidation Preference</t>
  </si>
  <si>
    <t>LIFO</t>
  </si>
  <si>
    <t>Liq Pref</t>
  </si>
  <si>
    <t>Sum</t>
  </si>
  <si>
    <t>A3 Upround</t>
  </si>
  <si>
    <t>3x PLP</t>
  </si>
  <si>
    <t xml:space="preserve">                                                        3x PLP</t>
  </si>
  <si>
    <t xml:space="preserve">                            3x PLP</t>
  </si>
  <si>
    <t>with discount</t>
  </si>
  <si>
    <t>with Valuation CAP</t>
  </si>
  <si>
    <t>1x SLP</t>
  </si>
  <si>
    <t>Balance Amount</t>
  </si>
  <si>
    <t>Round A (%)</t>
  </si>
  <si>
    <t>Jack</t>
  </si>
  <si>
    <t>Sparrow</t>
  </si>
  <si>
    <t>BEP</t>
  </si>
  <si>
    <t>A3 Up Round</t>
  </si>
  <si>
    <t>Anti Dilution</t>
  </si>
  <si>
    <t>Round B (Down Round, before Anti Dilution)</t>
  </si>
  <si>
    <t>New shares to Tom</t>
  </si>
  <si>
    <t>New shares to Max</t>
  </si>
  <si>
    <t>Total new shares issued</t>
  </si>
  <si>
    <t>Round B (Down Round, After Anti Dilution)</t>
  </si>
  <si>
    <r>
      <t>Down round</t>
    </r>
    <r>
      <rPr>
        <sz val="11"/>
        <color rgb="FFC00000"/>
        <rFont val="Calibri"/>
        <family val="2"/>
        <scheme val="minor"/>
      </rPr>
      <t xml:space="preserve"> A2</t>
    </r>
  </si>
  <si>
    <t>Pro rata</t>
  </si>
  <si>
    <r>
      <t>Down round</t>
    </r>
    <r>
      <rPr>
        <sz val="11"/>
        <color rgb="FFC00000"/>
        <rFont val="Calibri"/>
        <family val="2"/>
        <scheme val="minor"/>
      </rPr>
      <t xml:space="preserve"> A3</t>
    </r>
  </si>
  <si>
    <t xml:space="preserve">Sparrow </t>
  </si>
  <si>
    <t>Round B (%)</t>
  </si>
  <si>
    <t>1x PLP</t>
  </si>
  <si>
    <t>Founder part. 1x</t>
  </si>
  <si>
    <t>Founders Parti 3x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</si>
</sst>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(&quot;₹&quot;\ * #,##0.00_);_(&quot;₹&quot;\ * \(#,##0.00\);_(&quot;₹&quot;\ * &quot;-&quot;??_);_(@_)"/>
    <numFmt numFmtId="164" formatCode="&quot;₹&quot;\ #,##0"/>
    <numFmt numFmtId="165" formatCode="0.0%"/>
    <numFmt numFmtId="166" formatCode="&quot;₹&quot;\ #,##0.0"/>
    <numFmt numFmtId="167" formatCode="&quot;₹&quot;\ #,##0.00"/>
    <numFmt numFmtId="168" formatCode="[$€-2]\ #,##0"/>
    <numFmt numFmtId="169" formatCode="[$€-1809]#,##0"/>
    <numFmt numFmtId="170" formatCode="0.0000"/>
    <numFmt numFmtId="171" formatCode="0.000"/>
    <numFmt numFmtId="172" formatCode="_([$€-2]\ * #,##0_);_([$€-2]\ * \(#,##0\);_([$€-2]\ * &quot;-&quot;??_);_(@_)"/>
    <numFmt numFmtId="173" formatCode="_([$€-2]\ * #,##0.00_);_([$€-2]\ * \(#,##0.00\);_([$€-2]\ * &quot;-&quot;??_);_(@_)"/>
    <numFmt numFmtId="174" formatCode="[$€-2]\ #,##0.00"/>
    <numFmt numFmtId="175" formatCode="[$€-2]\ #,##0.0"/>
    <numFmt numFmtId="176" formatCode="0.0"/>
    <numFmt numFmtId="177" formatCode="&quot;₹&quot;\ #,##0.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" fillId="19" borderId="0" applyNumberFormat="0" applyBorder="0" applyAlignment="0" applyProtection="0"/>
  </cellStyleXfs>
  <cellXfs count="345">
    <xf numFmtId="0" fontId="0" fillId="0" borderId="0" xfId="0"/>
    <xf numFmtId="0" fontId="0" fillId="2" borderId="0" xfId="0" applyFill="1"/>
    <xf numFmtId="0" fontId="0" fillId="2" borderId="1" xfId="0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4" xfId="0" applyFill="1" applyBorder="1"/>
    <xf numFmtId="0" fontId="3" fillId="2" borderId="0" xfId="0" applyFont="1" applyFill="1" applyAlignment="1">
      <alignment horizontal="center"/>
    </xf>
    <xf numFmtId="0" fontId="0" fillId="2" borderId="5" xfId="0" applyFill="1" applyBorder="1"/>
    <xf numFmtId="0" fontId="3" fillId="2" borderId="0" xfId="0" applyFont="1" applyFill="1"/>
    <xf numFmtId="164" fontId="0" fillId="2" borderId="0" xfId="0" applyNumberFormat="1" applyFill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9" fontId="0" fillId="2" borderId="0" xfId="0" applyNumberFormat="1" applyFill="1" applyAlignment="1">
      <alignment horizontal="center"/>
    </xf>
    <xf numFmtId="9" fontId="0" fillId="2" borderId="5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9" fontId="0" fillId="3" borderId="0" xfId="0" applyNumberFormat="1" applyFill="1" applyAlignment="1">
      <alignment horizontal="center"/>
    </xf>
    <xf numFmtId="10" fontId="0" fillId="2" borderId="6" xfId="1" applyNumberFormat="1" applyFont="1" applyFill="1" applyBorder="1" applyAlignment="1">
      <alignment horizontal="center"/>
    </xf>
    <xf numFmtId="165" fontId="0" fillId="2" borderId="6" xfId="1" applyNumberFormat="1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5" fontId="0" fillId="2" borderId="5" xfId="1" applyNumberFormat="1" applyFont="1" applyFill="1" applyBorder="1" applyAlignment="1">
      <alignment horizontal="center"/>
    </xf>
    <xf numFmtId="0" fontId="0" fillId="2" borderId="8" xfId="0" applyFill="1" applyBorder="1"/>
    <xf numFmtId="0" fontId="0" fillId="2" borderId="9" xfId="0" applyFill="1" applyBorder="1"/>
    <xf numFmtId="164" fontId="0" fillId="3" borderId="10" xfId="0" applyNumberFormat="1" applyFill="1" applyBorder="1" applyAlignment="1">
      <alignment horizontal="center"/>
    </xf>
    <xf numFmtId="0" fontId="0" fillId="4" borderId="11" xfId="0" applyFill="1" applyBorder="1"/>
    <xf numFmtId="0" fontId="0" fillId="4" borderId="15" xfId="0" applyFill="1" applyBorder="1"/>
    <xf numFmtId="0" fontId="0" fillId="6" borderId="15" xfId="0" applyFill="1" applyBorder="1"/>
    <xf numFmtId="0" fontId="0" fillId="2" borderId="17" xfId="0" applyFill="1" applyBorder="1"/>
    <xf numFmtId="0" fontId="0" fillId="2" borderId="21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9" fontId="0" fillId="2" borderId="25" xfId="0" applyNumberFormat="1" applyFill="1" applyBorder="1" applyAlignment="1">
      <alignment horizontal="center"/>
    </xf>
    <xf numFmtId="164" fontId="0" fillId="2" borderId="24" xfId="0" applyNumberFormat="1" applyFill="1" applyBorder="1"/>
    <xf numFmtId="164" fontId="0" fillId="7" borderId="0" xfId="0" applyNumberForma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0" fillId="2" borderId="27" xfId="0" applyFill="1" applyBorder="1"/>
    <xf numFmtId="0" fontId="0" fillId="2" borderId="7" xfId="0" applyFill="1" applyBorder="1"/>
    <xf numFmtId="0" fontId="2" fillId="2" borderId="23" xfId="0" applyFont="1" applyFill="1" applyBorder="1"/>
    <xf numFmtId="0" fontId="2" fillId="2" borderId="26" xfId="0" applyFont="1" applyFill="1" applyBorder="1"/>
    <xf numFmtId="9" fontId="0" fillId="2" borderId="25" xfId="1" applyFont="1" applyFill="1" applyBorder="1" applyAlignment="1">
      <alignment horizontal="center"/>
    </xf>
    <xf numFmtId="10" fontId="0" fillId="2" borderId="25" xfId="0" applyNumberForma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166" fontId="0" fillId="2" borderId="24" xfId="0" applyNumberFormat="1" applyFill="1" applyBorder="1"/>
    <xf numFmtId="9" fontId="0" fillId="2" borderId="10" xfId="0" applyNumberFormat="1" applyFill="1" applyBorder="1" applyAlignment="1">
      <alignment horizontal="center"/>
    </xf>
    <xf numFmtId="0" fontId="0" fillId="2" borderId="28" xfId="0" applyFill="1" applyBorder="1"/>
    <xf numFmtId="9" fontId="0" fillId="2" borderId="29" xfId="0" applyNumberFormat="1" applyFill="1" applyBorder="1" applyAlignment="1">
      <alignment horizontal="center"/>
    </xf>
    <xf numFmtId="9" fontId="0" fillId="2" borderId="30" xfId="0" applyNumberFormat="1" applyFill="1" applyBorder="1" applyAlignment="1">
      <alignment horizontal="center"/>
    </xf>
    <xf numFmtId="0" fontId="0" fillId="5" borderId="31" xfId="0" applyFill="1" applyBorder="1"/>
    <xf numFmtId="0" fontId="2" fillId="5" borderId="32" xfId="0" applyFont="1" applyFill="1" applyBorder="1" applyAlignment="1">
      <alignment horizontal="center"/>
    </xf>
    <xf numFmtId="167" fontId="2" fillId="5" borderId="32" xfId="0" applyNumberFormat="1" applyFont="1" applyFill="1" applyBorder="1" applyAlignment="1">
      <alignment horizontal="center" wrapText="1"/>
    </xf>
    <xf numFmtId="0" fontId="2" fillId="5" borderId="27" xfId="0" applyFont="1" applyFill="1" applyBorder="1" applyAlignment="1">
      <alignment horizontal="center"/>
    </xf>
    <xf numFmtId="0" fontId="0" fillId="5" borderId="32" xfId="0" applyFill="1" applyBorder="1"/>
    <xf numFmtId="167" fontId="2" fillId="5" borderId="26" xfId="0" applyNumberFormat="1" applyFont="1" applyFill="1" applyBorder="1" applyAlignment="1">
      <alignment horizontal="center" wrapText="1"/>
    </xf>
    <xf numFmtId="0" fontId="2" fillId="5" borderId="25" xfId="0" applyFont="1" applyFill="1" applyBorder="1" applyAlignment="1">
      <alignment horizontal="center"/>
    </xf>
    <xf numFmtId="0" fontId="2" fillId="5" borderId="33" xfId="0" applyFont="1" applyFill="1" applyBorder="1" applyAlignment="1">
      <alignment horizontal="center"/>
    </xf>
    <xf numFmtId="0" fontId="0" fillId="5" borderId="23" xfId="0" applyFill="1" applyBorder="1"/>
    <xf numFmtId="0" fontId="0" fillId="5" borderId="26" xfId="0" applyFill="1" applyBorder="1"/>
    <xf numFmtId="167" fontId="0" fillId="5" borderId="26" xfId="0" applyNumberFormat="1" applyFill="1" applyBorder="1"/>
    <xf numFmtId="0" fontId="0" fillId="5" borderId="25" xfId="0" applyFill="1" applyBorder="1"/>
    <xf numFmtId="0" fontId="0" fillId="5" borderId="34" xfId="0" applyFill="1" applyBorder="1"/>
    <xf numFmtId="164" fontId="0" fillId="2" borderId="26" xfId="0" applyNumberFormat="1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1" fontId="0" fillId="2" borderId="26" xfId="0" applyNumberFormat="1" applyFill="1" applyBorder="1" applyAlignment="1">
      <alignment horizontal="center"/>
    </xf>
    <xf numFmtId="167" fontId="0" fillId="2" borderId="26" xfId="0" applyNumberFormat="1" applyFill="1" applyBorder="1" applyAlignment="1">
      <alignment horizontal="center"/>
    </xf>
    <xf numFmtId="10" fontId="0" fillId="2" borderId="25" xfId="1" applyNumberFormat="1" applyFont="1" applyFill="1" applyBorder="1" applyAlignment="1">
      <alignment horizontal="center"/>
    </xf>
    <xf numFmtId="167" fontId="0" fillId="2" borderId="24" xfId="0" applyNumberFormat="1" applyFill="1" applyBorder="1" applyAlignment="1">
      <alignment horizontal="center"/>
    </xf>
    <xf numFmtId="10" fontId="0" fillId="2" borderId="24" xfId="1" applyNumberFormat="1" applyFont="1" applyFill="1" applyBorder="1" applyAlignment="1">
      <alignment horizontal="center"/>
    </xf>
    <xf numFmtId="10" fontId="0" fillId="2" borderId="34" xfId="1" applyNumberFormat="1" applyFont="1" applyFill="1" applyBorder="1" applyAlignment="1">
      <alignment horizontal="center"/>
    </xf>
    <xf numFmtId="10" fontId="0" fillId="2" borderId="35" xfId="1" applyNumberFormat="1" applyFont="1" applyFill="1" applyBorder="1" applyAlignment="1">
      <alignment horizontal="center"/>
    </xf>
    <xf numFmtId="10" fontId="0" fillId="2" borderId="36" xfId="1" applyNumberFormat="1" applyFont="1" applyFill="1" applyBorder="1" applyAlignment="1">
      <alignment horizontal="center"/>
    </xf>
    <xf numFmtId="0" fontId="2" fillId="2" borderId="37" xfId="0" applyFont="1" applyFill="1" applyBorder="1"/>
    <xf numFmtId="164" fontId="2" fillId="2" borderId="38" xfId="0" applyNumberFormat="1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1" fontId="2" fillId="2" borderId="38" xfId="0" applyNumberFormat="1" applyFont="1" applyFill="1" applyBorder="1" applyAlignment="1">
      <alignment horizontal="center"/>
    </xf>
    <xf numFmtId="167" fontId="2" fillId="2" borderId="38" xfId="0" applyNumberFormat="1" applyFont="1" applyFill="1" applyBorder="1" applyAlignment="1">
      <alignment horizontal="center"/>
    </xf>
    <xf numFmtId="9" fontId="2" fillId="2" borderId="39" xfId="1" applyFont="1" applyFill="1" applyBorder="1" applyAlignment="1">
      <alignment horizontal="center"/>
    </xf>
    <xf numFmtId="0" fontId="2" fillId="2" borderId="38" xfId="0" applyFont="1" applyFill="1" applyBorder="1"/>
    <xf numFmtId="10" fontId="2" fillId="2" borderId="39" xfId="1" applyNumberFormat="1" applyFont="1" applyFill="1" applyBorder="1" applyAlignment="1">
      <alignment horizontal="center"/>
    </xf>
    <xf numFmtId="10" fontId="0" fillId="2" borderId="38" xfId="1" applyNumberFormat="1" applyFont="1" applyFill="1" applyBorder="1" applyAlignment="1">
      <alignment horizontal="center"/>
    </xf>
    <xf numFmtId="10" fontId="0" fillId="2" borderId="40" xfId="1" applyNumberFormat="1" applyFont="1" applyFill="1" applyBorder="1" applyAlignment="1">
      <alignment horizontal="center"/>
    </xf>
    <xf numFmtId="10" fontId="0" fillId="2" borderId="26" xfId="1" applyNumberFormat="1" applyFont="1" applyFill="1" applyBorder="1" applyAlignment="1">
      <alignment horizontal="center"/>
    </xf>
    <xf numFmtId="0" fontId="2" fillId="2" borderId="41" xfId="0" applyFont="1" applyFill="1" applyBorder="1"/>
    <xf numFmtId="164" fontId="2" fillId="2" borderId="42" xfId="0" applyNumberFormat="1" applyFont="1" applyFill="1" applyBorder="1" applyAlignment="1">
      <alignment horizontal="center"/>
    </xf>
    <xf numFmtId="1" fontId="2" fillId="2" borderId="42" xfId="0" applyNumberFormat="1" applyFont="1" applyFill="1" applyBorder="1" applyAlignment="1">
      <alignment horizontal="center"/>
    </xf>
    <xf numFmtId="10" fontId="2" fillId="2" borderId="43" xfId="0" applyNumberFormat="1" applyFont="1" applyFill="1" applyBorder="1" applyAlignment="1">
      <alignment horizontal="center"/>
    </xf>
    <xf numFmtId="0" fontId="2" fillId="2" borderId="42" xfId="0" applyFont="1" applyFill="1" applyBorder="1"/>
    <xf numFmtId="0" fontId="2" fillId="2" borderId="44" xfId="0" applyFont="1" applyFill="1" applyBorder="1"/>
    <xf numFmtId="164" fontId="2" fillId="2" borderId="44" xfId="0" applyNumberFormat="1" applyFont="1" applyFill="1" applyBorder="1" applyAlignment="1">
      <alignment horizontal="center"/>
    </xf>
    <xf numFmtId="1" fontId="2" fillId="2" borderId="44" xfId="0" applyNumberFormat="1" applyFont="1" applyFill="1" applyBorder="1" applyAlignment="1">
      <alignment horizontal="center"/>
    </xf>
    <xf numFmtId="10" fontId="0" fillId="2" borderId="44" xfId="1" applyNumberFormat="1" applyFont="1" applyFill="1" applyBorder="1" applyAlignment="1">
      <alignment horizontal="center"/>
    </xf>
    <xf numFmtId="10" fontId="0" fillId="2" borderId="45" xfId="1" applyNumberFormat="1" applyFont="1" applyFill="1" applyBorder="1" applyAlignment="1">
      <alignment horizontal="center"/>
    </xf>
    <xf numFmtId="0" fontId="2" fillId="8" borderId="0" xfId="0" applyFont="1" applyFill="1"/>
    <xf numFmtId="164" fontId="2" fillId="8" borderId="0" xfId="0" applyNumberFormat="1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0" fontId="2" fillId="8" borderId="0" xfId="0" applyNumberFormat="1" applyFont="1" applyFill="1" applyAlignment="1">
      <alignment horizontal="center"/>
    </xf>
    <xf numFmtId="10" fontId="0" fillId="8" borderId="0" xfId="1" applyNumberFormat="1" applyFont="1" applyFill="1" applyBorder="1" applyAlignment="1">
      <alignment horizontal="center"/>
    </xf>
    <xf numFmtId="0" fontId="0" fillId="10" borderId="15" xfId="0" applyFill="1" applyBorder="1"/>
    <xf numFmtId="0" fontId="0" fillId="4" borderId="35" xfId="0" applyFill="1" applyBorder="1"/>
    <xf numFmtId="0" fontId="0" fillId="11" borderId="35" xfId="0" applyFill="1" applyBorder="1"/>
    <xf numFmtId="10" fontId="0" fillId="2" borderId="0" xfId="0" applyNumberFormat="1" applyFill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9" fontId="0" fillId="2" borderId="28" xfId="0" applyNumberFormat="1" applyFill="1" applyBorder="1" applyAlignment="1">
      <alignment horizontal="center"/>
    </xf>
    <xf numFmtId="164" fontId="0" fillId="2" borderId="35" xfId="0" applyNumberFormat="1" applyFill="1" applyBorder="1" applyAlignment="1">
      <alignment horizontal="center"/>
    </xf>
    <xf numFmtId="1" fontId="0" fillId="2" borderId="35" xfId="0" applyNumberFormat="1" applyFill="1" applyBorder="1" applyAlignment="1">
      <alignment horizontal="center"/>
    </xf>
    <xf numFmtId="167" fontId="0" fillId="2" borderId="35" xfId="0" applyNumberFormat="1" applyFill="1" applyBorder="1" applyAlignment="1">
      <alignment horizontal="center"/>
    </xf>
    <xf numFmtId="10" fontId="0" fillId="2" borderId="29" xfId="1" applyNumberFormat="1" applyFont="1" applyFill="1" applyBorder="1" applyAlignment="1">
      <alignment horizontal="center"/>
    </xf>
    <xf numFmtId="0" fontId="2" fillId="2" borderId="35" xfId="0" applyFont="1" applyFill="1" applyBorder="1"/>
    <xf numFmtId="164" fontId="2" fillId="2" borderId="35" xfId="0" applyNumberFormat="1" applyFont="1" applyFill="1" applyBorder="1" applyAlignment="1">
      <alignment horizontal="center"/>
    </xf>
    <xf numFmtId="1" fontId="2" fillId="2" borderId="35" xfId="0" applyNumberFormat="1" applyFont="1" applyFill="1" applyBorder="1" applyAlignment="1">
      <alignment horizontal="center"/>
    </xf>
    <xf numFmtId="10" fontId="2" fillId="2" borderId="14" xfId="0" applyNumberFormat="1" applyFont="1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0" fontId="0" fillId="8" borderId="0" xfId="0" applyNumberFormat="1" applyFill="1" applyAlignment="1">
      <alignment horizontal="center"/>
    </xf>
    <xf numFmtId="10" fontId="0" fillId="2" borderId="0" xfId="1" applyNumberFormat="1" applyFont="1" applyFill="1"/>
    <xf numFmtId="10" fontId="0" fillId="8" borderId="0" xfId="1" applyNumberFormat="1" applyFont="1" applyFill="1"/>
    <xf numFmtId="10" fontId="0" fillId="2" borderId="0" xfId="1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2" fontId="0" fillId="2" borderId="0" xfId="0" applyNumberFormat="1" applyFill="1"/>
    <xf numFmtId="2" fontId="0" fillId="8" borderId="0" xfId="0" applyNumberFormat="1" applyFill="1"/>
    <xf numFmtId="1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10" fontId="0" fillId="2" borderId="0" xfId="0" applyNumberFormat="1" applyFill="1"/>
    <xf numFmtId="0" fontId="0" fillId="6" borderId="47" xfId="0" applyFill="1" applyBorder="1"/>
    <xf numFmtId="0" fontId="0" fillId="2" borderId="44" xfId="0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0" fillId="10" borderId="47" xfId="0" applyFill="1" applyBorder="1"/>
    <xf numFmtId="0" fontId="0" fillId="11" borderId="41" xfId="0" applyFill="1" applyBorder="1"/>
    <xf numFmtId="0" fontId="0" fillId="2" borderId="42" xfId="0" applyFill="1" applyBorder="1" applyAlignment="1">
      <alignment horizontal="center"/>
    </xf>
    <xf numFmtId="0" fontId="0" fillId="2" borderId="48" xfId="0" applyFill="1" applyBorder="1" applyAlignment="1">
      <alignment horizontal="center"/>
    </xf>
    <xf numFmtId="0" fontId="0" fillId="2" borderId="35" xfId="0" applyFill="1" applyBorder="1"/>
    <xf numFmtId="9" fontId="0" fillId="2" borderId="35" xfId="0" applyNumberFormat="1" applyFill="1" applyBorder="1" applyAlignment="1">
      <alignment horizontal="center"/>
    </xf>
    <xf numFmtId="10" fontId="0" fillId="2" borderId="35" xfId="0" applyNumberFormat="1" applyFill="1" applyBorder="1" applyAlignment="1">
      <alignment horizontal="center"/>
    </xf>
    <xf numFmtId="9" fontId="0" fillId="2" borderId="21" xfId="0" applyNumberFormat="1" applyFill="1" applyBorder="1" applyAlignment="1">
      <alignment horizontal="center"/>
    </xf>
    <xf numFmtId="10" fontId="0" fillId="2" borderId="21" xfId="0" applyNumberForma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68" fontId="0" fillId="2" borderId="24" xfId="0" applyNumberFormat="1" applyFill="1" applyBorder="1"/>
    <xf numFmtId="168" fontId="0" fillId="7" borderId="0" xfId="0" applyNumberFormat="1" applyFill="1" applyAlignment="1">
      <alignment horizontal="center"/>
    </xf>
    <xf numFmtId="168" fontId="0" fillId="2" borderId="26" xfId="0" applyNumberFormat="1" applyFill="1" applyBorder="1" applyAlignment="1">
      <alignment horizontal="center"/>
    </xf>
    <xf numFmtId="168" fontId="2" fillId="2" borderId="38" xfId="0" applyNumberFormat="1" applyFont="1" applyFill="1" applyBorder="1" applyAlignment="1">
      <alignment horizontal="center"/>
    </xf>
    <xf numFmtId="168" fontId="2" fillId="2" borderId="42" xfId="0" applyNumberFormat="1" applyFont="1" applyFill="1" applyBorder="1" applyAlignment="1">
      <alignment horizontal="center"/>
    </xf>
    <xf numFmtId="168" fontId="2" fillId="2" borderId="35" xfId="0" applyNumberFormat="1" applyFont="1" applyFill="1" applyBorder="1" applyAlignment="1">
      <alignment horizontal="center"/>
    </xf>
    <xf numFmtId="168" fontId="0" fillId="2" borderId="0" xfId="0" applyNumberFormat="1" applyFill="1" applyAlignment="1">
      <alignment horizontal="center"/>
    </xf>
    <xf numFmtId="168" fontId="0" fillId="2" borderId="5" xfId="0" applyNumberFormat="1" applyFill="1" applyBorder="1" applyAlignment="1">
      <alignment horizontal="center"/>
    </xf>
    <xf numFmtId="168" fontId="0" fillId="2" borderId="6" xfId="0" applyNumberFormat="1" applyFill="1" applyBorder="1" applyAlignment="1">
      <alignment horizontal="center"/>
    </xf>
    <xf numFmtId="168" fontId="0" fillId="2" borderId="7" xfId="0" applyNumberFormat="1" applyFill="1" applyBorder="1" applyAlignment="1">
      <alignment horizontal="center"/>
    </xf>
    <xf numFmtId="168" fontId="0" fillId="2" borderId="5" xfId="1" applyNumberFormat="1" applyFont="1" applyFill="1" applyBorder="1" applyAlignment="1">
      <alignment horizontal="center"/>
    </xf>
    <xf numFmtId="168" fontId="0" fillId="3" borderId="10" xfId="0" applyNumberFormat="1" applyFill="1" applyBorder="1" applyAlignment="1">
      <alignment horizontal="center"/>
    </xf>
    <xf numFmtId="0" fontId="0" fillId="6" borderId="11" xfId="0" applyFill="1" applyBorder="1"/>
    <xf numFmtId="0" fontId="0" fillId="6" borderId="14" xfId="0" applyFill="1" applyBorder="1"/>
    <xf numFmtId="0" fontId="0" fillId="2" borderId="20" xfId="0" applyFill="1" applyBorder="1"/>
    <xf numFmtId="0" fontId="0" fillId="2" borderId="6" xfId="0" applyFill="1" applyBorder="1"/>
    <xf numFmtId="10" fontId="0" fillId="2" borderId="2" xfId="0" applyNumberFormat="1" applyFill="1" applyBorder="1" applyAlignment="1">
      <alignment horizontal="center"/>
    </xf>
    <xf numFmtId="0" fontId="2" fillId="2" borderId="25" xfId="0" applyFont="1" applyFill="1" applyBorder="1"/>
    <xf numFmtId="9" fontId="0" fillId="2" borderId="9" xfId="0" applyNumberForma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27" xfId="0" applyFill="1" applyBorder="1"/>
    <xf numFmtId="0" fontId="0" fillId="5" borderId="0" xfId="0" applyFill="1"/>
    <xf numFmtId="169" fontId="0" fillId="2" borderId="26" xfId="0" applyNumberFormat="1" applyFill="1" applyBorder="1" applyAlignment="1">
      <alignment horizontal="center"/>
    </xf>
    <xf numFmtId="10" fontId="0" fillId="2" borderId="0" xfId="1" applyNumberFormat="1" applyFont="1" applyFill="1" applyBorder="1" applyAlignment="1">
      <alignment horizontal="center"/>
    </xf>
    <xf numFmtId="169" fontId="2" fillId="2" borderId="38" xfId="0" applyNumberFormat="1" applyFont="1" applyFill="1" applyBorder="1" applyAlignment="1">
      <alignment horizontal="center"/>
    </xf>
    <xf numFmtId="10" fontId="2" fillId="2" borderId="49" xfId="1" applyNumberFormat="1" applyFont="1" applyFill="1" applyBorder="1" applyAlignment="1">
      <alignment horizontal="center"/>
    </xf>
    <xf numFmtId="0" fontId="2" fillId="2" borderId="39" xfId="0" applyFont="1" applyFill="1" applyBorder="1"/>
    <xf numFmtId="10" fontId="2" fillId="2" borderId="50" xfId="0" applyNumberFormat="1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43" xfId="0" applyFont="1" applyFill="1" applyBorder="1"/>
    <xf numFmtId="0" fontId="0" fillId="10" borderId="11" xfId="0" applyFill="1" applyBorder="1"/>
    <xf numFmtId="0" fontId="0" fillId="10" borderId="14" xfId="0" applyFill="1" applyBorder="1"/>
    <xf numFmtId="168" fontId="2" fillId="2" borderId="44" xfId="0" applyNumberFormat="1" applyFont="1" applyFill="1" applyBorder="1" applyAlignment="1">
      <alignment horizontal="center"/>
    </xf>
    <xf numFmtId="0" fontId="0" fillId="11" borderId="11" xfId="0" applyFill="1" applyBorder="1"/>
    <xf numFmtId="0" fontId="0" fillId="11" borderId="29" xfId="0" applyFill="1" applyBorder="1"/>
    <xf numFmtId="164" fontId="0" fillId="2" borderId="9" xfId="0" applyNumberFormat="1" applyFill="1" applyBorder="1" applyAlignment="1">
      <alignment horizontal="center"/>
    </xf>
    <xf numFmtId="166" fontId="0" fillId="2" borderId="46" xfId="0" applyNumberFormat="1" applyFill="1" applyBorder="1"/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10" fontId="0" fillId="2" borderId="5" xfId="1" applyNumberFormat="1" applyFont="1" applyFill="1" applyBorder="1" applyAlignment="1">
      <alignment horizontal="center"/>
    </xf>
    <xf numFmtId="10" fontId="2" fillId="2" borderId="51" xfId="1" applyNumberFormat="1" applyFont="1" applyFill="1" applyBorder="1" applyAlignment="1">
      <alignment horizontal="center"/>
    </xf>
    <xf numFmtId="10" fontId="2" fillId="2" borderId="13" xfId="0" applyNumberFormat="1" applyFont="1" applyFill="1" applyBorder="1" applyAlignment="1">
      <alignment horizontal="center"/>
    </xf>
    <xf numFmtId="10" fontId="2" fillId="2" borderId="52" xfId="0" applyNumberFormat="1" applyFont="1" applyFill="1" applyBorder="1" applyAlignment="1">
      <alignment horizontal="center"/>
    </xf>
    <xf numFmtId="0" fontId="2" fillId="2" borderId="29" xfId="0" applyFont="1" applyFill="1" applyBorder="1"/>
    <xf numFmtId="168" fontId="0" fillId="2" borderId="0" xfId="0" applyNumberFormat="1" applyFill="1"/>
    <xf numFmtId="168" fontId="0" fillId="2" borderId="35" xfId="0" applyNumberFormat="1" applyFill="1" applyBorder="1" applyAlignment="1">
      <alignment horizontal="center"/>
    </xf>
    <xf numFmtId="0" fontId="0" fillId="13" borderId="53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0" fillId="13" borderId="24" xfId="0" applyFill="1" applyBorder="1" applyAlignment="1">
      <alignment horizontal="center"/>
    </xf>
    <xf numFmtId="0" fontId="2" fillId="2" borderId="24" xfId="0" applyFont="1" applyFill="1" applyBorder="1"/>
    <xf numFmtId="0" fontId="0" fillId="14" borderId="0" xfId="0" applyFill="1" applyAlignment="1">
      <alignment horizontal="center"/>
    </xf>
    <xf numFmtId="0" fontId="0" fillId="14" borderId="25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14" borderId="0" xfId="0" applyFill="1" applyAlignment="1">
      <alignment horizontal="left"/>
    </xf>
    <xf numFmtId="0" fontId="0" fillId="14" borderId="25" xfId="0" applyFill="1" applyBorder="1" applyAlignment="1">
      <alignment horizontal="left"/>
    </xf>
    <xf numFmtId="0" fontId="0" fillId="6" borderId="25" xfId="0" applyFill="1" applyBorder="1" applyAlignment="1">
      <alignment horizontal="left"/>
    </xf>
    <xf numFmtId="0" fontId="0" fillId="2" borderId="46" xfId="0" applyFill="1" applyBorder="1"/>
    <xf numFmtId="0" fontId="0" fillId="14" borderId="28" xfId="0" applyFill="1" applyBorder="1"/>
    <xf numFmtId="0" fontId="0" fillId="15" borderId="29" xfId="0" applyFill="1" applyBorder="1" applyAlignment="1">
      <alignment horizontal="left"/>
    </xf>
    <xf numFmtId="0" fontId="0" fillId="14" borderId="0" xfId="0" applyFill="1"/>
    <xf numFmtId="0" fontId="0" fillId="15" borderId="2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/>
    <xf numFmtId="0" fontId="0" fillId="16" borderId="0" xfId="0" applyFill="1"/>
    <xf numFmtId="168" fontId="0" fillId="2" borderId="21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17" borderId="0" xfId="0" applyFill="1" applyAlignment="1">
      <alignment horizontal="center"/>
    </xf>
    <xf numFmtId="0" fontId="0" fillId="2" borderId="54" xfId="0" applyFill="1" applyBorder="1" applyAlignment="1">
      <alignment horizontal="center"/>
    </xf>
    <xf numFmtId="10" fontId="0" fillId="2" borderId="46" xfId="0" applyNumberForma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25" xfId="0" applyFill="1" applyBorder="1" applyAlignment="1">
      <alignment horizontal="center"/>
    </xf>
    <xf numFmtId="0" fontId="0" fillId="20" borderId="0" xfId="0" applyFill="1" applyAlignment="1">
      <alignment horizontal="center"/>
    </xf>
    <xf numFmtId="0" fontId="0" fillId="2" borderId="18" xfId="0" applyFill="1" applyBorder="1"/>
    <xf numFmtId="0" fontId="0" fillId="2" borderId="19" xfId="0" applyFill="1" applyBorder="1"/>
    <xf numFmtId="0" fontId="0" fillId="20" borderId="20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2" borderId="10" xfId="0" applyFill="1" applyBorder="1"/>
    <xf numFmtId="0" fontId="0" fillId="7" borderId="0" xfId="0" applyFill="1" applyAlignment="1">
      <alignment horizontal="center"/>
    </xf>
    <xf numFmtId="0" fontId="0" fillId="21" borderId="0" xfId="0" applyFill="1" applyAlignment="1">
      <alignment horizontal="center"/>
    </xf>
    <xf numFmtId="171" fontId="0" fillId="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0" fontId="0" fillId="23" borderId="0" xfId="0" applyFill="1" applyAlignment="1">
      <alignment horizontal="center"/>
    </xf>
    <xf numFmtId="2" fontId="0" fillId="23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2" fontId="0" fillId="9" borderId="0" xfId="0" applyNumberFormat="1" applyFill="1" applyAlignment="1">
      <alignment horizontal="center"/>
    </xf>
    <xf numFmtId="1" fontId="0" fillId="2" borderId="3" xfId="0" applyNumberFormat="1" applyFill="1" applyBorder="1"/>
    <xf numFmtId="1" fontId="0" fillId="2" borderId="5" xfId="0" applyNumberFormat="1" applyFill="1" applyBorder="1"/>
    <xf numFmtId="1" fontId="0" fillId="2" borderId="0" xfId="0" applyNumberFormat="1" applyFill="1"/>
    <xf numFmtId="1" fontId="2" fillId="2" borderId="0" xfId="0" applyNumberFormat="1" applyFont="1" applyFill="1"/>
    <xf numFmtId="172" fontId="0" fillId="2" borderId="0" xfId="2" applyNumberFormat="1" applyFont="1" applyFill="1" applyBorder="1"/>
    <xf numFmtId="172" fontId="0" fillId="2" borderId="9" xfId="2" applyNumberFormat="1" applyFont="1" applyFill="1" applyBorder="1"/>
    <xf numFmtId="0" fontId="0" fillId="2" borderId="8" xfId="0" applyFill="1" applyBorder="1" applyAlignment="1">
      <alignment horizontal="center"/>
    </xf>
    <xf numFmtId="1" fontId="0" fillId="2" borderId="0" xfId="0" applyNumberFormat="1" applyFill="1" applyBorder="1"/>
    <xf numFmtId="1" fontId="0" fillId="2" borderId="9" xfId="0" applyNumberFormat="1" applyFill="1" applyBorder="1"/>
    <xf numFmtId="10" fontId="0" fillId="2" borderId="5" xfId="1" applyNumberFormat="1" applyFont="1" applyFill="1" applyBorder="1"/>
    <xf numFmtId="10" fontId="0" fillId="2" borderId="10" xfId="1" applyNumberFormat="1" applyFont="1" applyFill="1" applyBorder="1"/>
    <xf numFmtId="170" fontId="0" fillId="2" borderId="0" xfId="0" applyNumberFormat="1" applyFill="1"/>
    <xf numFmtId="0" fontId="0" fillId="2" borderId="1" xfId="0" applyFill="1" applyBorder="1" applyAlignment="1">
      <alignment horizontal="right"/>
    </xf>
    <xf numFmtId="0" fontId="0" fillId="2" borderId="2" xfId="0" applyFill="1" applyBorder="1" applyAlignment="1">
      <alignment horizontal="right"/>
    </xf>
    <xf numFmtId="0" fontId="0" fillId="12" borderId="57" xfId="0" applyFill="1" applyBorder="1" applyAlignment="1">
      <alignment horizontal="right"/>
    </xf>
    <xf numFmtId="172" fontId="0" fillId="2" borderId="58" xfId="0" applyNumberFormat="1" applyFill="1" applyBorder="1"/>
    <xf numFmtId="172" fontId="0" fillId="2" borderId="56" xfId="0" applyNumberFormat="1" applyFill="1" applyBorder="1"/>
    <xf numFmtId="2" fontId="0" fillId="7" borderId="0" xfId="0" applyNumberFormat="1" applyFill="1" applyAlignment="1">
      <alignment horizontal="center"/>
    </xf>
    <xf numFmtId="171" fontId="0" fillId="7" borderId="0" xfId="0" applyNumberFormat="1" applyFill="1" applyAlignment="1">
      <alignment horizontal="center"/>
    </xf>
    <xf numFmtId="0" fontId="0" fillId="4" borderId="0" xfId="0" applyFill="1"/>
    <xf numFmtId="0" fontId="0" fillId="4" borderId="4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72" fontId="0" fillId="2" borderId="21" xfId="0" applyNumberFormat="1" applyFill="1" applyBorder="1"/>
    <xf numFmtId="0" fontId="0" fillId="12" borderId="21" xfId="0" applyFill="1" applyBorder="1" applyAlignment="1">
      <alignment horizontal="right"/>
    </xf>
    <xf numFmtId="171" fontId="0" fillId="23" borderId="0" xfId="0" applyNumberFormat="1" applyFill="1" applyAlignment="1">
      <alignment horizontal="center"/>
    </xf>
    <xf numFmtId="168" fontId="0" fillId="2" borderId="18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5" borderId="0" xfId="0" applyFill="1"/>
    <xf numFmtId="0" fontId="2" fillId="25" borderId="0" xfId="0" applyFont="1" applyFill="1" applyAlignment="1">
      <alignment horizontal="center"/>
    </xf>
    <xf numFmtId="0" fontId="0" fillId="2" borderId="0" xfId="1" applyNumberFormat="1" applyFont="1" applyFill="1" applyAlignment="1">
      <alignment horizontal="center"/>
    </xf>
    <xf numFmtId="1" fontId="2" fillId="2" borderId="6" xfId="0" applyNumberFormat="1" applyFont="1" applyFill="1" applyBorder="1"/>
    <xf numFmtId="1" fontId="2" fillId="2" borderId="51" xfId="0" applyNumberFormat="1" applyFont="1" applyFill="1" applyBorder="1"/>
    <xf numFmtId="1" fontId="0" fillId="2" borderId="38" xfId="0" applyNumberFormat="1" applyFill="1" applyBorder="1" applyAlignment="1">
      <alignment horizontal="center"/>
    </xf>
    <xf numFmtId="1" fontId="0" fillId="2" borderId="44" xfId="0" applyNumberFormat="1" applyFill="1" applyBorder="1" applyAlignment="1">
      <alignment horizontal="center"/>
    </xf>
    <xf numFmtId="173" fontId="0" fillId="2" borderId="0" xfId="0" applyNumberFormat="1" applyFill="1"/>
    <xf numFmtId="168" fontId="2" fillId="7" borderId="0" xfId="0" applyNumberFormat="1" applyFont="1" applyFill="1" applyAlignment="1">
      <alignment horizontal="center"/>
    </xf>
    <xf numFmtId="168" fontId="2" fillId="8" borderId="0" xfId="0" applyNumberFormat="1" applyFont="1" applyFill="1" applyAlignment="1">
      <alignment horizontal="center"/>
    </xf>
    <xf numFmtId="174" fontId="0" fillId="2" borderId="0" xfId="0" applyNumberFormat="1" applyFill="1"/>
    <xf numFmtId="0" fontId="0" fillId="18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0" fillId="27" borderId="0" xfId="0" applyFill="1" applyAlignment="1">
      <alignment horizontal="center"/>
    </xf>
    <xf numFmtId="0" fontId="0" fillId="28" borderId="0" xfId="0" applyFill="1" applyAlignment="1">
      <alignment horizontal="center"/>
    </xf>
    <xf numFmtId="168" fontId="0" fillId="4" borderId="3" xfId="0" applyNumberFormat="1" applyFill="1" applyBorder="1"/>
    <xf numFmtId="168" fontId="0" fillId="4" borderId="5" xfId="0" applyNumberFormat="1" applyFill="1" applyBorder="1"/>
    <xf numFmtId="168" fontId="0" fillId="4" borderId="10" xfId="0" applyNumberFormat="1" applyFill="1" applyBorder="1"/>
    <xf numFmtId="0" fontId="0" fillId="7" borderId="1" xfId="0" applyFill="1" applyBorder="1"/>
    <xf numFmtId="0" fontId="0" fillId="7" borderId="4" xfId="0" applyFill="1" applyBorder="1"/>
    <xf numFmtId="0" fontId="0" fillId="7" borderId="8" xfId="0" applyFill="1" applyBorder="1"/>
    <xf numFmtId="165" fontId="0" fillId="2" borderId="5" xfId="1" applyNumberFormat="1" applyFont="1" applyFill="1" applyBorder="1"/>
    <xf numFmtId="0" fontId="0" fillId="10" borderId="0" xfId="0" applyFill="1" applyAlignment="1">
      <alignment horizontal="center"/>
    </xf>
    <xf numFmtId="176" fontId="0" fillId="2" borderId="0" xfId="0" applyNumberFormat="1" applyFill="1" applyAlignment="1">
      <alignment horizontal="center"/>
    </xf>
    <xf numFmtId="0" fontId="0" fillId="29" borderId="0" xfId="0" applyFill="1" applyAlignment="1">
      <alignment horizontal="center"/>
    </xf>
    <xf numFmtId="2" fontId="0" fillId="29" borderId="0" xfId="0" applyNumberFormat="1" applyFill="1" applyAlignment="1">
      <alignment horizontal="center"/>
    </xf>
    <xf numFmtId="176" fontId="0" fillId="29" borderId="0" xfId="0" applyNumberFormat="1" applyFill="1" applyAlignment="1">
      <alignment horizontal="center"/>
    </xf>
    <xf numFmtId="1" fontId="0" fillId="29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0" fontId="0" fillId="17" borderId="0" xfId="0" applyFill="1"/>
    <xf numFmtId="0" fontId="0" fillId="22" borderId="0" xfId="0" applyFill="1"/>
    <xf numFmtId="0" fontId="0" fillId="23" borderId="0" xfId="0" applyFill="1"/>
    <xf numFmtId="171" fontId="0" fillId="2" borderId="0" xfId="0" applyNumberFormat="1" applyFill="1"/>
    <xf numFmtId="175" fontId="0" fillId="2" borderId="24" xfId="0" applyNumberFormat="1" applyFill="1" applyBorder="1"/>
    <xf numFmtId="177" fontId="0" fillId="2" borderId="24" xfId="0" applyNumberFormat="1" applyFill="1" applyBorder="1"/>
    <xf numFmtId="0" fontId="0" fillId="2" borderId="0" xfId="0" applyFill="1" applyAlignment="1">
      <alignment horizontal="center"/>
    </xf>
    <xf numFmtId="0" fontId="0" fillId="31" borderId="0" xfId="0" applyFill="1" applyAlignment="1">
      <alignment horizontal="center"/>
    </xf>
    <xf numFmtId="172" fontId="0" fillId="2" borderId="0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4" fillId="9" borderId="1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30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8" borderId="9" xfId="0" applyFill="1" applyBorder="1" applyAlignment="1">
      <alignment horizontal="center" vertical="center"/>
    </xf>
    <xf numFmtId="0" fontId="0" fillId="12" borderId="55" xfId="0" applyFill="1" applyBorder="1" applyAlignment="1">
      <alignment horizontal="center" vertical="center"/>
    </xf>
    <xf numFmtId="0" fontId="0" fillId="12" borderId="5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6" fillId="19" borderId="2" xfId="3" applyBorder="1" applyAlignment="1">
      <alignment horizontal="center"/>
    </xf>
    <xf numFmtId="0" fontId="6" fillId="19" borderId="3" xfId="3" applyBorder="1" applyAlignment="1">
      <alignment horizontal="center"/>
    </xf>
    <xf numFmtId="0" fontId="6" fillId="19" borderId="1" xfId="3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 vertical="center"/>
    </xf>
  </cellXfs>
  <cellStyles count="4">
    <cellStyle name="Currency" xfId="2" builtinId="4"/>
    <cellStyle name="Good" xfId="3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2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9C-41AC-BA95-69D8E5A01C13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9C-41AC-BA95-69D8E5A01C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9C-41AC-BA95-69D8E5A01C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59C-41AC-BA95-69D8E5A01C13}"/>
              </c:ext>
            </c:extLst>
          </c:dPt>
          <c:dLbls>
            <c:dLbl>
              <c:idx val="0"/>
              <c:layout>
                <c:manualLayout>
                  <c:x val="1.727536710460402E-2"/>
                  <c:y val="6.696514420655534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9C-41AC-BA95-69D8E5A01C13}"/>
                </c:ext>
              </c:extLst>
            </c:dLbl>
            <c:dLbl>
              <c:idx val="1"/>
              <c:layout>
                <c:manualLayout>
                  <c:x val="-3.2216740033446753E-2"/>
                  <c:y val="-6.7174295816564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9C-41AC-BA95-69D8E5A01C13}"/>
                </c:ext>
              </c:extLst>
            </c:dLbl>
            <c:dLbl>
              <c:idx val="2"/>
              <c:layout>
                <c:manualLayout>
                  <c:x val="-1.7530846165701375E-2"/>
                  <c:y val="2.173198777909948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9C-41AC-BA95-69D8E5A01C13}"/>
                </c:ext>
              </c:extLst>
            </c:dLbl>
            <c:dLbl>
              <c:idx val="3"/>
              <c:layout>
                <c:manualLayout>
                  <c:x val="9.4410748292308097E-2"/>
                  <c:y val="-2.08404378338046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59C-41AC-BA95-69D8E5A01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Cap table'!$Z$39:$Z$40,'Boomerang Cap table'!$Z$42:$Z$43)</c:f>
              <c:numCache>
                <c:formatCode>0.00%</c:formatCode>
                <c:ptCount val="4"/>
                <c:pt idx="0">
                  <c:v>0.44930305646358143</c:v>
                </c:pt>
                <c:pt idx="1">
                  <c:v>0.44930305646358143</c:v>
                </c:pt>
                <c:pt idx="2">
                  <c:v>3.9314017440563377E-2</c:v>
                </c:pt>
                <c:pt idx="3">
                  <c:v>6.2079869632273778E-2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9C-41AC-BA95-69D8E5A01C1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3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3F-4D35-A72C-329E094BE6C2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3F-4D35-A72C-329E094BE6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3F-4D35-A72C-329E094BE6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3F-4D35-A72C-329E094BE6C2}"/>
              </c:ext>
            </c:extLst>
          </c:dPt>
          <c:dLbls>
            <c:dLbl>
              <c:idx val="0"/>
              <c:layout>
                <c:manualLayout>
                  <c:x val="2.1070647419072614E-3"/>
                  <c:y val="2.825200483157598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3F-4D35-A72C-329E094BE6C2}"/>
                </c:ext>
              </c:extLst>
            </c:dLbl>
            <c:dLbl>
              <c:idx val="1"/>
              <c:layout>
                <c:manualLayout>
                  <c:x val="-2.1164588801399827E-2"/>
                  <c:y val="-4.29657884459944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3F-4D35-A72C-329E094BE6C2}"/>
                </c:ext>
              </c:extLst>
            </c:dLbl>
            <c:dLbl>
              <c:idx val="2"/>
              <c:layout>
                <c:manualLayout>
                  <c:x val="-4.6058617672790902E-2"/>
                  <c:y val="1.081873416341988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3F-4D35-A72C-329E094BE6C2}"/>
                </c:ext>
              </c:extLst>
            </c:dLbl>
            <c:dLbl>
              <c:idx val="3"/>
              <c:layout>
                <c:manualLayout>
                  <c:x val="-2.7762467191601052E-3"/>
                  <c:y val="-1.6280594683450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3F-4D35-A72C-329E094BE6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Cap table'!$Z$57,'Boomerang Cap table'!$Z$58,'Boomerang Cap table'!$Z$60,'Boomerang Cap table'!$Z$61)</c:f>
              <c:numCache>
                <c:formatCode>0.00%</c:formatCode>
                <c:ptCount val="4"/>
                <c:pt idx="0">
                  <c:v>0.44064136530329767</c:v>
                </c:pt>
                <c:pt idx="1">
                  <c:v>0.44064136530329767</c:v>
                </c:pt>
                <c:pt idx="2">
                  <c:v>5.7834179196057822E-2</c:v>
                </c:pt>
                <c:pt idx="3">
                  <c:v>6.0883090197346834E-2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3F-4D35-A72C-329E094BE6C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2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80-4C40-9656-238318AB499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80-4C40-9656-238318AB49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80-4C40-9656-238318AB49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880-4C40-9656-238318AB499C}"/>
              </c:ext>
            </c:extLst>
          </c:dPt>
          <c:dLbls>
            <c:dLbl>
              <c:idx val="0"/>
              <c:layout>
                <c:manualLayout>
                  <c:x val="1.727536710460402E-2"/>
                  <c:y val="6.696514420655534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80-4C40-9656-238318AB499C}"/>
                </c:ext>
              </c:extLst>
            </c:dLbl>
            <c:dLbl>
              <c:idx val="1"/>
              <c:layout>
                <c:manualLayout>
                  <c:x val="-3.2216740033446753E-2"/>
                  <c:y val="-6.7174295816564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80-4C40-9656-238318AB499C}"/>
                </c:ext>
              </c:extLst>
            </c:dLbl>
            <c:dLbl>
              <c:idx val="2"/>
              <c:layout>
                <c:manualLayout>
                  <c:x val="-1.7530846165701375E-2"/>
                  <c:y val="2.173198777909948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80-4C40-9656-238318AB499C}"/>
                </c:ext>
              </c:extLst>
            </c:dLbl>
            <c:dLbl>
              <c:idx val="3"/>
              <c:layout>
                <c:manualLayout>
                  <c:x val="9.4410748292308097E-2"/>
                  <c:y val="-2.08404378338046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80-4C40-9656-238318AB49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 Boomerang(Round A)'!$Z$39:$Z$40,' Boomerang(Round A)'!$Z$42:$Z$43)</c:f>
              <c:numCache>
                <c:formatCode>0.00%</c:formatCode>
                <c:ptCount val="4"/>
                <c:pt idx="0">
                  <c:v>0.44930305646358143</c:v>
                </c:pt>
                <c:pt idx="1">
                  <c:v>0.44930305646358143</c:v>
                </c:pt>
                <c:pt idx="2">
                  <c:v>3.9314017440563377E-2</c:v>
                </c:pt>
                <c:pt idx="3">
                  <c:v>6.2079869632273778E-2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80-4C40-9656-238318AB49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3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0A-4E6A-B651-36EF94B2A736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0A-4E6A-B651-36EF94B2A7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0A-4E6A-B651-36EF94B2A73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D0A-4E6A-B651-36EF94B2A736}"/>
              </c:ext>
            </c:extLst>
          </c:dPt>
          <c:dLbls>
            <c:dLbl>
              <c:idx val="0"/>
              <c:layout>
                <c:manualLayout>
                  <c:x val="2.1070647419072614E-3"/>
                  <c:y val="2.825200483157598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0A-4E6A-B651-36EF94B2A736}"/>
                </c:ext>
              </c:extLst>
            </c:dLbl>
            <c:dLbl>
              <c:idx val="1"/>
              <c:layout>
                <c:manualLayout>
                  <c:x val="-2.1164588801399827E-2"/>
                  <c:y val="-4.29657884459944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0A-4E6A-B651-36EF94B2A736}"/>
                </c:ext>
              </c:extLst>
            </c:dLbl>
            <c:dLbl>
              <c:idx val="2"/>
              <c:layout>
                <c:manualLayout>
                  <c:x val="-4.6058617672790902E-2"/>
                  <c:y val="1.081873416341988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0A-4E6A-B651-36EF94B2A736}"/>
                </c:ext>
              </c:extLst>
            </c:dLbl>
            <c:dLbl>
              <c:idx val="3"/>
              <c:layout>
                <c:manualLayout>
                  <c:x val="-2.7762467191601052E-3"/>
                  <c:y val="-1.6280594683450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0A-4E6A-B651-36EF94B2A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 Boomerang(Round A)'!$Z$57,' Boomerang(Round A)'!$Z$58,' Boomerang(Round A)'!$Z$60,' Boomerang(Round A)'!$Z$61)</c:f>
              <c:numCache>
                <c:formatCode>0.00%</c:formatCode>
                <c:ptCount val="4"/>
                <c:pt idx="0">
                  <c:v>0.44064136530329767</c:v>
                </c:pt>
                <c:pt idx="1">
                  <c:v>0.44064136530329767</c:v>
                </c:pt>
                <c:pt idx="2">
                  <c:v>5.7834179196057822E-2</c:v>
                </c:pt>
                <c:pt idx="3">
                  <c:v>6.0883090197346834E-2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0A-4E6A-B651-36EF94B2A73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2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99-4AA3-9C74-E24C520CB0F7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99-4AA3-9C74-E24C520CB0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99-4AA3-9C74-E24C520CB0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99-4AA3-9C74-E24C520CB0F7}"/>
              </c:ext>
            </c:extLst>
          </c:dPt>
          <c:dLbls>
            <c:dLbl>
              <c:idx val="0"/>
              <c:layout>
                <c:manualLayout>
                  <c:x val="1.727536710460402E-2"/>
                  <c:y val="6.696514420655534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99-4AA3-9C74-E24C520CB0F7}"/>
                </c:ext>
              </c:extLst>
            </c:dLbl>
            <c:dLbl>
              <c:idx val="1"/>
              <c:layout>
                <c:manualLayout>
                  <c:x val="-3.2216740033446753E-2"/>
                  <c:y val="-6.7174295816564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299-4AA3-9C74-E24C520CB0F7}"/>
                </c:ext>
              </c:extLst>
            </c:dLbl>
            <c:dLbl>
              <c:idx val="2"/>
              <c:layout>
                <c:manualLayout>
                  <c:x val="-1.7530846165701375E-2"/>
                  <c:y val="2.173198777909948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299-4AA3-9C74-E24C520CB0F7}"/>
                </c:ext>
              </c:extLst>
            </c:dLbl>
            <c:dLbl>
              <c:idx val="3"/>
              <c:layout>
                <c:manualLayout>
                  <c:x val="9.4410748292308097E-2"/>
                  <c:y val="-2.08404378338046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299-4AA3-9C74-E24C520CB0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(UP Round)'!$Z$39:$Z$40,'Boomerang (UP Round)'!$Z$42:$Z$43)</c:f>
              <c:numCache>
                <c:formatCode>0.00%</c:formatCode>
                <c:ptCount val="4"/>
                <c:pt idx="0">
                  <c:v>0.44930305646358143</c:v>
                </c:pt>
                <c:pt idx="1">
                  <c:v>0.44930305646358143</c:v>
                </c:pt>
                <c:pt idx="2">
                  <c:v>3.9314017440563377E-2</c:v>
                </c:pt>
                <c:pt idx="3">
                  <c:v>6.2079869632273778E-2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99-4AA3-9C74-E24C520CB0F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3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07-497D-B352-56526CAACCC7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07-497D-B352-56526CAACC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07-497D-B352-56526CAACC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F07-497D-B352-56526CAACCC7}"/>
              </c:ext>
            </c:extLst>
          </c:dPt>
          <c:dLbls>
            <c:dLbl>
              <c:idx val="0"/>
              <c:layout>
                <c:manualLayout>
                  <c:x val="2.1070647419072614E-3"/>
                  <c:y val="2.825200483157598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07-497D-B352-56526CAACCC7}"/>
                </c:ext>
              </c:extLst>
            </c:dLbl>
            <c:dLbl>
              <c:idx val="1"/>
              <c:layout>
                <c:manualLayout>
                  <c:x val="-2.1164588801399827E-2"/>
                  <c:y val="-4.29657884459944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F07-497D-B352-56526CAACCC7}"/>
                </c:ext>
              </c:extLst>
            </c:dLbl>
            <c:dLbl>
              <c:idx val="2"/>
              <c:layout>
                <c:manualLayout>
                  <c:x val="-4.6058617672790902E-2"/>
                  <c:y val="1.081873416341988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07-497D-B352-56526CAACCC7}"/>
                </c:ext>
              </c:extLst>
            </c:dLbl>
            <c:dLbl>
              <c:idx val="3"/>
              <c:layout>
                <c:manualLayout>
                  <c:x val="-2.7762467191601052E-3"/>
                  <c:y val="-1.6280594683450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F07-497D-B352-56526CAACC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(UP Round)'!$Z$57,'Boomerang (UP Round)'!$Z$58,'Boomerang (UP Round)'!$Z$60,'Boomerang (UP Round)'!$Z$61)</c:f>
              <c:numCache>
                <c:formatCode>0.00%</c:formatCode>
                <c:ptCount val="4"/>
                <c:pt idx="0">
                  <c:v>0.44064136530329767</c:v>
                </c:pt>
                <c:pt idx="1">
                  <c:v>0.44064136530329767</c:v>
                </c:pt>
                <c:pt idx="2">
                  <c:v>5.7834179196057822E-2</c:v>
                </c:pt>
                <c:pt idx="3">
                  <c:v>6.0883090197346834E-2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07-497D-B352-56526CAACCC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2</a:t>
            </a:r>
            <a:endParaRPr lang="en-IN"/>
          </a:p>
        </c:rich>
      </c:tx>
      <c:layout>
        <c:manualLayout>
          <c:xMode val="edge"/>
          <c:yMode val="edge"/>
          <c:x val="0.13278218810506723"/>
          <c:y val="7.0894787111885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97-4789-9A2B-9D385523976C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97-4789-9A2B-9D385523976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97-4789-9A2B-9D385523976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97-4789-9A2B-9D385523976C}"/>
              </c:ext>
            </c:extLst>
          </c:dPt>
          <c:dLbls>
            <c:dLbl>
              <c:idx val="0"/>
              <c:layout>
                <c:manualLayout>
                  <c:x val="1.727536710460402E-2"/>
                  <c:y val="6.696514420655534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97-4789-9A2B-9D385523976C}"/>
                </c:ext>
              </c:extLst>
            </c:dLbl>
            <c:dLbl>
              <c:idx val="1"/>
              <c:layout>
                <c:manualLayout>
                  <c:x val="-3.2216740033446753E-2"/>
                  <c:y val="-6.7174295816564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97-4789-9A2B-9D385523976C}"/>
                </c:ext>
              </c:extLst>
            </c:dLbl>
            <c:dLbl>
              <c:idx val="2"/>
              <c:layout>
                <c:manualLayout>
                  <c:x val="-1.7530846165701375E-2"/>
                  <c:y val="2.1731987779099486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97-4789-9A2B-9D385523976C}"/>
                </c:ext>
              </c:extLst>
            </c:dLbl>
            <c:dLbl>
              <c:idx val="3"/>
              <c:layout>
                <c:manualLayout>
                  <c:x val="9.4410748292308097E-2"/>
                  <c:y val="-2.084043783380468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697-4789-9A2B-9D38552397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(Down Round)'!$Z$39:$Z$40,'Boomerang (Down Round)'!$Z$42:$Z$43)</c:f>
              <c:numCache>
                <c:formatCode>0.00%</c:formatCode>
                <c:ptCount val="4"/>
                <c:pt idx="0">
                  <c:v>0.44930305646358143</c:v>
                </c:pt>
                <c:pt idx="1">
                  <c:v>0.44930305646358143</c:v>
                </c:pt>
                <c:pt idx="2">
                  <c:v>3.9314017440563377E-2</c:v>
                </c:pt>
                <c:pt idx="3">
                  <c:v>6.2079869632273778E-2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97-4789-9A2B-9D385523976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Round</a:t>
            </a:r>
            <a:r>
              <a:rPr lang="en-IN" baseline="0"/>
              <a:t> A - Alt 3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F4-4002-8C75-65C1FFA078D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F4-4002-8C75-65C1FFA078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F4-4002-8C75-65C1FFA078D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F4-4002-8C75-65C1FFA078D9}"/>
              </c:ext>
            </c:extLst>
          </c:dPt>
          <c:dLbls>
            <c:dLbl>
              <c:idx val="0"/>
              <c:layout>
                <c:manualLayout>
                  <c:x val="2.1070647419072614E-3"/>
                  <c:y val="2.8252004831575985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F4-4002-8C75-65C1FFA078D9}"/>
                </c:ext>
              </c:extLst>
            </c:dLbl>
            <c:dLbl>
              <c:idx val="1"/>
              <c:layout>
                <c:manualLayout>
                  <c:x val="-2.1164588801399827E-2"/>
                  <c:y val="-4.29657884459944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F4-4002-8C75-65C1FFA078D9}"/>
                </c:ext>
              </c:extLst>
            </c:dLbl>
            <c:dLbl>
              <c:idx val="2"/>
              <c:layout>
                <c:manualLayout>
                  <c:x val="-4.6058617672790902E-2"/>
                  <c:y val="1.081873416341988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F4-4002-8C75-65C1FFA078D9}"/>
                </c:ext>
              </c:extLst>
            </c:dLbl>
            <c:dLbl>
              <c:idx val="3"/>
              <c:layout>
                <c:manualLayout>
                  <c:x val="-2.7762467191601052E-3"/>
                  <c:y val="-1.6280594683450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F4-4002-8C75-65C1FFA078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('Boomerang (Down Round)'!$Z$57,'Boomerang (Down Round)'!$Z$58,'Boomerang (Down Round)'!$Z$60,'Boomerang (Down Round)'!$Z$61)</c:f>
              <c:numCache>
                <c:formatCode>0.00%</c:formatCode>
                <c:ptCount val="4"/>
                <c:pt idx="0">
                  <c:v>0.44064136530329767</c:v>
                </c:pt>
                <c:pt idx="1">
                  <c:v>0.44064136530329767</c:v>
                </c:pt>
                <c:pt idx="2">
                  <c:v>5.7834179196057822E-2</c:v>
                </c:pt>
                <c:pt idx="3">
                  <c:v>6.0883090197346834E-2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F4-4002-8C75-65C1FFA078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(A1)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Graphs'!$B$7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Graphs'!$C$6:$E$6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Graphs'!$C$7:$E$7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0.36908167736281866</c:v>
                </c:pt>
                <c:pt idx="2">
                  <c:v>0.29526534189025494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E-40E1-A8C4-361E6418C764}"/>
            </c:ext>
          </c:extLst>
        </c:ser>
        <c:ser>
          <c:idx val="1"/>
          <c:order val="1"/>
          <c:tx>
            <c:strRef>
              <c:f>' Graphs'!$B$8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Graphs'!$C$6:$E$6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Graphs'!$C$8:$E$8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0.36908167736281866</c:v>
                </c:pt>
                <c:pt idx="2">
                  <c:v>0.29526534189025494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E-40E1-A8C4-361E6418C764}"/>
            </c:ext>
          </c:extLst>
        </c:ser>
        <c:ser>
          <c:idx val="2"/>
          <c:order val="2"/>
          <c:tx>
            <c:strRef>
              <c:f>' Graphs'!$B$9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Graphs'!$C$6:$E$6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Graphs'!$C$9:$E$9</c:f>
              <c:numCache>
                <c:formatCode>0.00%</c:formatCode>
                <c:ptCount val="3"/>
                <c:pt idx="1">
                  <c:v>9.6883940307739905E-2</c:v>
                </c:pt>
                <c:pt idx="2">
                  <c:v>7.7507152246191924E-2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6E-40E1-A8C4-361E6418C764}"/>
            </c:ext>
          </c:extLst>
        </c:ser>
        <c:ser>
          <c:idx val="3"/>
          <c:order val="3"/>
          <c:tx>
            <c:strRef>
              <c:f>' Graphs'!$B$10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Graphs'!$C$6:$E$6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Graphs'!$C$10:$E$10</c:f>
              <c:numCache>
                <c:formatCode>0.00%</c:formatCode>
                <c:ptCount val="3"/>
                <c:pt idx="1">
                  <c:v>0.16495270496662287</c:v>
                </c:pt>
                <c:pt idx="2">
                  <c:v>0.1319621639732983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6E-40E1-A8C4-361E6418C764}"/>
            </c:ext>
          </c:extLst>
        </c:ser>
        <c:ser>
          <c:idx val="4"/>
          <c:order val="4"/>
          <c:tx>
            <c:strRef>
              <c:f>' Graphs'!$B$11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Graphs'!$C$6:$E$6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Graphs'!$C$11:$E$11</c:f>
              <c:numCache>
                <c:formatCode>General</c:formatCode>
                <c:ptCount val="3"/>
                <c:pt idx="2" formatCode="0.00%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6E-40E1-A8C4-361E6418C7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09179311"/>
        <c:axId val="1884933391"/>
      </c:barChart>
      <c:catAx>
        <c:axId val="200917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933391"/>
        <c:crosses val="autoZero"/>
        <c:auto val="1"/>
        <c:lblAlgn val="ctr"/>
        <c:lblOffset val="100"/>
        <c:noMultiLvlLbl val="0"/>
      </c:catAx>
      <c:valAx>
        <c:axId val="18849333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17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(A2)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Graphs'!$G$7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Graphs'!$H$6:$J$6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Graphs'!$H$7:$J$7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0.44930305646358143</c:v>
                </c:pt>
                <c:pt idx="2">
                  <c:v>0.40845732405780133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5-458F-AAF3-2F6A2A8A41D6}"/>
            </c:ext>
          </c:extLst>
        </c:ser>
        <c:ser>
          <c:idx val="1"/>
          <c:order val="1"/>
          <c:tx>
            <c:strRef>
              <c:f>' Graphs'!$G$8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Graphs'!$H$6:$J$6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Graphs'!$H$8:$J$8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0.44930305646358143</c:v>
                </c:pt>
                <c:pt idx="2">
                  <c:v>0.40845732405780133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5-458F-AAF3-2F6A2A8A41D6}"/>
            </c:ext>
          </c:extLst>
        </c:ser>
        <c:ser>
          <c:idx val="2"/>
          <c:order val="2"/>
          <c:tx>
            <c:strRef>
              <c:f>' Graphs'!$G$9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Graphs'!$H$6:$J$6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Graphs'!$H$9:$J$9</c:f>
              <c:numCache>
                <c:formatCode>0.00%</c:formatCode>
                <c:ptCount val="3"/>
                <c:pt idx="1">
                  <c:v>3.9314017440563377E-2</c:v>
                </c:pt>
                <c:pt idx="2">
                  <c:v>3.5740015855057615E-2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A5-458F-AAF3-2F6A2A8A41D6}"/>
            </c:ext>
          </c:extLst>
        </c:ser>
        <c:ser>
          <c:idx val="3"/>
          <c:order val="3"/>
          <c:tx>
            <c:strRef>
              <c:f>' Graphs'!$G$10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Graphs'!$H$6:$J$6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Graphs'!$H$10:$J$10</c:f>
              <c:numCache>
                <c:formatCode>0.00%</c:formatCode>
                <c:ptCount val="3"/>
                <c:pt idx="1">
                  <c:v>6.2079869632273778E-2</c:v>
                </c:pt>
                <c:pt idx="2">
                  <c:v>5.643624512024889E-2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A5-458F-AAF3-2F6A2A8A41D6}"/>
            </c:ext>
          </c:extLst>
        </c:ser>
        <c:ser>
          <c:idx val="4"/>
          <c:order val="4"/>
          <c:tx>
            <c:strRef>
              <c:f>' Graphs'!$G$11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Graphs'!$H$6:$J$6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Graphs'!$H$11:$J$11</c:f>
              <c:numCache>
                <c:formatCode>General</c:formatCode>
                <c:ptCount val="3"/>
                <c:pt idx="2" formatCode="0.00%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A5-458F-AAF3-2F6A2A8A41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6074815"/>
        <c:axId val="2011627519"/>
      </c:barChart>
      <c:catAx>
        <c:axId val="196607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27519"/>
        <c:crosses val="autoZero"/>
        <c:auto val="1"/>
        <c:lblAlgn val="ctr"/>
        <c:lblOffset val="100"/>
        <c:noMultiLvlLbl val="0"/>
      </c:catAx>
      <c:valAx>
        <c:axId val="20116275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7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(A3)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Graphs'!$L$7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Graphs'!$M$6:$O$6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Graphs'!$M$7:$O$7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0.44064136530329767</c:v>
                </c:pt>
                <c:pt idx="2">
                  <c:v>0.4005830593666343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3-4D80-A2B8-1EE8D713A2C7}"/>
            </c:ext>
          </c:extLst>
        </c:ser>
        <c:ser>
          <c:idx val="1"/>
          <c:order val="1"/>
          <c:tx>
            <c:strRef>
              <c:f>' Graphs'!$L$8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Graphs'!$M$6:$O$6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Graphs'!$M$8:$O$8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0.44064136530329767</c:v>
                </c:pt>
                <c:pt idx="2">
                  <c:v>0.4005830593666343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3-4D80-A2B8-1EE8D713A2C7}"/>
            </c:ext>
          </c:extLst>
        </c:ser>
        <c:ser>
          <c:idx val="2"/>
          <c:order val="2"/>
          <c:tx>
            <c:strRef>
              <c:f>' Graphs'!$L$9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Graphs'!$M$6:$O$6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Graphs'!$M$9:$O$9</c:f>
              <c:numCache>
                <c:formatCode>0.00%</c:formatCode>
                <c:ptCount val="3"/>
                <c:pt idx="1">
                  <c:v>5.7834179196057822E-2</c:v>
                </c:pt>
                <c:pt idx="2">
                  <c:v>5.2576526541870748E-2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3-4D80-A2B8-1EE8D713A2C7}"/>
            </c:ext>
          </c:extLst>
        </c:ser>
        <c:ser>
          <c:idx val="3"/>
          <c:order val="3"/>
          <c:tx>
            <c:strRef>
              <c:f>' Graphs'!$L$10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Graphs'!$M$6:$O$6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Graphs'!$M$10:$O$10</c:f>
              <c:numCache>
                <c:formatCode>0.00%</c:formatCode>
                <c:ptCount val="3"/>
                <c:pt idx="1">
                  <c:v>6.0883090197346834E-2</c:v>
                </c:pt>
                <c:pt idx="2">
                  <c:v>5.5348263815769856E-2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93-4D80-A2B8-1EE8D713A2C7}"/>
            </c:ext>
          </c:extLst>
        </c:ser>
        <c:ser>
          <c:idx val="4"/>
          <c:order val="4"/>
          <c:tx>
            <c:strRef>
              <c:f>' Graphs'!$L$11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Graphs'!$M$6:$O$6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Graphs'!$M$11:$O$11</c:f>
              <c:numCache>
                <c:formatCode>General</c:formatCode>
                <c:ptCount val="3"/>
                <c:pt idx="2" formatCode="0.00%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93-4D80-A2B8-1EE8D713A2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09330639"/>
        <c:axId val="2011629183"/>
      </c:barChart>
      <c:catAx>
        <c:axId val="200933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29183"/>
        <c:crosses val="autoZero"/>
        <c:auto val="1"/>
        <c:lblAlgn val="ctr"/>
        <c:lblOffset val="100"/>
        <c:noMultiLvlLbl val="0"/>
      </c:catAx>
      <c:valAx>
        <c:axId val="20116291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3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(A1)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Graphs'!$B$37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Graphs'!$C$36:$E$36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Graphs'!$C$37:$E$37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0.36908167736281866</c:v>
                </c:pt>
                <c:pt idx="2">
                  <c:v>0.20833333333333337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7-419E-9657-7C9C702AE817}"/>
            </c:ext>
          </c:extLst>
        </c:ser>
        <c:ser>
          <c:idx val="1"/>
          <c:order val="1"/>
          <c:tx>
            <c:strRef>
              <c:f>' Graphs'!$B$38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Graphs'!$C$36:$E$36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Graphs'!$C$38:$E$38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0.36908167736281866</c:v>
                </c:pt>
                <c:pt idx="2">
                  <c:v>0.20833333333333337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7-419E-9657-7C9C702AE817}"/>
            </c:ext>
          </c:extLst>
        </c:ser>
        <c:ser>
          <c:idx val="2"/>
          <c:order val="2"/>
          <c:tx>
            <c:strRef>
              <c:f>' Graphs'!$B$39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Graphs'!$C$36:$E$36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Graphs'!$C$39:$E$39</c:f>
              <c:numCache>
                <c:formatCode>0.00%</c:formatCode>
                <c:ptCount val="3"/>
                <c:pt idx="1">
                  <c:v>9.6883940307739905E-2</c:v>
                </c:pt>
                <c:pt idx="2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B7-419E-9657-7C9C702AE817}"/>
            </c:ext>
          </c:extLst>
        </c:ser>
        <c:ser>
          <c:idx val="3"/>
          <c:order val="3"/>
          <c:tx>
            <c:strRef>
              <c:f>' Graphs'!$B$40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Graphs'!$C$36:$E$36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Graphs'!$C$40:$E$40</c:f>
              <c:numCache>
                <c:formatCode>0.00%</c:formatCode>
                <c:ptCount val="3"/>
                <c:pt idx="1">
                  <c:v>0.16495270496662287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B7-419E-9657-7C9C702AE817}"/>
            </c:ext>
          </c:extLst>
        </c:ser>
        <c:ser>
          <c:idx val="4"/>
          <c:order val="4"/>
          <c:tx>
            <c:strRef>
              <c:f>' Graphs'!$B$41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Graphs'!$C$36:$E$36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Graphs'!$C$41:$E$41</c:f>
              <c:numCache>
                <c:formatCode>General</c:formatCode>
                <c:ptCount val="3"/>
                <c:pt idx="2" formatCode="0.00%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B7-419E-9657-7C9C702AE8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10930895"/>
        <c:axId val="2011622527"/>
      </c:barChart>
      <c:catAx>
        <c:axId val="201093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22527"/>
        <c:crosses val="autoZero"/>
        <c:auto val="1"/>
        <c:lblAlgn val="ctr"/>
        <c:lblOffset val="100"/>
        <c:noMultiLvlLbl val="0"/>
      </c:catAx>
      <c:valAx>
        <c:axId val="20116225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(A2)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Graphs'!$G$37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Graphs'!$H$36:$J$36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Graphs'!$H$37:$J$37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0.44930305646358143</c:v>
                </c:pt>
                <c:pt idx="2">
                  <c:v>0.38511690554021266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6-4F54-8A37-D8067740B986}"/>
            </c:ext>
          </c:extLst>
        </c:ser>
        <c:ser>
          <c:idx val="1"/>
          <c:order val="1"/>
          <c:tx>
            <c:strRef>
              <c:f>' Graphs'!$G$38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Graphs'!$H$36:$J$36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Graphs'!$H$38:$J$38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0.44930305646358143</c:v>
                </c:pt>
                <c:pt idx="2">
                  <c:v>0.38511690554021266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6-4F54-8A37-D8067740B986}"/>
            </c:ext>
          </c:extLst>
        </c:ser>
        <c:ser>
          <c:idx val="2"/>
          <c:order val="2"/>
          <c:tx>
            <c:strRef>
              <c:f>' Graphs'!$G$39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Graphs'!$H$36:$J$36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Graphs'!$H$39:$J$39</c:f>
              <c:numCache>
                <c:formatCode>0.00%</c:formatCode>
                <c:ptCount val="3"/>
                <c:pt idx="1">
                  <c:v>3.9314017440563377E-2</c:v>
                </c:pt>
                <c:pt idx="2">
                  <c:v>3.369772923476861E-2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6-4F54-8A37-D8067740B986}"/>
            </c:ext>
          </c:extLst>
        </c:ser>
        <c:ser>
          <c:idx val="3"/>
          <c:order val="3"/>
          <c:tx>
            <c:strRef>
              <c:f>' Graphs'!$G$40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Graphs'!$H$36:$J$36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Graphs'!$H$40:$J$40</c:f>
              <c:numCache>
                <c:formatCode>0.00%</c:formatCode>
                <c:ptCount val="3"/>
                <c:pt idx="1">
                  <c:v>6.2079869632273778E-2</c:v>
                </c:pt>
                <c:pt idx="2">
                  <c:v>5.3211316827663238E-2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6-4F54-8A37-D8067740B986}"/>
            </c:ext>
          </c:extLst>
        </c:ser>
        <c:ser>
          <c:idx val="4"/>
          <c:order val="4"/>
          <c:tx>
            <c:strRef>
              <c:f>' Graphs'!$G$41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Graphs'!$H$36:$J$36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Graphs'!$H$41:$J$41</c:f>
              <c:numCache>
                <c:formatCode>General</c:formatCode>
                <c:ptCount val="3"/>
                <c:pt idx="2" formatCode="0.00%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76-4F54-8A37-D8067740B9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09329039"/>
        <c:axId val="2011615871"/>
      </c:barChart>
      <c:catAx>
        <c:axId val="20093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15871"/>
        <c:crosses val="autoZero"/>
        <c:auto val="1"/>
        <c:lblAlgn val="ctr"/>
        <c:lblOffset val="100"/>
        <c:noMultiLvlLbl val="0"/>
      </c:catAx>
      <c:valAx>
        <c:axId val="20116158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Percentage participation after each stage (A3)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Graphs'!$L$37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Graphs'!$M$36:$O$36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Graphs'!$M$37:$O$37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0.44064136530329767</c:v>
                </c:pt>
                <c:pt idx="2">
                  <c:v>0.377692598831398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2-4A4D-9676-BF576D850111}"/>
            </c:ext>
          </c:extLst>
        </c:ser>
        <c:ser>
          <c:idx val="1"/>
          <c:order val="1"/>
          <c:tx>
            <c:strRef>
              <c:f>' Graphs'!$L$38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Graphs'!$M$36:$O$36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Graphs'!$M$38:$O$38</c:f>
              <c:numCache>
                <c:formatCode>0.00%</c:formatCode>
                <c:ptCount val="3"/>
                <c:pt idx="0" formatCode="0%">
                  <c:v>0.5</c:v>
                </c:pt>
                <c:pt idx="1">
                  <c:v>0.44064136530329767</c:v>
                </c:pt>
                <c:pt idx="2">
                  <c:v>0.377692598831398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2-4A4D-9676-BF576D850111}"/>
            </c:ext>
          </c:extLst>
        </c:ser>
        <c:ser>
          <c:idx val="2"/>
          <c:order val="2"/>
          <c:tx>
            <c:strRef>
              <c:f>' Graphs'!$L$39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Graphs'!$M$36:$O$36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Graphs'!$M$39:$O$39</c:f>
              <c:numCache>
                <c:formatCode>0.00%</c:formatCode>
                <c:ptCount val="3"/>
                <c:pt idx="1">
                  <c:v>5.7834179196057822E-2</c:v>
                </c:pt>
                <c:pt idx="2">
                  <c:v>4.9572153596620983E-2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62-4A4D-9676-BF576D850111}"/>
            </c:ext>
          </c:extLst>
        </c:ser>
        <c:ser>
          <c:idx val="3"/>
          <c:order val="3"/>
          <c:tx>
            <c:strRef>
              <c:f>' Graphs'!$L$40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Graphs'!$M$36:$O$36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Graphs'!$M$40:$O$40</c:f>
              <c:numCache>
                <c:formatCode>0.00%</c:formatCode>
                <c:ptCount val="3"/>
                <c:pt idx="1">
                  <c:v>6.0883090197346834E-2</c:v>
                </c:pt>
                <c:pt idx="2">
                  <c:v>5.2185505883440141E-2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62-4A4D-9676-BF576D850111}"/>
            </c:ext>
          </c:extLst>
        </c:ser>
        <c:ser>
          <c:idx val="4"/>
          <c:order val="4"/>
          <c:tx>
            <c:strRef>
              <c:f>' Graphs'!$L$41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Graphs'!$M$36:$O$36</c:f>
              <c:strCache>
                <c:ptCount val="3"/>
                <c:pt idx="0">
                  <c:v>Seed </c:v>
                </c:pt>
                <c:pt idx="1">
                  <c:v>Round A</c:v>
                </c:pt>
                <c:pt idx="2">
                  <c:v>Round B</c:v>
                </c:pt>
              </c:strCache>
            </c:strRef>
          </c:cat>
          <c:val>
            <c:numRef>
              <c:f>' Graphs'!$M$41:$O$41</c:f>
              <c:numCache>
                <c:formatCode>General</c:formatCode>
                <c:ptCount val="3"/>
                <c:pt idx="2" formatCode="0.00%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62-4A4D-9676-BF576D85011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52313919"/>
        <c:axId val="2011621695"/>
      </c:barChart>
      <c:catAx>
        <c:axId val="195231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21695"/>
        <c:crosses val="autoZero"/>
        <c:auto val="1"/>
        <c:lblAlgn val="ctr"/>
        <c:lblOffset val="100"/>
        <c:noMultiLvlLbl val="0"/>
      </c:catAx>
      <c:valAx>
        <c:axId val="20116216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1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Growth</a:t>
            </a:r>
            <a:r>
              <a:rPr lang="en-IN" baseline="0"/>
              <a:t> Scenario with discount (A1)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Graphs'!$T$4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Graphs'!$S$5:$S$105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Graphs'!$T$5:$T$105</c:f>
              <c:numCache>
                <c:formatCode>0.00</c:formatCode>
                <c:ptCount val="101"/>
                <c:pt idx="0">
                  <c:v>0</c:v>
                </c:pt>
                <c:pt idx="1">
                  <c:v>0.29526534189025494</c:v>
                </c:pt>
                <c:pt idx="2">
                  <c:v>0.59053068378050988</c:v>
                </c:pt>
                <c:pt idx="3">
                  <c:v>0.88579602567076487</c:v>
                </c:pt>
                <c:pt idx="4">
                  <c:v>1.1810613675610198</c:v>
                </c:pt>
                <c:pt idx="5">
                  <c:v>1.4763267094512746</c:v>
                </c:pt>
                <c:pt idx="6">
                  <c:v>1.7715920513415297</c:v>
                </c:pt>
                <c:pt idx="7">
                  <c:v>2.0668573932317846</c:v>
                </c:pt>
                <c:pt idx="8">
                  <c:v>2.3621227351220395</c:v>
                </c:pt>
                <c:pt idx="9">
                  <c:v>2.6573880770122944</c:v>
                </c:pt>
                <c:pt idx="10">
                  <c:v>2.9526534189025493</c:v>
                </c:pt>
                <c:pt idx="11">
                  <c:v>3.2479187607928042</c:v>
                </c:pt>
                <c:pt idx="12">
                  <c:v>3.5431841026830595</c:v>
                </c:pt>
                <c:pt idx="13">
                  <c:v>3.8384494445733144</c:v>
                </c:pt>
                <c:pt idx="14">
                  <c:v>4.1337147864635693</c:v>
                </c:pt>
                <c:pt idx="15">
                  <c:v>4.4289801283538237</c:v>
                </c:pt>
                <c:pt idx="16">
                  <c:v>4.724245470244079</c:v>
                </c:pt>
                <c:pt idx="17">
                  <c:v>5.0195108121343344</c:v>
                </c:pt>
                <c:pt idx="18">
                  <c:v>5.3147761540245888</c:v>
                </c:pt>
                <c:pt idx="19">
                  <c:v>5.6100414959148441</c:v>
                </c:pt>
                <c:pt idx="20">
                  <c:v>5.9053068378050986</c:v>
                </c:pt>
                <c:pt idx="21">
                  <c:v>6.2005721796953539</c:v>
                </c:pt>
                <c:pt idx="22">
                  <c:v>6.4958375215856083</c:v>
                </c:pt>
                <c:pt idx="23">
                  <c:v>6.7911028634758637</c:v>
                </c:pt>
                <c:pt idx="24">
                  <c:v>7.086368205366119</c:v>
                </c:pt>
                <c:pt idx="25">
                  <c:v>7.3816335472563734</c:v>
                </c:pt>
                <c:pt idx="26">
                  <c:v>7.6768988891466288</c:v>
                </c:pt>
                <c:pt idx="27">
                  <c:v>7.9721642310368832</c:v>
                </c:pt>
                <c:pt idx="28">
                  <c:v>8.2674295729271385</c:v>
                </c:pt>
                <c:pt idx="29">
                  <c:v>8.5626949148173939</c:v>
                </c:pt>
                <c:pt idx="30">
                  <c:v>8.8579602567076474</c:v>
                </c:pt>
                <c:pt idx="31">
                  <c:v>9.1532255985979027</c:v>
                </c:pt>
                <c:pt idx="32">
                  <c:v>9.4484909404881581</c:v>
                </c:pt>
                <c:pt idx="33">
                  <c:v>9.7437562823784134</c:v>
                </c:pt>
                <c:pt idx="34">
                  <c:v>10.039021624268669</c:v>
                </c:pt>
                <c:pt idx="35">
                  <c:v>10.334286966158922</c:v>
                </c:pt>
                <c:pt idx="36">
                  <c:v>10.629552308049178</c:v>
                </c:pt>
                <c:pt idx="37">
                  <c:v>10.924817649939433</c:v>
                </c:pt>
                <c:pt idx="38">
                  <c:v>11.220082991829688</c:v>
                </c:pt>
                <c:pt idx="39">
                  <c:v>11.515348333719942</c:v>
                </c:pt>
                <c:pt idx="40">
                  <c:v>11.810613675610197</c:v>
                </c:pt>
                <c:pt idx="41">
                  <c:v>12.105879017500452</c:v>
                </c:pt>
                <c:pt idx="42">
                  <c:v>12.401144359390708</c:v>
                </c:pt>
                <c:pt idx="43">
                  <c:v>12.696409701280963</c:v>
                </c:pt>
                <c:pt idx="44">
                  <c:v>12.991675043171217</c:v>
                </c:pt>
                <c:pt idx="45">
                  <c:v>13.286940385061472</c:v>
                </c:pt>
                <c:pt idx="46">
                  <c:v>13.582205726951727</c:v>
                </c:pt>
                <c:pt idx="47">
                  <c:v>13.877471068841983</c:v>
                </c:pt>
                <c:pt idx="48">
                  <c:v>14.172736410732238</c:v>
                </c:pt>
                <c:pt idx="49">
                  <c:v>14.468001752622492</c:v>
                </c:pt>
                <c:pt idx="50">
                  <c:v>14.763267094512747</c:v>
                </c:pt>
                <c:pt idx="51">
                  <c:v>15.058532436403002</c:v>
                </c:pt>
                <c:pt idx="52">
                  <c:v>15.353797778293258</c:v>
                </c:pt>
                <c:pt idx="53">
                  <c:v>15.649063120183511</c:v>
                </c:pt>
                <c:pt idx="54">
                  <c:v>15.944328462073766</c:v>
                </c:pt>
                <c:pt idx="55">
                  <c:v>16.23959380396402</c:v>
                </c:pt>
                <c:pt idx="56">
                  <c:v>16.534859145854277</c:v>
                </c:pt>
                <c:pt idx="57">
                  <c:v>16.830124487744531</c:v>
                </c:pt>
                <c:pt idx="58">
                  <c:v>17.125389829634788</c:v>
                </c:pt>
                <c:pt idx="59">
                  <c:v>17.420655171525041</c:v>
                </c:pt>
                <c:pt idx="60">
                  <c:v>17.715920513415295</c:v>
                </c:pt>
                <c:pt idx="61">
                  <c:v>18.011185855305552</c:v>
                </c:pt>
                <c:pt idx="62">
                  <c:v>18.306451197195805</c:v>
                </c:pt>
                <c:pt idx="63">
                  <c:v>18.601716539086063</c:v>
                </c:pt>
                <c:pt idx="64">
                  <c:v>18.896981880976316</c:v>
                </c:pt>
                <c:pt idx="65">
                  <c:v>19.19224722286657</c:v>
                </c:pt>
                <c:pt idx="66">
                  <c:v>19.487512564756827</c:v>
                </c:pt>
                <c:pt idx="67">
                  <c:v>19.78277790664708</c:v>
                </c:pt>
                <c:pt idx="68">
                  <c:v>20.078043248537337</c:v>
                </c:pt>
                <c:pt idx="69">
                  <c:v>20.373308590427591</c:v>
                </c:pt>
                <c:pt idx="70">
                  <c:v>20.668573932317845</c:v>
                </c:pt>
                <c:pt idx="71">
                  <c:v>20.963839274208102</c:v>
                </c:pt>
                <c:pt idx="72">
                  <c:v>21.259104616098355</c:v>
                </c:pt>
                <c:pt idx="73">
                  <c:v>21.554369957988612</c:v>
                </c:pt>
                <c:pt idx="74">
                  <c:v>21.849635299878866</c:v>
                </c:pt>
                <c:pt idx="75">
                  <c:v>22.144900641769119</c:v>
                </c:pt>
                <c:pt idx="76">
                  <c:v>22.440165983659377</c:v>
                </c:pt>
                <c:pt idx="77">
                  <c:v>22.73543132554963</c:v>
                </c:pt>
                <c:pt idx="78">
                  <c:v>23.030696667439884</c:v>
                </c:pt>
                <c:pt idx="79">
                  <c:v>23.325962009330141</c:v>
                </c:pt>
                <c:pt idx="80">
                  <c:v>23.621227351220394</c:v>
                </c:pt>
                <c:pt idx="81">
                  <c:v>23.916492693110651</c:v>
                </c:pt>
                <c:pt idx="82">
                  <c:v>24.211758035000905</c:v>
                </c:pt>
                <c:pt idx="83">
                  <c:v>24.507023376891159</c:v>
                </c:pt>
                <c:pt idx="84">
                  <c:v>24.802288718781416</c:v>
                </c:pt>
                <c:pt idx="85">
                  <c:v>25.097554060671669</c:v>
                </c:pt>
                <c:pt idx="86">
                  <c:v>25.392819402561926</c:v>
                </c:pt>
                <c:pt idx="87">
                  <c:v>25.68808474445218</c:v>
                </c:pt>
                <c:pt idx="88">
                  <c:v>25.983350086342433</c:v>
                </c:pt>
                <c:pt idx="89">
                  <c:v>26.27861542823269</c:v>
                </c:pt>
                <c:pt idx="90">
                  <c:v>26.573880770122944</c:v>
                </c:pt>
                <c:pt idx="91">
                  <c:v>26.869146112013201</c:v>
                </c:pt>
                <c:pt idx="92">
                  <c:v>27.164411453903455</c:v>
                </c:pt>
                <c:pt idx="93">
                  <c:v>27.459676795793708</c:v>
                </c:pt>
                <c:pt idx="94">
                  <c:v>27.754942137683965</c:v>
                </c:pt>
                <c:pt idx="95">
                  <c:v>28.050207479574219</c:v>
                </c:pt>
                <c:pt idx="96">
                  <c:v>28.345472821464476</c:v>
                </c:pt>
                <c:pt idx="97">
                  <c:v>28.64073816335473</c:v>
                </c:pt>
                <c:pt idx="98">
                  <c:v>28.936003505244983</c:v>
                </c:pt>
                <c:pt idx="99">
                  <c:v>29.23126884713524</c:v>
                </c:pt>
                <c:pt idx="100">
                  <c:v>29.526534189025494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F-4D5A-B29C-46B7A50F2118}"/>
            </c:ext>
          </c:extLst>
        </c:ser>
        <c:ser>
          <c:idx val="2"/>
          <c:order val="1"/>
          <c:tx>
            <c:strRef>
              <c:f>' Graphs'!$U$4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Graphs'!$S$5:$S$105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Graphs'!$U$5:$U$105</c:f>
              <c:numCache>
                <c:formatCode>0.00</c:formatCode>
                <c:ptCount val="101"/>
                <c:pt idx="0">
                  <c:v>0</c:v>
                </c:pt>
                <c:pt idx="1">
                  <c:v>0.29526534189025494</c:v>
                </c:pt>
                <c:pt idx="2">
                  <c:v>0.59053068378050988</c:v>
                </c:pt>
                <c:pt idx="3">
                  <c:v>0.88579602567076487</c:v>
                </c:pt>
                <c:pt idx="4">
                  <c:v>1.1810613675610198</c:v>
                </c:pt>
                <c:pt idx="5">
                  <c:v>1.4763267094512746</c:v>
                </c:pt>
                <c:pt idx="6">
                  <c:v>1.7715920513415297</c:v>
                </c:pt>
                <c:pt idx="7">
                  <c:v>2.0668573932317846</c:v>
                </c:pt>
                <c:pt idx="8">
                  <c:v>2.3621227351220395</c:v>
                </c:pt>
                <c:pt idx="9">
                  <c:v>2.6573880770122944</c:v>
                </c:pt>
                <c:pt idx="10">
                  <c:v>2.9526534189025493</c:v>
                </c:pt>
                <c:pt idx="11">
                  <c:v>3.2479187607928042</c:v>
                </c:pt>
                <c:pt idx="12">
                  <c:v>3.5431841026830595</c:v>
                </c:pt>
                <c:pt idx="13">
                  <c:v>3.8384494445733144</c:v>
                </c:pt>
                <c:pt idx="14">
                  <c:v>4.1337147864635693</c:v>
                </c:pt>
                <c:pt idx="15">
                  <c:v>4.4289801283538237</c:v>
                </c:pt>
                <c:pt idx="16">
                  <c:v>4.724245470244079</c:v>
                </c:pt>
                <c:pt idx="17">
                  <c:v>5.0195108121343344</c:v>
                </c:pt>
                <c:pt idx="18">
                  <c:v>5.3147761540245888</c:v>
                </c:pt>
                <c:pt idx="19">
                  <c:v>5.6100414959148441</c:v>
                </c:pt>
                <c:pt idx="20">
                  <c:v>5.9053068378050986</c:v>
                </c:pt>
                <c:pt idx="21">
                  <c:v>6.2005721796953539</c:v>
                </c:pt>
                <c:pt idx="22">
                  <c:v>6.4958375215856083</c:v>
                </c:pt>
                <c:pt idx="23">
                  <c:v>6.7911028634758637</c:v>
                </c:pt>
                <c:pt idx="24">
                  <c:v>7.086368205366119</c:v>
                </c:pt>
                <c:pt idx="25">
                  <c:v>7.3816335472563734</c:v>
                </c:pt>
                <c:pt idx="26">
                  <c:v>7.6768988891466288</c:v>
                </c:pt>
                <c:pt idx="27">
                  <c:v>7.9721642310368832</c:v>
                </c:pt>
                <c:pt idx="28">
                  <c:v>8.2674295729271385</c:v>
                </c:pt>
                <c:pt idx="29">
                  <c:v>8.5626949148173939</c:v>
                </c:pt>
                <c:pt idx="30">
                  <c:v>8.8579602567076474</c:v>
                </c:pt>
                <c:pt idx="31">
                  <c:v>9.1532255985979027</c:v>
                </c:pt>
                <c:pt idx="32">
                  <c:v>9.4484909404881581</c:v>
                </c:pt>
                <c:pt idx="33">
                  <c:v>9.7437562823784134</c:v>
                </c:pt>
                <c:pt idx="34">
                  <c:v>10.039021624268669</c:v>
                </c:pt>
                <c:pt idx="35">
                  <c:v>10.334286966158922</c:v>
                </c:pt>
                <c:pt idx="36">
                  <c:v>10.629552308049178</c:v>
                </c:pt>
                <c:pt idx="37">
                  <c:v>10.924817649939433</c:v>
                </c:pt>
                <c:pt idx="38">
                  <c:v>11.220082991829688</c:v>
                </c:pt>
                <c:pt idx="39">
                  <c:v>11.515348333719942</c:v>
                </c:pt>
                <c:pt idx="40">
                  <c:v>11.810613675610197</c:v>
                </c:pt>
                <c:pt idx="41">
                  <c:v>12.105879017500452</c:v>
                </c:pt>
                <c:pt idx="42">
                  <c:v>12.401144359390708</c:v>
                </c:pt>
                <c:pt idx="43">
                  <c:v>12.696409701280963</c:v>
                </c:pt>
                <c:pt idx="44">
                  <c:v>12.991675043171217</c:v>
                </c:pt>
                <c:pt idx="45">
                  <c:v>13.286940385061472</c:v>
                </c:pt>
                <c:pt idx="46">
                  <c:v>13.582205726951727</c:v>
                </c:pt>
                <c:pt idx="47">
                  <c:v>13.877471068841983</c:v>
                </c:pt>
                <c:pt idx="48">
                  <c:v>14.172736410732238</c:v>
                </c:pt>
                <c:pt idx="49">
                  <c:v>14.468001752622492</c:v>
                </c:pt>
                <c:pt idx="50">
                  <c:v>14.763267094512747</c:v>
                </c:pt>
                <c:pt idx="51">
                  <c:v>15.058532436403002</c:v>
                </c:pt>
                <c:pt idx="52">
                  <c:v>15.353797778293258</c:v>
                </c:pt>
                <c:pt idx="53">
                  <c:v>15.649063120183511</c:v>
                </c:pt>
                <c:pt idx="54">
                  <c:v>15.944328462073766</c:v>
                </c:pt>
                <c:pt idx="55">
                  <c:v>16.23959380396402</c:v>
                </c:pt>
                <c:pt idx="56">
                  <c:v>16.534859145854277</c:v>
                </c:pt>
                <c:pt idx="57">
                  <c:v>16.830124487744531</c:v>
                </c:pt>
                <c:pt idx="58">
                  <c:v>17.125389829634788</c:v>
                </c:pt>
                <c:pt idx="59">
                  <c:v>17.420655171525041</c:v>
                </c:pt>
                <c:pt idx="60">
                  <c:v>17.715920513415295</c:v>
                </c:pt>
                <c:pt idx="61">
                  <c:v>18.011185855305552</c:v>
                </c:pt>
                <c:pt idx="62">
                  <c:v>18.306451197195805</c:v>
                </c:pt>
                <c:pt idx="63">
                  <c:v>18.601716539086063</c:v>
                </c:pt>
                <c:pt idx="64">
                  <c:v>18.896981880976316</c:v>
                </c:pt>
                <c:pt idx="65">
                  <c:v>19.19224722286657</c:v>
                </c:pt>
                <c:pt idx="66">
                  <c:v>19.487512564756827</c:v>
                </c:pt>
                <c:pt idx="67">
                  <c:v>19.78277790664708</c:v>
                </c:pt>
                <c:pt idx="68">
                  <c:v>20.078043248537337</c:v>
                </c:pt>
                <c:pt idx="69">
                  <c:v>20.373308590427591</c:v>
                </c:pt>
                <c:pt idx="70">
                  <c:v>20.668573932317845</c:v>
                </c:pt>
                <c:pt idx="71">
                  <c:v>20.963839274208102</c:v>
                </c:pt>
                <c:pt idx="72">
                  <c:v>21.259104616098355</c:v>
                </c:pt>
                <c:pt idx="73">
                  <c:v>21.554369957988612</c:v>
                </c:pt>
                <c:pt idx="74">
                  <c:v>21.849635299878866</c:v>
                </c:pt>
                <c:pt idx="75">
                  <c:v>22.144900641769119</c:v>
                </c:pt>
                <c:pt idx="76">
                  <c:v>22.440165983659377</c:v>
                </c:pt>
                <c:pt idx="77">
                  <c:v>22.73543132554963</c:v>
                </c:pt>
                <c:pt idx="78">
                  <c:v>23.030696667439884</c:v>
                </c:pt>
                <c:pt idx="79">
                  <c:v>23.325962009330141</c:v>
                </c:pt>
                <c:pt idx="80">
                  <c:v>23.621227351220394</c:v>
                </c:pt>
                <c:pt idx="81">
                  <c:v>23.916492693110651</c:v>
                </c:pt>
                <c:pt idx="82">
                  <c:v>24.211758035000905</c:v>
                </c:pt>
                <c:pt idx="83">
                  <c:v>24.507023376891159</c:v>
                </c:pt>
                <c:pt idx="84">
                  <c:v>24.802288718781416</c:v>
                </c:pt>
                <c:pt idx="85">
                  <c:v>25.097554060671669</c:v>
                </c:pt>
                <c:pt idx="86">
                  <c:v>25.392819402561926</c:v>
                </c:pt>
                <c:pt idx="87">
                  <c:v>25.68808474445218</c:v>
                </c:pt>
                <c:pt idx="88">
                  <c:v>25.983350086342433</c:v>
                </c:pt>
                <c:pt idx="89">
                  <c:v>26.27861542823269</c:v>
                </c:pt>
                <c:pt idx="90">
                  <c:v>26.573880770122944</c:v>
                </c:pt>
                <c:pt idx="91">
                  <c:v>26.869146112013201</c:v>
                </c:pt>
                <c:pt idx="92">
                  <c:v>27.164411453903455</c:v>
                </c:pt>
                <c:pt idx="93">
                  <c:v>27.459676795793708</c:v>
                </c:pt>
                <c:pt idx="94">
                  <c:v>27.754942137683965</c:v>
                </c:pt>
                <c:pt idx="95">
                  <c:v>28.050207479574219</c:v>
                </c:pt>
                <c:pt idx="96">
                  <c:v>28.345472821464476</c:v>
                </c:pt>
                <c:pt idx="97">
                  <c:v>28.64073816335473</c:v>
                </c:pt>
                <c:pt idx="98">
                  <c:v>28.936003505244983</c:v>
                </c:pt>
                <c:pt idx="99">
                  <c:v>29.23126884713524</c:v>
                </c:pt>
                <c:pt idx="100">
                  <c:v>29.526534189025494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EF-4D5A-B29C-46B7A50F2118}"/>
            </c:ext>
          </c:extLst>
        </c:ser>
        <c:ser>
          <c:idx val="3"/>
          <c:order val="2"/>
          <c:tx>
            <c:strRef>
              <c:f>' Graphs'!$V$4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Graphs'!$S$5:$S$105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Graphs'!$V$5:$V$105</c:f>
              <c:numCache>
                <c:formatCode>0.00</c:formatCode>
                <c:ptCount val="101"/>
                <c:pt idx="0">
                  <c:v>0</c:v>
                </c:pt>
                <c:pt idx="1">
                  <c:v>7.7507152246191924E-2</c:v>
                </c:pt>
                <c:pt idx="2">
                  <c:v>0.15501430449238385</c:v>
                </c:pt>
                <c:pt idx="3">
                  <c:v>0.23252145673857577</c:v>
                </c:pt>
                <c:pt idx="4">
                  <c:v>0.3100286089847677</c:v>
                </c:pt>
                <c:pt idx="5">
                  <c:v>0.38753576123095962</c:v>
                </c:pt>
                <c:pt idx="6">
                  <c:v>0.46504291347715154</c:v>
                </c:pt>
                <c:pt idx="7">
                  <c:v>0.54255006572334352</c:v>
                </c:pt>
                <c:pt idx="8">
                  <c:v>0.62005721796953539</c:v>
                </c:pt>
                <c:pt idx="9">
                  <c:v>0.69756437021572726</c:v>
                </c:pt>
                <c:pt idx="10">
                  <c:v>0.77507152246191924</c:v>
                </c:pt>
                <c:pt idx="11">
                  <c:v>0.85257867470811122</c:v>
                </c:pt>
                <c:pt idx="12">
                  <c:v>0.93008582695430309</c:v>
                </c:pt>
                <c:pt idx="13">
                  <c:v>1.007592979200495</c:v>
                </c:pt>
                <c:pt idx="14">
                  <c:v>1.085100131446687</c:v>
                </c:pt>
                <c:pt idx="15">
                  <c:v>1.1626072836928789</c:v>
                </c:pt>
                <c:pt idx="16">
                  <c:v>1.2401144359390708</c:v>
                </c:pt>
                <c:pt idx="17">
                  <c:v>1.3176215881852626</c:v>
                </c:pt>
                <c:pt idx="18">
                  <c:v>1.3951287404314545</c:v>
                </c:pt>
                <c:pt idx="19">
                  <c:v>1.4726358926776466</c:v>
                </c:pt>
                <c:pt idx="20">
                  <c:v>1.5501430449238385</c:v>
                </c:pt>
                <c:pt idx="21">
                  <c:v>1.6276501971700303</c:v>
                </c:pt>
                <c:pt idx="22">
                  <c:v>1.7051573494162224</c:v>
                </c:pt>
                <c:pt idx="23">
                  <c:v>1.7826645016624143</c:v>
                </c:pt>
                <c:pt idx="24">
                  <c:v>1.8601716539086062</c:v>
                </c:pt>
                <c:pt idx="25">
                  <c:v>1.937678806154798</c:v>
                </c:pt>
                <c:pt idx="26">
                  <c:v>2.0151859584009899</c:v>
                </c:pt>
                <c:pt idx="27">
                  <c:v>2.0926931106471818</c:v>
                </c:pt>
                <c:pt idx="28">
                  <c:v>2.1702002628933741</c:v>
                </c:pt>
                <c:pt idx="29">
                  <c:v>2.247707415139566</c:v>
                </c:pt>
                <c:pt idx="30">
                  <c:v>2.3252145673857578</c:v>
                </c:pt>
                <c:pt idx="31">
                  <c:v>2.4027217196319497</c:v>
                </c:pt>
                <c:pt idx="32">
                  <c:v>2.4802288718781416</c:v>
                </c:pt>
                <c:pt idx="33">
                  <c:v>2.5577360241243334</c:v>
                </c:pt>
                <c:pt idx="34">
                  <c:v>2.6352431763705253</c:v>
                </c:pt>
                <c:pt idx="35">
                  <c:v>2.7127503286167172</c:v>
                </c:pt>
                <c:pt idx="36">
                  <c:v>2.790257480862909</c:v>
                </c:pt>
                <c:pt idx="37">
                  <c:v>2.8677646331091013</c:v>
                </c:pt>
                <c:pt idx="38">
                  <c:v>2.9452717853552932</c:v>
                </c:pt>
                <c:pt idx="39">
                  <c:v>3.0227789376014851</c:v>
                </c:pt>
                <c:pt idx="40">
                  <c:v>3.100286089847677</c:v>
                </c:pt>
                <c:pt idx="41">
                  <c:v>3.1777932420938688</c:v>
                </c:pt>
                <c:pt idx="42">
                  <c:v>3.2553003943400607</c:v>
                </c:pt>
                <c:pt idx="43">
                  <c:v>3.3328075465862526</c:v>
                </c:pt>
                <c:pt idx="44">
                  <c:v>3.4103146988324449</c:v>
                </c:pt>
                <c:pt idx="45">
                  <c:v>3.4878218510786367</c:v>
                </c:pt>
                <c:pt idx="46">
                  <c:v>3.5653290033248286</c:v>
                </c:pt>
                <c:pt idx="47">
                  <c:v>3.6428361555710205</c:v>
                </c:pt>
                <c:pt idx="48">
                  <c:v>3.7203433078172123</c:v>
                </c:pt>
                <c:pt idx="49">
                  <c:v>3.7978504600634042</c:v>
                </c:pt>
                <c:pt idx="50">
                  <c:v>3.8753576123095961</c:v>
                </c:pt>
                <c:pt idx="51">
                  <c:v>3.9528647645557879</c:v>
                </c:pt>
                <c:pt idx="52">
                  <c:v>4.0303719168019798</c:v>
                </c:pt>
                <c:pt idx="53">
                  <c:v>4.1078790690481721</c:v>
                </c:pt>
                <c:pt idx="54">
                  <c:v>4.1853862212943636</c:v>
                </c:pt>
                <c:pt idx="55">
                  <c:v>4.2628933735405559</c:v>
                </c:pt>
                <c:pt idx="56">
                  <c:v>4.3404005257867482</c:v>
                </c:pt>
                <c:pt idx="57">
                  <c:v>4.4179076780329396</c:v>
                </c:pt>
                <c:pt idx="58">
                  <c:v>4.4954148302791319</c:v>
                </c:pt>
                <c:pt idx="59">
                  <c:v>4.5729219825253233</c:v>
                </c:pt>
                <c:pt idx="60">
                  <c:v>4.6504291347715156</c:v>
                </c:pt>
                <c:pt idx="61">
                  <c:v>4.7279362870177071</c:v>
                </c:pt>
                <c:pt idx="62">
                  <c:v>4.8054434392638994</c:v>
                </c:pt>
                <c:pt idx="63">
                  <c:v>4.8829505915100908</c:v>
                </c:pt>
                <c:pt idx="64">
                  <c:v>4.9604577437562831</c:v>
                </c:pt>
                <c:pt idx="65">
                  <c:v>5.0379648960024754</c:v>
                </c:pt>
                <c:pt idx="66">
                  <c:v>5.1154720482486669</c:v>
                </c:pt>
                <c:pt idx="67">
                  <c:v>5.1929792004948592</c:v>
                </c:pt>
                <c:pt idx="68">
                  <c:v>5.2704863527410506</c:v>
                </c:pt>
                <c:pt idx="69">
                  <c:v>5.3479935049872429</c:v>
                </c:pt>
                <c:pt idx="70">
                  <c:v>5.4255006572334343</c:v>
                </c:pt>
                <c:pt idx="71">
                  <c:v>5.5030078094796266</c:v>
                </c:pt>
                <c:pt idx="72">
                  <c:v>5.5805149617258181</c:v>
                </c:pt>
                <c:pt idx="73">
                  <c:v>5.6580221139720104</c:v>
                </c:pt>
                <c:pt idx="74">
                  <c:v>5.7355292662182027</c:v>
                </c:pt>
                <c:pt idx="75">
                  <c:v>5.8130364184643941</c:v>
                </c:pt>
                <c:pt idx="76">
                  <c:v>5.8905435707105864</c:v>
                </c:pt>
                <c:pt idx="77">
                  <c:v>5.9680507229567779</c:v>
                </c:pt>
                <c:pt idx="78">
                  <c:v>6.0455578752029702</c:v>
                </c:pt>
                <c:pt idx="79">
                  <c:v>6.1230650274491616</c:v>
                </c:pt>
                <c:pt idx="80">
                  <c:v>6.2005721796953539</c:v>
                </c:pt>
                <c:pt idx="81">
                  <c:v>6.2780793319415462</c:v>
                </c:pt>
                <c:pt idx="82">
                  <c:v>6.3555864841877376</c:v>
                </c:pt>
                <c:pt idx="83">
                  <c:v>6.43309363643393</c:v>
                </c:pt>
                <c:pt idx="84">
                  <c:v>6.5106007886801214</c:v>
                </c:pt>
                <c:pt idx="85">
                  <c:v>6.5881079409263137</c:v>
                </c:pt>
                <c:pt idx="86">
                  <c:v>6.6656150931725051</c:v>
                </c:pt>
                <c:pt idx="87">
                  <c:v>6.7431222454186974</c:v>
                </c:pt>
                <c:pt idx="88">
                  <c:v>6.8206293976648897</c:v>
                </c:pt>
                <c:pt idx="89">
                  <c:v>6.8981365499110812</c:v>
                </c:pt>
                <c:pt idx="90">
                  <c:v>6.9756437021572735</c:v>
                </c:pt>
                <c:pt idx="91">
                  <c:v>7.0531508544034649</c:v>
                </c:pt>
                <c:pt idx="92">
                  <c:v>7.1306580066496572</c:v>
                </c:pt>
                <c:pt idx="93">
                  <c:v>7.2081651588958486</c:v>
                </c:pt>
                <c:pt idx="94">
                  <c:v>7.2856723111420409</c:v>
                </c:pt>
                <c:pt idx="95">
                  <c:v>7.3631794633882324</c:v>
                </c:pt>
                <c:pt idx="96">
                  <c:v>7.4406866156344247</c:v>
                </c:pt>
                <c:pt idx="97">
                  <c:v>7.518193767880617</c:v>
                </c:pt>
                <c:pt idx="98">
                  <c:v>7.5957009201268084</c:v>
                </c:pt>
                <c:pt idx="99">
                  <c:v>7.6732080723730007</c:v>
                </c:pt>
                <c:pt idx="100">
                  <c:v>7.7507152246191922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F-4D5A-B29C-46B7A50F2118}"/>
            </c:ext>
          </c:extLst>
        </c:ser>
        <c:ser>
          <c:idx val="4"/>
          <c:order val="3"/>
          <c:tx>
            <c:strRef>
              <c:f>' Graphs'!$W$4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Graphs'!$S$5:$S$105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Graphs'!$W$5:$W$105</c:f>
              <c:numCache>
                <c:formatCode>0.00</c:formatCode>
                <c:ptCount val="101"/>
                <c:pt idx="0">
                  <c:v>0</c:v>
                </c:pt>
                <c:pt idx="1">
                  <c:v>0.1319621639732983</c:v>
                </c:pt>
                <c:pt idx="2">
                  <c:v>0.26392432794659659</c:v>
                </c:pt>
                <c:pt idx="3">
                  <c:v>0.39588649191989489</c:v>
                </c:pt>
                <c:pt idx="4">
                  <c:v>0.52784865589319319</c:v>
                </c:pt>
                <c:pt idx="5">
                  <c:v>0.65981081986649148</c:v>
                </c:pt>
                <c:pt idx="6">
                  <c:v>0.79177298383978978</c:v>
                </c:pt>
                <c:pt idx="7">
                  <c:v>0.92373514781308808</c:v>
                </c:pt>
                <c:pt idx="8">
                  <c:v>1.0556973117863864</c:v>
                </c:pt>
                <c:pt idx="9">
                  <c:v>1.1876594757596846</c:v>
                </c:pt>
                <c:pt idx="10">
                  <c:v>1.319621639732983</c:v>
                </c:pt>
                <c:pt idx="11">
                  <c:v>1.4515838037062814</c:v>
                </c:pt>
                <c:pt idx="12">
                  <c:v>1.5835459676795796</c:v>
                </c:pt>
                <c:pt idx="13">
                  <c:v>1.7155081316528777</c:v>
                </c:pt>
                <c:pt idx="14">
                  <c:v>1.8474702956261762</c:v>
                </c:pt>
                <c:pt idx="15">
                  <c:v>1.9794324595994746</c:v>
                </c:pt>
                <c:pt idx="16">
                  <c:v>2.1113946235727727</c:v>
                </c:pt>
                <c:pt idx="17">
                  <c:v>2.2433567875460709</c:v>
                </c:pt>
                <c:pt idx="18">
                  <c:v>2.3753189515193691</c:v>
                </c:pt>
                <c:pt idx="19">
                  <c:v>2.5072811154926677</c:v>
                </c:pt>
                <c:pt idx="20">
                  <c:v>2.6392432794659659</c:v>
                </c:pt>
                <c:pt idx="21">
                  <c:v>2.7712054434392641</c:v>
                </c:pt>
                <c:pt idx="22">
                  <c:v>2.9031676074125627</c:v>
                </c:pt>
                <c:pt idx="23">
                  <c:v>3.0351297713858609</c:v>
                </c:pt>
                <c:pt idx="24">
                  <c:v>3.1670919353591591</c:v>
                </c:pt>
                <c:pt idx="25">
                  <c:v>3.2990540993324573</c:v>
                </c:pt>
                <c:pt idx="26">
                  <c:v>3.4310162633057555</c:v>
                </c:pt>
                <c:pt idx="27">
                  <c:v>3.5629784272790541</c:v>
                </c:pt>
                <c:pt idx="28">
                  <c:v>3.6949405912523523</c:v>
                </c:pt>
                <c:pt idx="29">
                  <c:v>3.8269027552256505</c:v>
                </c:pt>
                <c:pt idx="30">
                  <c:v>3.9588649191989491</c:v>
                </c:pt>
                <c:pt idx="31">
                  <c:v>4.0908270831722469</c:v>
                </c:pt>
                <c:pt idx="32">
                  <c:v>4.2227892471455455</c:v>
                </c:pt>
                <c:pt idx="33">
                  <c:v>4.3547514111188441</c:v>
                </c:pt>
                <c:pt idx="34">
                  <c:v>4.4867135750921419</c:v>
                </c:pt>
                <c:pt idx="35">
                  <c:v>4.6186757390654405</c:v>
                </c:pt>
                <c:pt idx="36">
                  <c:v>4.7506379030387382</c:v>
                </c:pt>
                <c:pt idx="37">
                  <c:v>4.8826000670120369</c:v>
                </c:pt>
                <c:pt idx="38">
                  <c:v>5.0145622309853355</c:v>
                </c:pt>
                <c:pt idx="39">
                  <c:v>5.1465243949586332</c:v>
                </c:pt>
                <c:pt idx="40">
                  <c:v>5.2784865589319319</c:v>
                </c:pt>
                <c:pt idx="41">
                  <c:v>5.4104487229052305</c:v>
                </c:pt>
                <c:pt idx="42">
                  <c:v>5.5424108868785282</c:v>
                </c:pt>
                <c:pt idx="43">
                  <c:v>5.6743730508518269</c:v>
                </c:pt>
                <c:pt idx="44">
                  <c:v>5.8063352148251255</c:v>
                </c:pt>
                <c:pt idx="45">
                  <c:v>5.9382973787984232</c:v>
                </c:pt>
                <c:pt idx="46">
                  <c:v>6.0702595427717219</c:v>
                </c:pt>
                <c:pt idx="47">
                  <c:v>6.2022217067450196</c:v>
                </c:pt>
                <c:pt idx="48">
                  <c:v>6.3341838707183182</c:v>
                </c:pt>
                <c:pt idx="49">
                  <c:v>6.4661460346916169</c:v>
                </c:pt>
                <c:pt idx="50">
                  <c:v>6.5981081986649146</c:v>
                </c:pt>
                <c:pt idx="51">
                  <c:v>6.7300703626382132</c:v>
                </c:pt>
                <c:pt idx="52">
                  <c:v>6.862032526611511</c:v>
                </c:pt>
                <c:pt idx="53">
                  <c:v>6.9939946905848096</c:v>
                </c:pt>
                <c:pt idx="54">
                  <c:v>7.1259568545581082</c:v>
                </c:pt>
                <c:pt idx="55">
                  <c:v>7.257919018531406</c:v>
                </c:pt>
                <c:pt idx="56">
                  <c:v>7.3898811825047046</c:v>
                </c:pt>
                <c:pt idx="57">
                  <c:v>7.5218433464780032</c:v>
                </c:pt>
                <c:pt idx="58">
                  <c:v>7.653805510451301</c:v>
                </c:pt>
                <c:pt idx="59">
                  <c:v>7.7857676744245996</c:v>
                </c:pt>
                <c:pt idx="60">
                  <c:v>7.9177298383978982</c:v>
                </c:pt>
                <c:pt idx="61">
                  <c:v>8.0496920023711969</c:v>
                </c:pt>
                <c:pt idx="62">
                  <c:v>8.1816541663444937</c:v>
                </c:pt>
                <c:pt idx="63">
                  <c:v>8.3136163303177923</c:v>
                </c:pt>
                <c:pt idx="64">
                  <c:v>8.445578494291091</c:v>
                </c:pt>
                <c:pt idx="65">
                  <c:v>8.5775406582643896</c:v>
                </c:pt>
                <c:pt idx="66">
                  <c:v>8.7095028222376882</c:v>
                </c:pt>
                <c:pt idx="67">
                  <c:v>8.8414649862109851</c:v>
                </c:pt>
                <c:pt idx="68">
                  <c:v>8.9734271501842837</c:v>
                </c:pt>
                <c:pt idx="69">
                  <c:v>9.1053893141575823</c:v>
                </c:pt>
                <c:pt idx="70">
                  <c:v>9.237351478130881</c:v>
                </c:pt>
                <c:pt idx="71">
                  <c:v>9.3693136421041796</c:v>
                </c:pt>
                <c:pt idx="72">
                  <c:v>9.5012758060774765</c:v>
                </c:pt>
                <c:pt idx="73">
                  <c:v>9.6332379700507751</c:v>
                </c:pt>
                <c:pt idx="74">
                  <c:v>9.7652001340240737</c:v>
                </c:pt>
                <c:pt idx="75">
                  <c:v>9.8971622979973723</c:v>
                </c:pt>
                <c:pt idx="76">
                  <c:v>10.029124461970671</c:v>
                </c:pt>
                <c:pt idx="77">
                  <c:v>10.16108662594397</c:v>
                </c:pt>
                <c:pt idx="78">
                  <c:v>10.293048789917266</c:v>
                </c:pt>
                <c:pt idx="79">
                  <c:v>10.425010953890565</c:v>
                </c:pt>
                <c:pt idx="80">
                  <c:v>10.556973117863864</c:v>
                </c:pt>
                <c:pt idx="81">
                  <c:v>10.688935281837162</c:v>
                </c:pt>
                <c:pt idx="82">
                  <c:v>10.820897445810461</c:v>
                </c:pt>
                <c:pt idx="83">
                  <c:v>10.952859609783758</c:v>
                </c:pt>
                <c:pt idx="84">
                  <c:v>11.084821773757056</c:v>
                </c:pt>
                <c:pt idx="85">
                  <c:v>11.216783937730355</c:v>
                </c:pt>
                <c:pt idx="86">
                  <c:v>11.348746101703654</c:v>
                </c:pt>
                <c:pt idx="87">
                  <c:v>11.480708265676952</c:v>
                </c:pt>
                <c:pt idx="88">
                  <c:v>11.612670429650251</c:v>
                </c:pt>
                <c:pt idx="89">
                  <c:v>11.744632593623548</c:v>
                </c:pt>
                <c:pt idx="90">
                  <c:v>11.876594757596846</c:v>
                </c:pt>
                <c:pt idx="91">
                  <c:v>12.008556921570145</c:v>
                </c:pt>
                <c:pt idx="92">
                  <c:v>12.140519085543444</c:v>
                </c:pt>
                <c:pt idx="93">
                  <c:v>12.272481249516742</c:v>
                </c:pt>
                <c:pt idx="94">
                  <c:v>12.404443413490039</c:v>
                </c:pt>
                <c:pt idx="95">
                  <c:v>12.536405577463338</c:v>
                </c:pt>
                <c:pt idx="96">
                  <c:v>12.668367741436636</c:v>
                </c:pt>
                <c:pt idx="97">
                  <c:v>12.800329905409935</c:v>
                </c:pt>
                <c:pt idx="98">
                  <c:v>12.932292069383234</c:v>
                </c:pt>
                <c:pt idx="99">
                  <c:v>13.064254233356531</c:v>
                </c:pt>
                <c:pt idx="100">
                  <c:v>13.196216397329829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EF-4D5A-B29C-46B7A50F2118}"/>
            </c:ext>
          </c:extLst>
        </c:ser>
        <c:ser>
          <c:idx val="5"/>
          <c:order val="4"/>
          <c:tx>
            <c:strRef>
              <c:f>' Graphs'!$X$4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 Graphs'!$S$5:$S$105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Graphs'!$X$5:$X$105</c:f>
              <c:numCache>
                <c:formatCode>0.00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1.2000000000000002</c:v>
                </c:pt>
                <c:pt idx="7">
                  <c:v>1.4000000000000001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2.4000000000000004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</c:v>
                </c:pt>
                <c:pt idx="16">
                  <c:v>3.2</c:v>
                </c:pt>
                <c:pt idx="17">
                  <c:v>3.4000000000000004</c:v>
                </c:pt>
                <c:pt idx="18">
                  <c:v>3.6</c:v>
                </c:pt>
                <c:pt idx="19">
                  <c:v>3.8000000000000003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4.6000000000000005</c:v>
                </c:pt>
                <c:pt idx="24">
                  <c:v>4.8000000000000007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5.6000000000000005</c:v>
                </c:pt>
                <c:pt idx="29">
                  <c:v>5.8000000000000007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6.6000000000000005</c:v>
                </c:pt>
                <c:pt idx="34">
                  <c:v>6.8000000000000007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7.6000000000000005</c:v>
                </c:pt>
                <c:pt idx="39">
                  <c:v>7.8000000000000007</c:v>
                </c:pt>
                <c:pt idx="40">
                  <c:v>8</c:v>
                </c:pt>
                <c:pt idx="41">
                  <c:v>8.2000000000000011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9.2000000000000011</c:v>
                </c:pt>
                <c:pt idx="47">
                  <c:v>9.4</c:v>
                </c:pt>
                <c:pt idx="48">
                  <c:v>9.6000000000000014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10.200000000000001</c:v>
                </c:pt>
                <c:pt idx="52">
                  <c:v>10.4</c:v>
                </c:pt>
                <c:pt idx="53">
                  <c:v>10.600000000000001</c:v>
                </c:pt>
                <c:pt idx="54">
                  <c:v>10.8</c:v>
                </c:pt>
                <c:pt idx="55">
                  <c:v>11</c:v>
                </c:pt>
                <c:pt idx="56">
                  <c:v>11.200000000000001</c:v>
                </c:pt>
                <c:pt idx="57">
                  <c:v>11.4</c:v>
                </c:pt>
                <c:pt idx="58">
                  <c:v>11.600000000000001</c:v>
                </c:pt>
                <c:pt idx="59">
                  <c:v>11.8</c:v>
                </c:pt>
                <c:pt idx="60">
                  <c:v>12</c:v>
                </c:pt>
                <c:pt idx="61">
                  <c:v>12.200000000000001</c:v>
                </c:pt>
                <c:pt idx="62">
                  <c:v>12.4</c:v>
                </c:pt>
                <c:pt idx="63">
                  <c:v>12.600000000000001</c:v>
                </c:pt>
                <c:pt idx="64">
                  <c:v>12.8</c:v>
                </c:pt>
                <c:pt idx="65">
                  <c:v>13</c:v>
                </c:pt>
                <c:pt idx="66">
                  <c:v>13.200000000000001</c:v>
                </c:pt>
                <c:pt idx="67">
                  <c:v>13.4</c:v>
                </c:pt>
                <c:pt idx="68">
                  <c:v>13.600000000000001</c:v>
                </c:pt>
                <c:pt idx="69">
                  <c:v>13.8</c:v>
                </c:pt>
                <c:pt idx="70">
                  <c:v>14</c:v>
                </c:pt>
                <c:pt idx="71">
                  <c:v>14.200000000000001</c:v>
                </c:pt>
                <c:pt idx="72">
                  <c:v>14.4</c:v>
                </c:pt>
                <c:pt idx="73">
                  <c:v>14.600000000000001</c:v>
                </c:pt>
                <c:pt idx="74">
                  <c:v>14.8</c:v>
                </c:pt>
                <c:pt idx="75">
                  <c:v>15</c:v>
                </c:pt>
                <c:pt idx="76">
                  <c:v>15.200000000000001</c:v>
                </c:pt>
                <c:pt idx="77">
                  <c:v>15.4</c:v>
                </c:pt>
                <c:pt idx="78">
                  <c:v>15.600000000000001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16.400000000000002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17.400000000000002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18.400000000000002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19.200000000000003</c:v>
                </c:pt>
                <c:pt idx="97">
                  <c:v>19.400000000000002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EF-4D5A-B29C-46B7A50F2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60607"/>
        <c:axId val="622877423"/>
      </c:areaChart>
      <c:catAx>
        <c:axId val="19515606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77423"/>
        <c:crosses val="autoZero"/>
        <c:auto val="1"/>
        <c:lblAlgn val="ctr"/>
        <c:lblOffset val="100"/>
        <c:noMultiLvlLbl val="0"/>
      </c:catAx>
      <c:valAx>
        <c:axId val="62287742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6060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 growth Scenario</a:t>
            </a:r>
            <a:r>
              <a:rPr lang="en-IN" baseline="0"/>
              <a:t> with discount(A2)</a:t>
            </a:r>
            <a:endParaRPr lang="en-IN"/>
          </a:p>
        </c:rich>
      </c:tx>
      <c:layout>
        <c:manualLayout>
          <c:xMode val="edge"/>
          <c:yMode val="edge"/>
          <c:x val="0.23064795928641912"/>
          <c:y val="3.695719722824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Graphs'!$AK$4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Graphs'!$AK$5:$AK$105</c:f>
              <c:numCache>
                <c:formatCode>0.00</c:formatCode>
                <c:ptCount val="101"/>
                <c:pt idx="0">
                  <c:v>0</c:v>
                </c:pt>
                <c:pt idx="1">
                  <c:v>0.40845732405780133</c:v>
                </c:pt>
                <c:pt idx="2">
                  <c:v>0.81691464811560266</c:v>
                </c:pt>
                <c:pt idx="3">
                  <c:v>1.225371972173404</c:v>
                </c:pt>
                <c:pt idx="4">
                  <c:v>1.6338292962312053</c:v>
                </c:pt>
                <c:pt idx="5">
                  <c:v>2.0422866202890066</c:v>
                </c:pt>
                <c:pt idx="6">
                  <c:v>2.450743944346808</c:v>
                </c:pt>
                <c:pt idx="7">
                  <c:v>2.8592012684046093</c:v>
                </c:pt>
                <c:pt idx="8">
                  <c:v>3.2676585924624106</c:v>
                </c:pt>
                <c:pt idx="9">
                  <c:v>3.676115916520212</c:v>
                </c:pt>
                <c:pt idx="10">
                  <c:v>4.0845732405780133</c:v>
                </c:pt>
                <c:pt idx="11">
                  <c:v>4.4930305646358146</c:v>
                </c:pt>
                <c:pt idx="12">
                  <c:v>4.901487888693616</c:v>
                </c:pt>
                <c:pt idx="13">
                  <c:v>5.3099452127514173</c:v>
                </c:pt>
                <c:pt idx="14">
                  <c:v>5.7184025368092186</c:v>
                </c:pt>
                <c:pt idx="15">
                  <c:v>6.1268598608670199</c:v>
                </c:pt>
                <c:pt idx="16">
                  <c:v>6.5353171849248213</c:v>
                </c:pt>
                <c:pt idx="17">
                  <c:v>6.9437745089826226</c:v>
                </c:pt>
                <c:pt idx="18">
                  <c:v>7.3522318330404239</c:v>
                </c:pt>
                <c:pt idx="19">
                  <c:v>7.7606891570982253</c:v>
                </c:pt>
                <c:pt idx="20">
                  <c:v>8.1691464811560266</c:v>
                </c:pt>
                <c:pt idx="21">
                  <c:v>8.5776038052138279</c:v>
                </c:pt>
                <c:pt idx="22">
                  <c:v>8.9860611292716293</c:v>
                </c:pt>
                <c:pt idx="23">
                  <c:v>9.3945184533294306</c:v>
                </c:pt>
                <c:pt idx="24">
                  <c:v>9.8029757773872319</c:v>
                </c:pt>
                <c:pt idx="25">
                  <c:v>10.211433101445033</c:v>
                </c:pt>
                <c:pt idx="26">
                  <c:v>10.619890425502835</c:v>
                </c:pt>
                <c:pt idx="27">
                  <c:v>11.028347749560636</c:v>
                </c:pt>
                <c:pt idx="28">
                  <c:v>11.436805073618437</c:v>
                </c:pt>
                <c:pt idx="29">
                  <c:v>11.845262397676239</c:v>
                </c:pt>
                <c:pt idx="30">
                  <c:v>12.25371972173404</c:v>
                </c:pt>
                <c:pt idx="31">
                  <c:v>12.662177045791841</c:v>
                </c:pt>
                <c:pt idx="32">
                  <c:v>13.070634369849643</c:v>
                </c:pt>
                <c:pt idx="33">
                  <c:v>13.479091693907444</c:v>
                </c:pt>
                <c:pt idx="34">
                  <c:v>13.887549017965245</c:v>
                </c:pt>
                <c:pt idx="35">
                  <c:v>14.296006342023047</c:v>
                </c:pt>
                <c:pt idx="36">
                  <c:v>14.704463666080848</c:v>
                </c:pt>
                <c:pt idx="37">
                  <c:v>15.112920990138649</c:v>
                </c:pt>
                <c:pt idx="38">
                  <c:v>15.521378314196451</c:v>
                </c:pt>
                <c:pt idx="39">
                  <c:v>15.929835638254252</c:v>
                </c:pt>
                <c:pt idx="40">
                  <c:v>16.338292962312053</c:v>
                </c:pt>
                <c:pt idx="41">
                  <c:v>16.746750286369853</c:v>
                </c:pt>
                <c:pt idx="42">
                  <c:v>17.155207610427656</c:v>
                </c:pt>
                <c:pt idx="43">
                  <c:v>17.563664934485459</c:v>
                </c:pt>
                <c:pt idx="44">
                  <c:v>17.972122258543259</c:v>
                </c:pt>
                <c:pt idx="45">
                  <c:v>18.380579582601058</c:v>
                </c:pt>
                <c:pt idx="46">
                  <c:v>18.789036906658861</c:v>
                </c:pt>
                <c:pt idx="47">
                  <c:v>19.197494230716664</c:v>
                </c:pt>
                <c:pt idx="48">
                  <c:v>19.605951554774464</c:v>
                </c:pt>
                <c:pt idx="49">
                  <c:v>20.014408878832263</c:v>
                </c:pt>
                <c:pt idx="50">
                  <c:v>20.422866202890066</c:v>
                </c:pt>
                <c:pt idx="51">
                  <c:v>20.83132352694787</c:v>
                </c:pt>
                <c:pt idx="52">
                  <c:v>21.239780851005669</c:v>
                </c:pt>
                <c:pt idx="53">
                  <c:v>21.648238175063469</c:v>
                </c:pt>
                <c:pt idx="54">
                  <c:v>22.056695499121272</c:v>
                </c:pt>
                <c:pt idx="55">
                  <c:v>22.465152823179075</c:v>
                </c:pt>
                <c:pt idx="56">
                  <c:v>22.873610147236874</c:v>
                </c:pt>
                <c:pt idx="57">
                  <c:v>23.282067471294674</c:v>
                </c:pt>
                <c:pt idx="58">
                  <c:v>23.690524795352477</c:v>
                </c:pt>
                <c:pt idx="59">
                  <c:v>24.09898211941028</c:v>
                </c:pt>
                <c:pt idx="60">
                  <c:v>24.50743944346808</c:v>
                </c:pt>
                <c:pt idx="61">
                  <c:v>24.915896767525879</c:v>
                </c:pt>
                <c:pt idx="62">
                  <c:v>25.324354091583682</c:v>
                </c:pt>
                <c:pt idx="63">
                  <c:v>25.732811415641486</c:v>
                </c:pt>
                <c:pt idx="64">
                  <c:v>26.141268739699285</c:v>
                </c:pt>
                <c:pt idx="65">
                  <c:v>26.549726063757085</c:v>
                </c:pt>
                <c:pt idx="66">
                  <c:v>26.958183387814888</c:v>
                </c:pt>
                <c:pt idx="67">
                  <c:v>27.366640711872691</c:v>
                </c:pt>
                <c:pt idx="68">
                  <c:v>27.77509803593049</c:v>
                </c:pt>
                <c:pt idx="69">
                  <c:v>28.18355535998829</c:v>
                </c:pt>
                <c:pt idx="70">
                  <c:v>28.592012684046093</c:v>
                </c:pt>
                <c:pt idx="71">
                  <c:v>29.000470008103896</c:v>
                </c:pt>
                <c:pt idx="72">
                  <c:v>29.408927332161696</c:v>
                </c:pt>
                <c:pt idx="73">
                  <c:v>29.817384656219495</c:v>
                </c:pt>
                <c:pt idx="74">
                  <c:v>30.225841980277298</c:v>
                </c:pt>
                <c:pt idx="75">
                  <c:v>30.634299304335102</c:v>
                </c:pt>
                <c:pt idx="76">
                  <c:v>31.042756628392901</c:v>
                </c:pt>
                <c:pt idx="77">
                  <c:v>31.451213952450701</c:v>
                </c:pt>
                <c:pt idx="78">
                  <c:v>31.859671276508504</c:v>
                </c:pt>
                <c:pt idx="79">
                  <c:v>32.268128600566307</c:v>
                </c:pt>
                <c:pt idx="80">
                  <c:v>32.676585924624106</c:v>
                </c:pt>
                <c:pt idx="81">
                  <c:v>33.085043248681906</c:v>
                </c:pt>
                <c:pt idx="82">
                  <c:v>33.493500572739705</c:v>
                </c:pt>
                <c:pt idx="83">
                  <c:v>33.901957896797512</c:v>
                </c:pt>
                <c:pt idx="84">
                  <c:v>34.310415220855312</c:v>
                </c:pt>
                <c:pt idx="85">
                  <c:v>34.718872544913111</c:v>
                </c:pt>
                <c:pt idx="86">
                  <c:v>35.127329868970918</c:v>
                </c:pt>
                <c:pt idx="87">
                  <c:v>35.535787193028717</c:v>
                </c:pt>
                <c:pt idx="88">
                  <c:v>35.944244517086517</c:v>
                </c:pt>
                <c:pt idx="89">
                  <c:v>36.352701841144317</c:v>
                </c:pt>
                <c:pt idx="90">
                  <c:v>36.761159165202116</c:v>
                </c:pt>
                <c:pt idx="91">
                  <c:v>37.169616489259923</c:v>
                </c:pt>
                <c:pt idx="92">
                  <c:v>37.578073813317722</c:v>
                </c:pt>
                <c:pt idx="93">
                  <c:v>37.986531137375522</c:v>
                </c:pt>
                <c:pt idx="94">
                  <c:v>38.394988461433329</c:v>
                </c:pt>
                <c:pt idx="95">
                  <c:v>38.803445785491128</c:v>
                </c:pt>
                <c:pt idx="96">
                  <c:v>39.211903109548928</c:v>
                </c:pt>
                <c:pt idx="97">
                  <c:v>39.620360433606727</c:v>
                </c:pt>
                <c:pt idx="98">
                  <c:v>40.028817757664527</c:v>
                </c:pt>
                <c:pt idx="99">
                  <c:v>40.437275081722333</c:v>
                </c:pt>
                <c:pt idx="1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4367-B28A-B59D3ABF6FCF}"/>
            </c:ext>
          </c:extLst>
        </c:ser>
        <c:ser>
          <c:idx val="2"/>
          <c:order val="1"/>
          <c:tx>
            <c:strRef>
              <c:f>' Graphs'!$AL$4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Graphs'!$AL$5:$AL$105</c:f>
              <c:numCache>
                <c:formatCode>0.00</c:formatCode>
                <c:ptCount val="101"/>
                <c:pt idx="0">
                  <c:v>0</c:v>
                </c:pt>
                <c:pt idx="1">
                  <c:v>0.40845732405780133</c:v>
                </c:pt>
                <c:pt idx="2">
                  <c:v>0.81691464811560266</c:v>
                </c:pt>
                <c:pt idx="3">
                  <c:v>1.225371972173404</c:v>
                </c:pt>
                <c:pt idx="4">
                  <c:v>1.6338292962312053</c:v>
                </c:pt>
                <c:pt idx="5">
                  <c:v>2.0422866202890066</c:v>
                </c:pt>
                <c:pt idx="6">
                  <c:v>2.450743944346808</c:v>
                </c:pt>
                <c:pt idx="7">
                  <c:v>2.8592012684046093</c:v>
                </c:pt>
                <c:pt idx="8">
                  <c:v>3.2676585924624106</c:v>
                </c:pt>
                <c:pt idx="9">
                  <c:v>3.676115916520212</c:v>
                </c:pt>
                <c:pt idx="10">
                  <c:v>4.0845732405780133</c:v>
                </c:pt>
                <c:pt idx="11">
                  <c:v>4.4930305646358146</c:v>
                </c:pt>
                <c:pt idx="12">
                  <c:v>4.901487888693616</c:v>
                </c:pt>
                <c:pt idx="13">
                  <c:v>5.3099452127514173</c:v>
                </c:pt>
                <c:pt idx="14">
                  <c:v>5.7184025368092186</c:v>
                </c:pt>
                <c:pt idx="15">
                  <c:v>6.1268598608670199</c:v>
                </c:pt>
                <c:pt idx="16">
                  <c:v>6.5353171849248213</c:v>
                </c:pt>
                <c:pt idx="17">
                  <c:v>6.9437745089826226</c:v>
                </c:pt>
                <c:pt idx="18">
                  <c:v>7.3522318330404239</c:v>
                </c:pt>
                <c:pt idx="19">
                  <c:v>7.7606891570982253</c:v>
                </c:pt>
                <c:pt idx="20">
                  <c:v>8.1691464811560266</c:v>
                </c:pt>
                <c:pt idx="21">
                  <c:v>8.5776038052138279</c:v>
                </c:pt>
                <c:pt idx="22">
                  <c:v>8.9860611292716293</c:v>
                </c:pt>
                <c:pt idx="23">
                  <c:v>9.3945184533294306</c:v>
                </c:pt>
                <c:pt idx="24">
                  <c:v>9.8029757773872319</c:v>
                </c:pt>
                <c:pt idx="25">
                  <c:v>10.211433101445033</c:v>
                </c:pt>
                <c:pt idx="26">
                  <c:v>10.619890425502835</c:v>
                </c:pt>
                <c:pt idx="27">
                  <c:v>11.028347749560636</c:v>
                </c:pt>
                <c:pt idx="28">
                  <c:v>11.436805073618437</c:v>
                </c:pt>
                <c:pt idx="29">
                  <c:v>11.845262397676239</c:v>
                </c:pt>
                <c:pt idx="30">
                  <c:v>12.25371972173404</c:v>
                </c:pt>
                <c:pt idx="31">
                  <c:v>12.662177045791841</c:v>
                </c:pt>
                <c:pt idx="32">
                  <c:v>13.070634369849643</c:v>
                </c:pt>
                <c:pt idx="33">
                  <c:v>13.479091693907444</c:v>
                </c:pt>
                <c:pt idx="34">
                  <c:v>13.887549017965245</c:v>
                </c:pt>
                <c:pt idx="35">
                  <c:v>14.296006342023047</c:v>
                </c:pt>
                <c:pt idx="36">
                  <c:v>14.704463666080848</c:v>
                </c:pt>
                <c:pt idx="37">
                  <c:v>15.112920990138649</c:v>
                </c:pt>
                <c:pt idx="38">
                  <c:v>15.521378314196451</c:v>
                </c:pt>
                <c:pt idx="39">
                  <c:v>15.929835638254252</c:v>
                </c:pt>
                <c:pt idx="40">
                  <c:v>16.338292962312053</c:v>
                </c:pt>
                <c:pt idx="41">
                  <c:v>16.746750286369853</c:v>
                </c:pt>
                <c:pt idx="42">
                  <c:v>17.155207610427656</c:v>
                </c:pt>
                <c:pt idx="43">
                  <c:v>17.563664934485459</c:v>
                </c:pt>
                <c:pt idx="44">
                  <c:v>17.972122258543259</c:v>
                </c:pt>
                <c:pt idx="45">
                  <c:v>18.380579582601058</c:v>
                </c:pt>
                <c:pt idx="46">
                  <c:v>18.789036906658861</c:v>
                </c:pt>
                <c:pt idx="47">
                  <c:v>19.197494230716664</c:v>
                </c:pt>
                <c:pt idx="48">
                  <c:v>19.605951554774464</c:v>
                </c:pt>
                <c:pt idx="49">
                  <c:v>20.014408878832263</c:v>
                </c:pt>
                <c:pt idx="50">
                  <c:v>20.422866202890066</c:v>
                </c:pt>
                <c:pt idx="51">
                  <c:v>20.83132352694787</c:v>
                </c:pt>
                <c:pt idx="52">
                  <c:v>21.239780851005669</c:v>
                </c:pt>
                <c:pt idx="53">
                  <c:v>21.648238175063469</c:v>
                </c:pt>
                <c:pt idx="54">
                  <c:v>22.056695499121272</c:v>
                </c:pt>
                <c:pt idx="55">
                  <c:v>22.465152823179075</c:v>
                </c:pt>
                <c:pt idx="56">
                  <c:v>22.873610147236874</c:v>
                </c:pt>
                <c:pt idx="57">
                  <c:v>23.282067471294674</c:v>
                </c:pt>
                <c:pt idx="58">
                  <c:v>23.690524795352477</c:v>
                </c:pt>
                <c:pt idx="59">
                  <c:v>24.09898211941028</c:v>
                </c:pt>
                <c:pt idx="60">
                  <c:v>24.50743944346808</c:v>
                </c:pt>
                <c:pt idx="61">
                  <c:v>24.915896767525879</c:v>
                </c:pt>
                <c:pt idx="62">
                  <c:v>25.324354091583682</c:v>
                </c:pt>
                <c:pt idx="63">
                  <c:v>25.732811415641486</c:v>
                </c:pt>
                <c:pt idx="64">
                  <c:v>26.141268739699285</c:v>
                </c:pt>
                <c:pt idx="65">
                  <c:v>26.549726063757085</c:v>
                </c:pt>
                <c:pt idx="66">
                  <c:v>26.958183387814888</c:v>
                </c:pt>
                <c:pt idx="67">
                  <c:v>27.366640711872691</c:v>
                </c:pt>
                <c:pt idx="68">
                  <c:v>27.77509803593049</c:v>
                </c:pt>
                <c:pt idx="69">
                  <c:v>28.18355535998829</c:v>
                </c:pt>
                <c:pt idx="70">
                  <c:v>28.592012684046093</c:v>
                </c:pt>
                <c:pt idx="71">
                  <c:v>29.000470008103896</c:v>
                </c:pt>
                <c:pt idx="72">
                  <c:v>29.408927332161696</c:v>
                </c:pt>
                <c:pt idx="73">
                  <c:v>29.817384656219495</c:v>
                </c:pt>
                <c:pt idx="74">
                  <c:v>30.225841980277298</c:v>
                </c:pt>
                <c:pt idx="75">
                  <c:v>30.634299304335102</c:v>
                </c:pt>
                <c:pt idx="76">
                  <c:v>31.042756628392901</c:v>
                </c:pt>
                <c:pt idx="77">
                  <c:v>31.451213952450701</c:v>
                </c:pt>
                <c:pt idx="78">
                  <c:v>31.859671276508504</c:v>
                </c:pt>
                <c:pt idx="79">
                  <c:v>32.268128600566307</c:v>
                </c:pt>
                <c:pt idx="80">
                  <c:v>32.676585924624106</c:v>
                </c:pt>
                <c:pt idx="81">
                  <c:v>33.085043248681906</c:v>
                </c:pt>
                <c:pt idx="82">
                  <c:v>33.493500572739705</c:v>
                </c:pt>
                <c:pt idx="83">
                  <c:v>33.901957896797512</c:v>
                </c:pt>
                <c:pt idx="84">
                  <c:v>34.310415220855312</c:v>
                </c:pt>
                <c:pt idx="85">
                  <c:v>34.718872544913111</c:v>
                </c:pt>
                <c:pt idx="86">
                  <c:v>35.127329868970918</c:v>
                </c:pt>
                <c:pt idx="87">
                  <c:v>35.535787193028717</c:v>
                </c:pt>
                <c:pt idx="88">
                  <c:v>35.944244517086517</c:v>
                </c:pt>
                <c:pt idx="89">
                  <c:v>36.352701841144317</c:v>
                </c:pt>
                <c:pt idx="90">
                  <c:v>36.761159165202116</c:v>
                </c:pt>
                <c:pt idx="91">
                  <c:v>37.169616489259923</c:v>
                </c:pt>
                <c:pt idx="92">
                  <c:v>37.578073813317722</c:v>
                </c:pt>
                <c:pt idx="93">
                  <c:v>37.986531137375522</c:v>
                </c:pt>
                <c:pt idx="94">
                  <c:v>38.394988461433329</c:v>
                </c:pt>
                <c:pt idx="95">
                  <c:v>38.803445785491128</c:v>
                </c:pt>
                <c:pt idx="96">
                  <c:v>39.211903109548928</c:v>
                </c:pt>
                <c:pt idx="97">
                  <c:v>39.620360433606727</c:v>
                </c:pt>
                <c:pt idx="98">
                  <c:v>40.028817757664527</c:v>
                </c:pt>
                <c:pt idx="99">
                  <c:v>40.437275081722333</c:v>
                </c:pt>
                <c:pt idx="1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74-4367-B28A-B59D3ABF6FCF}"/>
            </c:ext>
          </c:extLst>
        </c:ser>
        <c:ser>
          <c:idx val="3"/>
          <c:order val="2"/>
          <c:tx>
            <c:strRef>
              <c:f>' Graphs'!$AM$4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Graphs'!$AM$5:$AM$105</c:f>
              <c:numCache>
                <c:formatCode>0.00</c:formatCode>
                <c:ptCount val="101"/>
                <c:pt idx="0">
                  <c:v>0</c:v>
                </c:pt>
                <c:pt idx="1">
                  <c:v>3.5740015855057615E-2</c:v>
                </c:pt>
                <c:pt idx="2">
                  <c:v>7.148003171011523E-2</c:v>
                </c:pt>
                <c:pt idx="3">
                  <c:v>0.10722004756517284</c:v>
                </c:pt>
                <c:pt idx="4">
                  <c:v>0.14296006342023046</c:v>
                </c:pt>
                <c:pt idx="5">
                  <c:v>0.17870007927528808</c:v>
                </c:pt>
                <c:pt idx="6">
                  <c:v>0.21444009513034568</c:v>
                </c:pt>
                <c:pt idx="7">
                  <c:v>0.25018011098540333</c:v>
                </c:pt>
                <c:pt idx="8">
                  <c:v>0.28592012684046092</c:v>
                </c:pt>
                <c:pt idx="9">
                  <c:v>0.32166014269551851</c:v>
                </c:pt>
                <c:pt idx="10">
                  <c:v>0.35740015855057616</c:v>
                </c:pt>
                <c:pt idx="11">
                  <c:v>0.39314017440563376</c:v>
                </c:pt>
                <c:pt idx="12">
                  <c:v>0.42888019026069135</c:v>
                </c:pt>
                <c:pt idx="13">
                  <c:v>0.464620206115749</c:v>
                </c:pt>
                <c:pt idx="14">
                  <c:v>0.50036022197080665</c:v>
                </c:pt>
                <c:pt idx="15">
                  <c:v>0.53610023782586425</c:v>
                </c:pt>
                <c:pt idx="16">
                  <c:v>0.57184025368092184</c:v>
                </c:pt>
                <c:pt idx="17">
                  <c:v>0.60758026953597943</c:v>
                </c:pt>
                <c:pt idx="18">
                  <c:v>0.64332028539103703</c:v>
                </c:pt>
                <c:pt idx="19">
                  <c:v>0.67906030124609473</c:v>
                </c:pt>
                <c:pt idx="20">
                  <c:v>0.71480031710115233</c:v>
                </c:pt>
                <c:pt idx="21">
                  <c:v>0.75054033295620992</c:v>
                </c:pt>
                <c:pt idx="22">
                  <c:v>0.78628034881126752</c:v>
                </c:pt>
                <c:pt idx="23">
                  <c:v>0.82202036466632511</c:v>
                </c:pt>
                <c:pt idx="24">
                  <c:v>0.8577603805213827</c:v>
                </c:pt>
                <c:pt idx="25">
                  <c:v>0.89350039637644041</c:v>
                </c:pt>
                <c:pt idx="26">
                  <c:v>0.929240412231498</c:v>
                </c:pt>
                <c:pt idx="27">
                  <c:v>0.9649804280865556</c:v>
                </c:pt>
                <c:pt idx="28">
                  <c:v>1.0007204439416133</c:v>
                </c:pt>
                <c:pt idx="29">
                  <c:v>1.0364604597966709</c:v>
                </c:pt>
                <c:pt idx="30">
                  <c:v>1.0722004756517285</c:v>
                </c:pt>
                <c:pt idx="31">
                  <c:v>1.1079404915067861</c:v>
                </c:pt>
                <c:pt idx="32">
                  <c:v>1.1436805073618437</c:v>
                </c:pt>
                <c:pt idx="33">
                  <c:v>1.1794205232169013</c:v>
                </c:pt>
                <c:pt idx="34">
                  <c:v>1.2151605390719589</c:v>
                </c:pt>
                <c:pt idx="35">
                  <c:v>1.2509005549270165</c:v>
                </c:pt>
                <c:pt idx="36">
                  <c:v>1.2866405707820741</c:v>
                </c:pt>
                <c:pt idx="37">
                  <c:v>1.3223805866371316</c:v>
                </c:pt>
                <c:pt idx="38">
                  <c:v>1.3581206024921895</c:v>
                </c:pt>
                <c:pt idx="39">
                  <c:v>1.3938606183472471</c:v>
                </c:pt>
                <c:pt idx="40">
                  <c:v>1.4296006342023047</c:v>
                </c:pt>
                <c:pt idx="41">
                  <c:v>1.4653406500573622</c:v>
                </c:pt>
                <c:pt idx="42">
                  <c:v>1.5010806659124198</c:v>
                </c:pt>
                <c:pt idx="43">
                  <c:v>1.5368206817674774</c:v>
                </c:pt>
                <c:pt idx="44">
                  <c:v>1.572560697622535</c:v>
                </c:pt>
                <c:pt idx="45">
                  <c:v>1.6083007134775926</c:v>
                </c:pt>
                <c:pt idx="46">
                  <c:v>1.6440407293326502</c:v>
                </c:pt>
                <c:pt idx="47">
                  <c:v>1.6797807451877078</c:v>
                </c:pt>
                <c:pt idx="48">
                  <c:v>1.7155207610427654</c:v>
                </c:pt>
                <c:pt idx="49">
                  <c:v>1.7512607768978232</c:v>
                </c:pt>
                <c:pt idx="50">
                  <c:v>1.7870007927528808</c:v>
                </c:pt>
                <c:pt idx="51">
                  <c:v>1.8227408086079384</c:v>
                </c:pt>
                <c:pt idx="52">
                  <c:v>1.858480824462996</c:v>
                </c:pt>
                <c:pt idx="53">
                  <c:v>1.8942208403180536</c:v>
                </c:pt>
                <c:pt idx="54">
                  <c:v>1.9299608561731112</c:v>
                </c:pt>
                <c:pt idx="55">
                  <c:v>1.9657008720281688</c:v>
                </c:pt>
                <c:pt idx="56">
                  <c:v>2.0014408878832266</c:v>
                </c:pt>
                <c:pt idx="57">
                  <c:v>2.037180903738284</c:v>
                </c:pt>
                <c:pt idx="58">
                  <c:v>2.0729209195933418</c:v>
                </c:pt>
                <c:pt idx="59">
                  <c:v>2.1086609354483992</c:v>
                </c:pt>
                <c:pt idx="60">
                  <c:v>2.144400951303457</c:v>
                </c:pt>
                <c:pt idx="61">
                  <c:v>2.1801409671585144</c:v>
                </c:pt>
                <c:pt idx="62">
                  <c:v>2.2158809830135722</c:v>
                </c:pt>
                <c:pt idx="63">
                  <c:v>2.2516209988686295</c:v>
                </c:pt>
                <c:pt idx="64">
                  <c:v>2.2873610147236874</c:v>
                </c:pt>
                <c:pt idx="65">
                  <c:v>2.3231010305787452</c:v>
                </c:pt>
                <c:pt idx="66">
                  <c:v>2.3588410464338025</c:v>
                </c:pt>
                <c:pt idx="67">
                  <c:v>2.3945810622888604</c:v>
                </c:pt>
                <c:pt idx="68">
                  <c:v>2.4303210781439177</c:v>
                </c:pt>
                <c:pt idx="69">
                  <c:v>2.4660610939989756</c:v>
                </c:pt>
                <c:pt idx="70">
                  <c:v>2.5018011098540329</c:v>
                </c:pt>
                <c:pt idx="71">
                  <c:v>2.5375411257090907</c:v>
                </c:pt>
                <c:pt idx="72">
                  <c:v>2.5732811415641481</c:v>
                </c:pt>
                <c:pt idx="73">
                  <c:v>2.6090211574192059</c:v>
                </c:pt>
                <c:pt idx="74">
                  <c:v>2.6447611732742633</c:v>
                </c:pt>
                <c:pt idx="75">
                  <c:v>2.6805011891293211</c:v>
                </c:pt>
                <c:pt idx="76">
                  <c:v>2.7162412049843789</c:v>
                </c:pt>
                <c:pt idx="77">
                  <c:v>2.7519812208394363</c:v>
                </c:pt>
                <c:pt idx="78">
                  <c:v>2.7877212366944941</c:v>
                </c:pt>
                <c:pt idx="79">
                  <c:v>2.8234612525495515</c:v>
                </c:pt>
                <c:pt idx="80">
                  <c:v>2.8592012684046093</c:v>
                </c:pt>
                <c:pt idx="81">
                  <c:v>2.8949412842596667</c:v>
                </c:pt>
                <c:pt idx="82">
                  <c:v>2.9306813001147245</c:v>
                </c:pt>
                <c:pt idx="83">
                  <c:v>2.9664213159697819</c:v>
                </c:pt>
                <c:pt idx="84">
                  <c:v>3.0021613318248397</c:v>
                </c:pt>
                <c:pt idx="85">
                  <c:v>3.0379013476798971</c:v>
                </c:pt>
                <c:pt idx="86">
                  <c:v>3.0736413635349549</c:v>
                </c:pt>
                <c:pt idx="87">
                  <c:v>3.1093813793900127</c:v>
                </c:pt>
                <c:pt idx="88">
                  <c:v>3.1451213952450701</c:v>
                </c:pt>
                <c:pt idx="89">
                  <c:v>3.1808614111001279</c:v>
                </c:pt>
                <c:pt idx="90">
                  <c:v>3.2166014269551853</c:v>
                </c:pt>
                <c:pt idx="91">
                  <c:v>3.2523414428102431</c:v>
                </c:pt>
                <c:pt idx="92">
                  <c:v>3.2880814586653004</c:v>
                </c:pt>
                <c:pt idx="93">
                  <c:v>3.3238214745203583</c:v>
                </c:pt>
                <c:pt idx="94">
                  <c:v>3.3595614903754156</c:v>
                </c:pt>
                <c:pt idx="95">
                  <c:v>3.3953015062304734</c:v>
                </c:pt>
                <c:pt idx="96">
                  <c:v>3.4310415220855308</c:v>
                </c:pt>
                <c:pt idx="97">
                  <c:v>3.4667815379405886</c:v>
                </c:pt>
                <c:pt idx="98">
                  <c:v>3.5025215537956464</c:v>
                </c:pt>
                <c:pt idx="99">
                  <c:v>3.5382615696507038</c:v>
                </c:pt>
                <c:pt idx="100">
                  <c:v>3.5740015855057616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74-4367-B28A-B59D3ABF6FCF}"/>
            </c:ext>
          </c:extLst>
        </c:ser>
        <c:ser>
          <c:idx val="4"/>
          <c:order val="3"/>
          <c:tx>
            <c:strRef>
              <c:f>' Graphs'!$AN$4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Graphs'!$AN$5:$AN$105</c:f>
              <c:numCache>
                <c:formatCode>0.00</c:formatCode>
                <c:ptCount val="101"/>
                <c:pt idx="0">
                  <c:v>0</c:v>
                </c:pt>
                <c:pt idx="1">
                  <c:v>5.643624512024889E-2</c:v>
                </c:pt>
                <c:pt idx="2">
                  <c:v>0.11287249024049778</c:v>
                </c:pt>
                <c:pt idx="3">
                  <c:v>0.16930873536074667</c:v>
                </c:pt>
                <c:pt idx="4">
                  <c:v>0.22574498048099556</c:v>
                </c:pt>
                <c:pt idx="5">
                  <c:v>0.28218122560124448</c:v>
                </c:pt>
                <c:pt idx="6">
                  <c:v>0.33861747072149334</c:v>
                </c:pt>
                <c:pt idx="7">
                  <c:v>0.3950537158417422</c:v>
                </c:pt>
                <c:pt idx="8">
                  <c:v>0.45148996096199112</c:v>
                </c:pt>
                <c:pt idx="9">
                  <c:v>0.50792620608224004</c:v>
                </c:pt>
                <c:pt idx="10">
                  <c:v>0.56436245120248896</c:v>
                </c:pt>
                <c:pt idx="11">
                  <c:v>0.62079869632273776</c:v>
                </c:pt>
                <c:pt idx="12">
                  <c:v>0.67723494144298668</c:v>
                </c:pt>
                <c:pt idx="13">
                  <c:v>0.7336711865632356</c:v>
                </c:pt>
                <c:pt idx="14">
                  <c:v>0.79010743168348441</c:v>
                </c:pt>
                <c:pt idx="15">
                  <c:v>0.84654367680373332</c:v>
                </c:pt>
                <c:pt idx="16">
                  <c:v>0.90297992192398224</c:v>
                </c:pt>
                <c:pt idx="17">
                  <c:v>0.95941616704423116</c:v>
                </c:pt>
                <c:pt idx="18">
                  <c:v>1.0158524121644801</c:v>
                </c:pt>
                <c:pt idx="19">
                  <c:v>1.072288657284729</c:v>
                </c:pt>
                <c:pt idx="20">
                  <c:v>1.1287249024049779</c:v>
                </c:pt>
                <c:pt idx="21">
                  <c:v>1.1851611475252266</c:v>
                </c:pt>
                <c:pt idx="22">
                  <c:v>1.2415973926454755</c:v>
                </c:pt>
                <c:pt idx="23">
                  <c:v>1.2980336377657244</c:v>
                </c:pt>
                <c:pt idx="24">
                  <c:v>1.3544698828859734</c:v>
                </c:pt>
                <c:pt idx="25">
                  <c:v>1.4109061280062223</c:v>
                </c:pt>
                <c:pt idx="26">
                  <c:v>1.4673423731264712</c:v>
                </c:pt>
                <c:pt idx="27">
                  <c:v>1.5237786182467201</c:v>
                </c:pt>
                <c:pt idx="28">
                  <c:v>1.5802148633669688</c:v>
                </c:pt>
                <c:pt idx="29">
                  <c:v>1.6366511084872177</c:v>
                </c:pt>
                <c:pt idx="30">
                  <c:v>1.6930873536074666</c:v>
                </c:pt>
                <c:pt idx="31">
                  <c:v>1.7495235987277156</c:v>
                </c:pt>
                <c:pt idx="32">
                  <c:v>1.8059598438479645</c:v>
                </c:pt>
                <c:pt idx="33">
                  <c:v>1.8623960889682134</c:v>
                </c:pt>
                <c:pt idx="34">
                  <c:v>1.9188323340884623</c:v>
                </c:pt>
                <c:pt idx="35">
                  <c:v>1.9752685792087112</c:v>
                </c:pt>
                <c:pt idx="36">
                  <c:v>2.0317048243289602</c:v>
                </c:pt>
                <c:pt idx="37">
                  <c:v>2.0881410694492089</c:v>
                </c:pt>
                <c:pt idx="38">
                  <c:v>2.144577314569458</c:v>
                </c:pt>
                <c:pt idx="39">
                  <c:v>2.2010135596897067</c:v>
                </c:pt>
                <c:pt idx="40">
                  <c:v>2.2574498048099558</c:v>
                </c:pt>
                <c:pt idx="41">
                  <c:v>2.3138860499302045</c:v>
                </c:pt>
                <c:pt idx="42">
                  <c:v>2.3703222950504532</c:v>
                </c:pt>
                <c:pt idx="43">
                  <c:v>2.4267585401707024</c:v>
                </c:pt>
                <c:pt idx="44">
                  <c:v>2.4831947852909511</c:v>
                </c:pt>
                <c:pt idx="45">
                  <c:v>2.5396310304112002</c:v>
                </c:pt>
                <c:pt idx="46">
                  <c:v>2.5960672755314489</c:v>
                </c:pt>
                <c:pt idx="47">
                  <c:v>2.652503520651698</c:v>
                </c:pt>
                <c:pt idx="48">
                  <c:v>2.7089397657719467</c:v>
                </c:pt>
                <c:pt idx="49">
                  <c:v>2.7653760108921954</c:v>
                </c:pt>
                <c:pt idx="50">
                  <c:v>2.8218122560124446</c:v>
                </c:pt>
                <c:pt idx="51">
                  <c:v>2.8782485011326933</c:v>
                </c:pt>
                <c:pt idx="52">
                  <c:v>2.9346847462529424</c:v>
                </c:pt>
                <c:pt idx="53">
                  <c:v>2.9911209913731911</c:v>
                </c:pt>
                <c:pt idx="54">
                  <c:v>3.0475572364934402</c:v>
                </c:pt>
                <c:pt idx="55">
                  <c:v>3.1039934816136889</c:v>
                </c:pt>
                <c:pt idx="56">
                  <c:v>3.1604297267339376</c:v>
                </c:pt>
                <c:pt idx="57">
                  <c:v>3.2168659718541868</c:v>
                </c:pt>
                <c:pt idx="58">
                  <c:v>3.2733022169744355</c:v>
                </c:pt>
                <c:pt idx="59">
                  <c:v>3.3297384620946846</c:v>
                </c:pt>
                <c:pt idx="60">
                  <c:v>3.3861747072149333</c:v>
                </c:pt>
                <c:pt idx="61">
                  <c:v>3.4426109523351824</c:v>
                </c:pt>
                <c:pt idx="62">
                  <c:v>3.4990471974554311</c:v>
                </c:pt>
                <c:pt idx="63">
                  <c:v>3.5554834425756803</c:v>
                </c:pt>
                <c:pt idx="64">
                  <c:v>3.611919687695929</c:v>
                </c:pt>
                <c:pt idx="65">
                  <c:v>3.6683559328161777</c:v>
                </c:pt>
                <c:pt idx="66">
                  <c:v>3.7247921779364268</c:v>
                </c:pt>
                <c:pt idx="67">
                  <c:v>3.7812284230566755</c:v>
                </c:pt>
                <c:pt idx="68">
                  <c:v>3.8376646681769246</c:v>
                </c:pt>
                <c:pt idx="69">
                  <c:v>3.8941009132971733</c:v>
                </c:pt>
                <c:pt idx="70">
                  <c:v>3.9505371584174225</c:v>
                </c:pt>
                <c:pt idx="71">
                  <c:v>4.0069734035376712</c:v>
                </c:pt>
                <c:pt idx="72">
                  <c:v>4.0634096486579203</c:v>
                </c:pt>
                <c:pt idx="73">
                  <c:v>4.1198458937781686</c:v>
                </c:pt>
                <c:pt idx="74">
                  <c:v>4.1762821388984177</c:v>
                </c:pt>
                <c:pt idx="75">
                  <c:v>4.2327183840186668</c:v>
                </c:pt>
                <c:pt idx="76">
                  <c:v>4.289154629138916</c:v>
                </c:pt>
                <c:pt idx="77">
                  <c:v>4.3455908742591642</c:v>
                </c:pt>
                <c:pt idx="78">
                  <c:v>4.4020271193794134</c:v>
                </c:pt>
                <c:pt idx="79">
                  <c:v>4.4584633644996625</c:v>
                </c:pt>
                <c:pt idx="80">
                  <c:v>4.5148996096199117</c:v>
                </c:pt>
                <c:pt idx="81">
                  <c:v>4.5713358547401599</c:v>
                </c:pt>
                <c:pt idx="82">
                  <c:v>4.627772099860409</c:v>
                </c:pt>
                <c:pt idx="83">
                  <c:v>4.6842083449806582</c:v>
                </c:pt>
                <c:pt idx="84">
                  <c:v>4.7406445901009064</c:v>
                </c:pt>
                <c:pt idx="85">
                  <c:v>4.7970808352211556</c:v>
                </c:pt>
                <c:pt idx="86">
                  <c:v>4.8535170803414047</c:v>
                </c:pt>
                <c:pt idx="87">
                  <c:v>4.9099533254616539</c:v>
                </c:pt>
                <c:pt idx="88">
                  <c:v>4.9663895705819021</c:v>
                </c:pt>
                <c:pt idx="89">
                  <c:v>5.0228258157021513</c:v>
                </c:pt>
                <c:pt idx="90">
                  <c:v>5.0792620608224004</c:v>
                </c:pt>
                <c:pt idx="91">
                  <c:v>5.1356983059426486</c:v>
                </c:pt>
                <c:pt idx="92">
                  <c:v>5.1921345510628978</c:v>
                </c:pt>
                <c:pt idx="93">
                  <c:v>5.2485707961831469</c:v>
                </c:pt>
                <c:pt idx="94">
                  <c:v>5.3050070413033961</c:v>
                </c:pt>
                <c:pt idx="95">
                  <c:v>5.3614432864236443</c:v>
                </c:pt>
                <c:pt idx="96">
                  <c:v>5.4178795315438935</c:v>
                </c:pt>
                <c:pt idx="97">
                  <c:v>5.4743157766641426</c:v>
                </c:pt>
                <c:pt idx="98">
                  <c:v>5.5307520217843908</c:v>
                </c:pt>
                <c:pt idx="99">
                  <c:v>5.58718826690464</c:v>
                </c:pt>
                <c:pt idx="100">
                  <c:v>5.6436245120248891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74-4367-B28A-B59D3ABF6FCF}"/>
            </c:ext>
          </c:extLst>
        </c:ser>
        <c:ser>
          <c:idx val="5"/>
          <c:order val="4"/>
          <c:tx>
            <c:strRef>
              <c:f>' Graphs'!$AO$4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' Graphs'!$AJ$5:$AJ$105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Graphs'!$AO$5:$AO$105</c:f>
              <c:numCache>
                <c:formatCode>0.00</c:formatCode>
                <c:ptCount val="101"/>
                <c:pt idx="0">
                  <c:v>0</c:v>
                </c:pt>
                <c:pt idx="1">
                  <c:v>9.0909090909090912E-2</c:v>
                </c:pt>
                <c:pt idx="2">
                  <c:v>0.18181818181818182</c:v>
                </c:pt>
                <c:pt idx="3">
                  <c:v>0.27272727272727271</c:v>
                </c:pt>
                <c:pt idx="4">
                  <c:v>0.36363636363636365</c:v>
                </c:pt>
                <c:pt idx="5">
                  <c:v>0.45454545454545459</c:v>
                </c:pt>
                <c:pt idx="6">
                  <c:v>0.54545454545454541</c:v>
                </c:pt>
                <c:pt idx="7">
                  <c:v>0.63636363636363635</c:v>
                </c:pt>
                <c:pt idx="8">
                  <c:v>0.72727272727272729</c:v>
                </c:pt>
                <c:pt idx="9">
                  <c:v>0.81818181818181823</c:v>
                </c:pt>
                <c:pt idx="10">
                  <c:v>0.90909090909090917</c:v>
                </c:pt>
                <c:pt idx="11">
                  <c:v>1</c:v>
                </c:pt>
                <c:pt idx="12">
                  <c:v>1.0909090909090908</c:v>
                </c:pt>
                <c:pt idx="13">
                  <c:v>1.1818181818181819</c:v>
                </c:pt>
                <c:pt idx="14">
                  <c:v>1.2727272727272727</c:v>
                </c:pt>
                <c:pt idx="15">
                  <c:v>1.3636363636363638</c:v>
                </c:pt>
                <c:pt idx="16">
                  <c:v>1.4545454545454546</c:v>
                </c:pt>
                <c:pt idx="17">
                  <c:v>1.5454545454545454</c:v>
                </c:pt>
                <c:pt idx="18">
                  <c:v>1.6363636363636365</c:v>
                </c:pt>
                <c:pt idx="19">
                  <c:v>1.7272727272727273</c:v>
                </c:pt>
                <c:pt idx="20">
                  <c:v>1.8181818181818183</c:v>
                </c:pt>
                <c:pt idx="21">
                  <c:v>1.9090909090909092</c:v>
                </c:pt>
                <c:pt idx="22">
                  <c:v>2</c:v>
                </c:pt>
                <c:pt idx="23">
                  <c:v>2.0909090909090908</c:v>
                </c:pt>
                <c:pt idx="24">
                  <c:v>2.1818181818181817</c:v>
                </c:pt>
                <c:pt idx="25">
                  <c:v>2.2727272727272729</c:v>
                </c:pt>
                <c:pt idx="26">
                  <c:v>2.3636363636363638</c:v>
                </c:pt>
                <c:pt idx="27">
                  <c:v>2.4545454545454546</c:v>
                </c:pt>
                <c:pt idx="28">
                  <c:v>2.5454545454545454</c:v>
                </c:pt>
                <c:pt idx="29">
                  <c:v>2.6363636363636362</c:v>
                </c:pt>
                <c:pt idx="30">
                  <c:v>2.7272727272727275</c:v>
                </c:pt>
                <c:pt idx="31">
                  <c:v>2.8181818181818183</c:v>
                </c:pt>
                <c:pt idx="32">
                  <c:v>2.9090909090909092</c:v>
                </c:pt>
                <c:pt idx="33">
                  <c:v>3</c:v>
                </c:pt>
                <c:pt idx="34">
                  <c:v>3.0909090909090908</c:v>
                </c:pt>
                <c:pt idx="35">
                  <c:v>3.1818181818181821</c:v>
                </c:pt>
                <c:pt idx="36">
                  <c:v>3.2727272727272729</c:v>
                </c:pt>
                <c:pt idx="37">
                  <c:v>3.3636363636363638</c:v>
                </c:pt>
                <c:pt idx="38">
                  <c:v>3.4545454545454546</c:v>
                </c:pt>
                <c:pt idx="39">
                  <c:v>3.5454545454545454</c:v>
                </c:pt>
                <c:pt idx="40">
                  <c:v>3.6363636363636367</c:v>
                </c:pt>
                <c:pt idx="41">
                  <c:v>3.7272727272727275</c:v>
                </c:pt>
                <c:pt idx="42">
                  <c:v>3.8181818181818183</c:v>
                </c:pt>
                <c:pt idx="43">
                  <c:v>3.9090909090909092</c:v>
                </c:pt>
                <c:pt idx="44">
                  <c:v>4</c:v>
                </c:pt>
                <c:pt idx="45">
                  <c:v>4.0909090909090908</c:v>
                </c:pt>
                <c:pt idx="46">
                  <c:v>4.1818181818181817</c:v>
                </c:pt>
                <c:pt idx="47">
                  <c:v>4.2727272727272725</c:v>
                </c:pt>
                <c:pt idx="48">
                  <c:v>4.3636363636363633</c:v>
                </c:pt>
                <c:pt idx="49">
                  <c:v>4.454545454545455</c:v>
                </c:pt>
                <c:pt idx="50">
                  <c:v>4.5454545454545459</c:v>
                </c:pt>
                <c:pt idx="51">
                  <c:v>4.6363636363636367</c:v>
                </c:pt>
                <c:pt idx="52">
                  <c:v>4.7272727272727275</c:v>
                </c:pt>
                <c:pt idx="53">
                  <c:v>4.8181818181818183</c:v>
                </c:pt>
                <c:pt idx="54">
                  <c:v>4.9090909090909092</c:v>
                </c:pt>
                <c:pt idx="55">
                  <c:v>5</c:v>
                </c:pt>
                <c:pt idx="56">
                  <c:v>5.0909090909090908</c:v>
                </c:pt>
                <c:pt idx="57">
                  <c:v>5.1818181818181817</c:v>
                </c:pt>
                <c:pt idx="58">
                  <c:v>5.2727272727272725</c:v>
                </c:pt>
                <c:pt idx="59">
                  <c:v>5.3636363636363642</c:v>
                </c:pt>
                <c:pt idx="60">
                  <c:v>5.454545454545455</c:v>
                </c:pt>
                <c:pt idx="61">
                  <c:v>5.5454545454545459</c:v>
                </c:pt>
                <c:pt idx="62">
                  <c:v>5.6363636363636367</c:v>
                </c:pt>
                <c:pt idx="63">
                  <c:v>5.7272727272727275</c:v>
                </c:pt>
                <c:pt idx="64">
                  <c:v>5.8181818181818183</c:v>
                </c:pt>
                <c:pt idx="65">
                  <c:v>5.9090909090909092</c:v>
                </c:pt>
                <c:pt idx="66">
                  <c:v>6</c:v>
                </c:pt>
                <c:pt idx="67">
                  <c:v>6.0909090909090908</c:v>
                </c:pt>
                <c:pt idx="68">
                  <c:v>6.1818181818181817</c:v>
                </c:pt>
                <c:pt idx="69">
                  <c:v>6.2727272727272725</c:v>
                </c:pt>
                <c:pt idx="70">
                  <c:v>6.3636363636363642</c:v>
                </c:pt>
                <c:pt idx="71">
                  <c:v>6.454545454545455</c:v>
                </c:pt>
                <c:pt idx="72">
                  <c:v>6.5454545454545459</c:v>
                </c:pt>
                <c:pt idx="73">
                  <c:v>6.6363636363636367</c:v>
                </c:pt>
                <c:pt idx="74">
                  <c:v>6.7272727272727275</c:v>
                </c:pt>
                <c:pt idx="75">
                  <c:v>6.8181818181818183</c:v>
                </c:pt>
                <c:pt idx="76">
                  <c:v>6.9090909090909092</c:v>
                </c:pt>
                <c:pt idx="77">
                  <c:v>7</c:v>
                </c:pt>
                <c:pt idx="78">
                  <c:v>7.0909090909090908</c:v>
                </c:pt>
                <c:pt idx="79">
                  <c:v>7.1818181818181817</c:v>
                </c:pt>
                <c:pt idx="80">
                  <c:v>7.2727272727272734</c:v>
                </c:pt>
                <c:pt idx="81">
                  <c:v>7.3636363636363642</c:v>
                </c:pt>
                <c:pt idx="82">
                  <c:v>7.454545454545455</c:v>
                </c:pt>
                <c:pt idx="83">
                  <c:v>7.5454545454545459</c:v>
                </c:pt>
                <c:pt idx="84">
                  <c:v>7.6363636363636367</c:v>
                </c:pt>
                <c:pt idx="85">
                  <c:v>7.7272727272727275</c:v>
                </c:pt>
                <c:pt idx="86">
                  <c:v>7.8181818181818183</c:v>
                </c:pt>
                <c:pt idx="87">
                  <c:v>7.9090909090909092</c:v>
                </c:pt>
                <c:pt idx="88">
                  <c:v>8</c:v>
                </c:pt>
                <c:pt idx="89">
                  <c:v>8.0909090909090917</c:v>
                </c:pt>
                <c:pt idx="90">
                  <c:v>8.1818181818181817</c:v>
                </c:pt>
                <c:pt idx="91">
                  <c:v>8.2727272727272734</c:v>
                </c:pt>
                <c:pt idx="92">
                  <c:v>8.3636363636363633</c:v>
                </c:pt>
                <c:pt idx="93">
                  <c:v>8.454545454545455</c:v>
                </c:pt>
                <c:pt idx="94">
                  <c:v>8.545454545454545</c:v>
                </c:pt>
                <c:pt idx="95">
                  <c:v>8.6363636363636367</c:v>
                </c:pt>
                <c:pt idx="96">
                  <c:v>8.7272727272727266</c:v>
                </c:pt>
                <c:pt idx="97">
                  <c:v>8.8181818181818183</c:v>
                </c:pt>
                <c:pt idx="98">
                  <c:v>8.9090909090909101</c:v>
                </c:pt>
                <c:pt idx="99">
                  <c:v>9</c:v>
                </c:pt>
                <c:pt idx="100">
                  <c:v>9.0909090909090917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74-4367-B28A-B59D3ABF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232784"/>
        <c:axId val="260765952"/>
      </c:areaChart>
      <c:catAx>
        <c:axId val="40723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65952"/>
        <c:crosses val="autoZero"/>
        <c:auto val="1"/>
        <c:lblAlgn val="ctr"/>
        <c:lblOffset val="100"/>
        <c:noMultiLvlLbl val="0"/>
      </c:catAx>
      <c:valAx>
        <c:axId val="26076595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32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 growth scenario with Cap (A3)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Graphs'!$BC$4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 Graphs'!$BB$5:$BB$105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Graphs'!$BC$5:$BC$105</c:f>
              <c:numCache>
                <c:formatCode>0.00</c:formatCode>
                <c:ptCount val="101"/>
                <c:pt idx="0">
                  <c:v>0</c:v>
                </c:pt>
                <c:pt idx="1">
                  <c:v>0.4005830593666343</c:v>
                </c:pt>
                <c:pt idx="2">
                  <c:v>0.8011661187332686</c:v>
                </c:pt>
                <c:pt idx="3">
                  <c:v>1.2017491780999028</c:v>
                </c:pt>
                <c:pt idx="4">
                  <c:v>1.6023322374665372</c:v>
                </c:pt>
                <c:pt idx="5">
                  <c:v>2.0029152968331716</c:v>
                </c:pt>
                <c:pt idx="6">
                  <c:v>2.4034983561998056</c:v>
                </c:pt>
                <c:pt idx="7">
                  <c:v>2.80408141556644</c:v>
                </c:pt>
                <c:pt idx="8">
                  <c:v>3.2046644749330744</c:v>
                </c:pt>
                <c:pt idx="9">
                  <c:v>3.6052475342997088</c:v>
                </c:pt>
                <c:pt idx="10">
                  <c:v>4.0058305936663432</c:v>
                </c:pt>
                <c:pt idx="11">
                  <c:v>4.4064136530329776</c:v>
                </c:pt>
                <c:pt idx="12">
                  <c:v>4.8069967123996111</c:v>
                </c:pt>
                <c:pt idx="13">
                  <c:v>5.2075797717662455</c:v>
                </c:pt>
                <c:pt idx="14">
                  <c:v>5.6081628311328799</c:v>
                </c:pt>
                <c:pt idx="15">
                  <c:v>6.0087458904995144</c:v>
                </c:pt>
                <c:pt idx="16">
                  <c:v>6.4093289498661488</c:v>
                </c:pt>
                <c:pt idx="17">
                  <c:v>6.8099120092327832</c:v>
                </c:pt>
                <c:pt idx="18">
                  <c:v>7.2104950685994176</c:v>
                </c:pt>
                <c:pt idx="19">
                  <c:v>7.611078127966052</c:v>
                </c:pt>
                <c:pt idx="20">
                  <c:v>8.0116611873326864</c:v>
                </c:pt>
                <c:pt idx="21">
                  <c:v>8.4122442466993199</c:v>
                </c:pt>
                <c:pt idx="22">
                  <c:v>8.8128273060659552</c:v>
                </c:pt>
                <c:pt idx="23">
                  <c:v>9.2134103654325887</c:v>
                </c:pt>
                <c:pt idx="24">
                  <c:v>9.6139934247992223</c:v>
                </c:pt>
                <c:pt idx="25">
                  <c:v>10.014576484165858</c:v>
                </c:pt>
                <c:pt idx="26">
                  <c:v>10.415159543532491</c:v>
                </c:pt>
                <c:pt idx="27">
                  <c:v>10.815742602899126</c:v>
                </c:pt>
                <c:pt idx="28">
                  <c:v>11.21632566226576</c:v>
                </c:pt>
                <c:pt idx="29">
                  <c:v>11.616908721632395</c:v>
                </c:pt>
                <c:pt idx="30">
                  <c:v>12.017491780999029</c:v>
                </c:pt>
                <c:pt idx="31">
                  <c:v>12.418074840365664</c:v>
                </c:pt>
                <c:pt idx="32">
                  <c:v>12.818657899732298</c:v>
                </c:pt>
                <c:pt idx="33">
                  <c:v>13.219240959098931</c:v>
                </c:pt>
                <c:pt idx="34">
                  <c:v>13.619824018465566</c:v>
                </c:pt>
                <c:pt idx="35">
                  <c:v>14.0204070778322</c:v>
                </c:pt>
                <c:pt idx="36">
                  <c:v>14.420990137198835</c:v>
                </c:pt>
                <c:pt idx="37">
                  <c:v>14.821573196565469</c:v>
                </c:pt>
                <c:pt idx="38">
                  <c:v>15.222156255932104</c:v>
                </c:pt>
                <c:pt idx="39">
                  <c:v>15.622739315298737</c:v>
                </c:pt>
                <c:pt idx="40">
                  <c:v>16.023322374665373</c:v>
                </c:pt>
                <c:pt idx="41">
                  <c:v>16.423905434032005</c:v>
                </c:pt>
                <c:pt idx="42">
                  <c:v>16.82448849339864</c:v>
                </c:pt>
                <c:pt idx="43">
                  <c:v>17.225071552765275</c:v>
                </c:pt>
                <c:pt idx="44">
                  <c:v>17.62565461213191</c:v>
                </c:pt>
                <c:pt idx="45">
                  <c:v>18.026237671498542</c:v>
                </c:pt>
                <c:pt idx="46">
                  <c:v>18.426820730865177</c:v>
                </c:pt>
                <c:pt idx="47">
                  <c:v>18.827403790231813</c:v>
                </c:pt>
                <c:pt idx="48">
                  <c:v>19.227986849598445</c:v>
                </c:pt>
                <c:pt idx="49">
                  <c:v>19.62856990896508</c:v>
                </c:pt>
                <c:pt idx="50">
                  <c:v>20.029152968331715</c:v>
                </c:pt>
                <c:pt idx="51">
                  <c:v>20.42973602769835</c:v>
                </c:pt>
                <c:pt idx="52">
                  <c:v>20.830319087064982</c:v>
                </c:pt>
                <c:pt idx="53">
                  <c:v>21.230902146431617</c:v>
                </c:pt>
                <c:pt idx="54">
                  <c:v>21.631485205798253</c:v>
                </c:pt>
                <c:pt idx="55">
                  <c:v>22.032068265164888</c:v>
                </c:pt>
                <c:pt idx="56">
                  <c:v>22.43265132453152</c:v>
                </c:pt>
                <c:pt idx="57">
                  <c:v>22.833234383898155</c:v>
                </c:pt>
                <c:pt idx="58">
                  <c:v>23.23381744326479</c:v>
                </c:pt>
                <c:pt idx="59">
                  <c:v>23.634400502631422</c:v>
                </c:pt>
                <c:pt idx="60">
                  <c:v>24.034983561998057</c:v>
                </c:pt>
                <c:pt idx="61">
                  <c:v>24.435566621364693</c:v>
                </c:pt>
                <c:pt idx="62">
                  <c:v>24.836149680731328</c:v>
                </c:pt>
                <c:pt idx="63">
                  <c:v>25.23673274009796</c:v>
                </c:pt>
                <c:pt idx="64">
                  <c:v>25.637315799464595</c:v>
                </c:pt>
                <c:pt idx="65">
                  <c:v>26.03789885883123</c:v>
                </c:pt>
                <c:pt idx="66">
                  <c:v>26.438481918197862</c:v>
                </c:pt>
                <c:pt idx="67">
                  <c:v>26.839064977564497</c:v>
                </c:pt>
                <c:pt idx="68">
                  <c:v>27.239648036931133</c:v>
                </c:pt>
                <c:pt idx="69">
                  <c:v>27.640231096297768</c:v>
                </c:pt>
                <c:pt idx="70">
                  <c:v>28.0408141556644</c:v>
                </c:pt>
                <c:pt idx="71">
                  <c:v>28.441397215031035</c:v>
                </c:pt>
                <c:pt idx="72">
                  <c:v>28.84198027439767</c:v>
                </c:pt>
                <c:pt idx="73">
                  <c:v>29.242563333764302</c:v>
                </c:pt>
                <c:pt idx="74">
                  <c:v>29.643146393130937</c:v>
                </c:pt>
                <c:pt idx="75">
                  <c:v>30.043729452497573</c:v>
                </c:pt>
                <c:pt idx="76">
                  <c:v>30.444312511864208</c:v>
                </c:pt>
                <c:pt idx="77">
                  <c:v>30.84489557123084</c:v>
                </c:pt>
                <c:pt idx="78">
                  <c:v>31.245478630597475</c:v>
                </c:pt>
                <c:pt idx="79">
                  <c:v>31.64606168996411</c:v>
                </c:pt>
                <c:pt idx="80">
                  <c:v>32.046644749330746</c:v>
                </c:pt>
                <c:pt idx="81">
                  <c:v>32.447227808697377</c:v>
                </c:pt>
                <c:pt idx="82">
                  <c:v>32.847810868064009</c:v>
                </c:pt>
                <c:pt idx="83">
                  <c:v>33.248393927430648</c:v>
                </c:pt>
                <c:pt idx="84">
                  <c:v>33.64897698679728</c:v>
                </c:pt>
                <c:pt idx="85">
                  <c:v>34.049560046163919</c:v>
                </c:pt>
                <c:pt idx="86">
                  <c:v>34.45014310553055</c:v>
                </c:pt>
                <c:pt idx="87">
                  <c:v>34.850726164897182</c:v>
                </c:pt>
                <c:pt idx="88">
                  <c:v>35.251309224263821</c:v>
                </c:pt>
                <c:pt idx="89">
                  <c:v>35.651892283630453</c:v>
                </c:pt>
                <c:pt idx="90">
                  <c:v>36.052475342997084</c:v>
                </c:pt>
                <c:pt idx="91">
                  <c:v>36.453058402363723</c:v>
                </c:pt>
                <c:pt idx="92">
                  <c:v>36.853641461730355</c:v>
                </c:pt>
                <c:pt idx="93">
                  <c:v>37.254224521096987</c:v>
                </c:pt>
                <c:pt idx="94">
                  <c:v>37.654807580463626</c:v>
                </c:pt>
                <c:pt idx="95">
                  <c:v>38.055390639830257</c:v>
                </c:pt>
                <c:pt idx="96">
                  <c:v>38.455973699196889</c:v>
                </c:pt>
                <c:pt idx="97">
                  <c:v>38.856556758563528</c:v>
                </c:pt>
                <c:pt idx="98">
                  <c:v>39.25713981793016</c:v>
                </c:pt>
                <c:pt idx="99">
                  <c:v>39.657722877296798</c:v>
                </c:pt>
                <c:pt idx="100">
                  <c:v>40.05830593666343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9-4C82-A0DC-7FE661CA729A}"/>
            </c:ext>
          </c:extLst>
        </c:ser>
        <c:ser>
          <c:idx val="2"/>
          <c:order val="1"/>
          <c:tx>
            <c:strRef>
              <c:f>' Graphs'!$BD$4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Graphs'!$BB$5:$BB$105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Graphs'!$BD$5:$BD$105</c:f>
              <c:numCache>
                <c:formatCode>0.00</c:formatCode>
                <c:ptCount val="101"/>
                <c:pt idx="0">
                  <c:v>0</c:v>
                </c:pt>
                <c:pt idx="1">
                  <c:v>0.4005830593666343</c:v>
                </c:pt>
                <c:pt idx="2">
                  <c:v>0.8011661187332686</c:v>
                </c:pt>
                <c:pt idx="3">
                  <c:v>1.2017491780999028</c:v>
                </c:pt>
                <c:pt idx="4">
                  <c:v>1.6023322374665372</c:v>
                </c:pt>
                <c:pt idx="5">
                  <c:v>2.0029152968331716</c:v>
                </c:pt>
                <c:pt idx="6">
                  <c:v>2.4034983561998056</c:v>
                </c:pt>
                <c:pt idx="7">
                  <c:v>2.80408141556644</c:v>
                </c:pt>
                <c:pt idx="8">
                  <c:v>3.2046644749330744</c:v>
                </c:pt>
                <c:pt idx="9">
                  <c:v>3.6052475342997088</c:v>
                </c:pt>
                <c:pt idx="10">
                  <c:v>4.0058305936663432</c:v>
                </c:pt>
                <c:pt idx="11">
                  <c:v>4.4064136530329776</c:v>
                </c:pt>
                <c:pt idx="12">
                  <c:v>4.8069967123996111</c:v>
                </c:pt>
                <c:pt idx="13">
                  <c:v>5.2075797717662455</c:v>
                </c:pt>
                <c:pt idx="14">
                  <c:v>5.6081628311328799</c:v>
                </c:pt>
                <c:pt idx="15">
                  <c:v>6.0087458904995144</c:v>
                </c:pt>
                <c:pt idx="16">
                  <c:v>6.4093289498661488</c:v>
                </c:pt>
                <c:pt idx="17">
                  <c:v>6.8099120092327832</c:v>
                </c:pt>
                <c:pt idx="18">
                  <c:v>7.2104950685994176</c:v>
                </c:pt>
                <c:pt idx="19">
                  <c:v>7.611078127966052</c:v>
                </c:pt>
                <c:pt idx="20">
                  <c:v>8.0116611873326864</c:v>
                </c:pt>
                <c:pt idx="21">
                  <c:v>8.4122442466993199</c:v>
                </c:pt>
                <c:pt idx="22">
                  <c:v>8.8128273060659552</c:v>
                </c:pt>
                <c:pt idx="23">
                  <c:v>9.2134103654325887</c:v>
                </c:pt>
                <c:pt idx="24">
                  <c:v>9.6139934247992223</c:v>
                </c:pt>
                <c:pt idx="25">
                  <c:v>10.014576484165858</c:v>
                </c:pt>
                <c:pt idx="26">
                  <c:v>10.415159543532491</c:v>
                </c:pt>
                <c:pt idx="27">
                  <c:v>10.815742602899126</c:v>
                </c:pt>
                <c:pt idx="28">
                  <c:v>11.21632566226576</c:v>
                </c:pt>
                <c:pt idx="29">
                  <c:v>11.616908721632395</c:v>
                </c:pt>
                <c:pt idx="30">
                  <c:v>12.017491780999029</c:v>
                </c:pt>
                <c:pt idx="31">
                  <c:v>12.418074840365664</c:v>
                </c:pt>
                <c:pt idx="32">
                  <c:v>12.818657899732298</c:v>
                </c:pt>
                <c:pt idx="33">
                  <c:v>13.219240959098931</c:v>
                </c:pt>
                <c:pt idx="34">
                  <c:v>13.619824018465566</c:v>
                </c:pt>
                <c:pt idx="35">
                  <c:v>14.0204070778322</c:v>
                </c:pt>
                <c:pt idx="36">
                  <c:v>14.420990137198835</c:v>
                </c:pt>
                <c:pt idx="37">
                  <c:v>14.821573196565469</c:v>
                </c:pt>
                <c:pt idx="38">
                  <c:v>15.222156255932104</c:v>
                </c:pt>
                <c:pt idx="39">
                  <c:v>15.622739315298737</c:v>
                </c:pt>
                <c:pt idx="40">
                  <c:v>16.023322374665373</c:v>
                </c:pt>
                <c:pt idx="41">
                  <c:v>16.423905434032005</c:v>
                </c:pt>
                <c:pt idx="42">
                  <c:v>16.82448849339864</c:v>
                </c:pt>
                <c:pt idx="43">
                  <c:v>17.225071552765275</c:v>
                </c:pt>
                <c:pt idx="44">
                  <c:v>17.62565461213191</c:v>
                </c:pt>
                <c:pt idx="45">
                  <c:v>18.026237671498542</c:v>
                </c:pt>
                <c:pt idx="46">
                  <c:v>18.426820730865177</c:v>
                </c:pt>
                <c:pt idx="47">
                  <c:v>18.827403790231813</c:v>
                </c:pt>
                <c:pt idx="48">
                  <c:v>19.227986849598445</c:v>
                </c:pt>
                <c:pt idx="49">
                  <c:v>19.62856990896508</c:v>
                </c:pt>
                <c:pt idx="50">
                  <c:v>20.029152968331715</c:v>
                </c:pt>
                <c:pt idx="51">
                  <c:v>20.42973602769835</c:v>
                </c:pt>
                <c:pt idx="52">
                  <c:v>20.830319087064982</c:v>
                </c:pt>
                <c:pt idx="53">
                  <c:v>21.230902146431617</c:v>
                </c:pt>
                <c:pt idx="54">
                  <c:v>21.631485205798253</c:v>
                </c:pt>
                <c:pt idx="55">
                  <c:v>22.032068265164888</c:v>
                </c:pt>
                <c:pt idx="56">
                  <c:v>22.43265132453152</c:v>
                </c:pt>
                <c:pt idx="57">
                  <c:v>22.833234383898155</c:v>
                </c:pt>
                <c:pt idx="58">
                  <c:v>23.23381744326479</c:v>
                </c:pt>
                <c:pt idx="59">
                  <c:v>23.634400502631422</c:v>
                </c:pt>
                <c:pt idx="60">
                  <c:v>24.034983561998057</c:v>
                </c:pt>
                <c:pt idx="61">
                  <c:v>24.435566621364693</c:v>
                </c:pt>
                <c:pt idx="62">
                  <c:v>24.836149680731328</c:v>
                </c:pt>
                <c:pt idx="63">
                  <c:v>25.23673274009796</c:v>
                </c:pt>
                <c:pt idx="64">
                  <c:v>25.637315799464595</c:v>
                </c:pt>
                <c:pt idx="65">
                  <c:v>26.03789885883123</c:v>
                </c:pt>
                <c:pt idx="66">
                  <c:v>26.438481918197862</c:v>
                </c:pt>
                <c:pt idx="67">
                  <c:v>26.839064977564497</c:v>
                </c:pt>
                <c:pt idx="68">
                  <c:v>27.239648036931133</c:v>
                </c:pt>
                <c:pt idx="69">
                  <c:v>27.640231096297768</c:v>
                </c:pt>
                <c:pt idx="70">
                  <c:v>28.0408141556644</c:v>
                </c:pt>
                <c:pt idx="71">
                  <c:v>28.441397215031035</c:v>
                </c:pt>
                <c:pt idx="72">
                  <c:v>28.84198027439767</c:v>
                </c:pt>
                <c:pt idx="73">
                  <c:v>29.242563333764302</c:v>
                </c:pt>
                <c:pt idx="74">
                  <c:v>29.643146393130937</c:v>
                </c:pt>
                <c:pt idx="75">
                  <c:v>30.043729452497573</c:v>
                </c:pt>
                <c:pt idx="76">
                  <c:v>30.444312511864208</c:v>
                </c:pt>
                <c:pt idx="77">
                  <c:v>30.84489557123084</c:v>
                </c:pt>
                <c:pt idx="78">
                  <c:v>31.245478630597475</c:v>
                </c:pt>
                <c:pt idx="79">
                  <c:v>31.64606168996411</c:v>
                </c:pt>
                <c:pt idx="80">
                  <c:v>32.046644749330746</c:v>
                </c:pt>
                <c:pt idx="81">
                  <c:v>32.447227808697377</c:v>
                </c:pt>
                <c:pt idx="82">
                  <c:v>32.847810868064009</c:v>
                </c:pt>
                <c:pt idx="83">
                  <c:v>33.248393927430648</c:v>
                </c:pt>
                <c:pt idx="84">
                  <c:v>33.64897698679728</c:v>
                </c:pt>
                <c:pt idx="85">
                  <c:v>34.049560046163919</c:v>
                </c:pt>
                <c:pt idx="86">
                  <c:v>34.45014310553055</c:v>
                </c:pt>
                <c:pt idx="87">
                  <c:v>34.850726164897182</c:v>
                </c:pt>
                <c:pt idx="88">
                  <c:v>35.251309224263821</c:v>
                </c:pt>
                <c:pt idx="89">
                  <c:v>35.651892283630453</c:v>
                </c:pt>
                <c:pt idx="90">
                  <c:v>36.052475342997084</c:v>
                </c:pt>
                <c:pt idx="91">
                  <c:v>36.453058402363723</c:v>
                </c:pt>
                <c:pt idx="92">
                  <c:v>36.853641461730355</c:v>
                </c:pt>
                <c:pt idx="93">
                  <c:v>37.254224521096987</c:v>
                </c:pt>
                <c:pt idx="94">
                  <c:v>37.654807580463626</c:v>
                </c:pt>
                <c:pt idx="95">
                  <c:v>38.055390639830257</c:v>
                </c:pt>
                <c:pt idx="96">
                  <c:v>38.455973699196889</c:v>
                </c:pt>
                <c:pt idx="97">
                  <c:v>38.856556758563528</c:v>
                </c:pt>
                <c:pt idx="98">
                  <c:v>39.25713981793016</c:v>
                </c:pt>
                <c:pt idx="99">
                  <c:v>39.657722877296798</c:v>
                </c:pt>
                <c:pt idx="100">
                  <c:v>40.05830593666343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9-4C82-A0DC-7FE661CA729A}"/>
            </c:ext>
          </c:extLst>
        </c:ser>
        <c:ser>
          <c:idx val="3"/>
          <c:order val="2"/>
          <c:tx>
            <c:strRef>
              <c:f>' Graphs'!$BE$4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Graphs'!$BB$5:$BB$105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Graphs'!$BE$5:$BE$105</c:f>
              <c:numCache>
                <c:formatCode>0.00</c:formatCode>
                <c:ptCount val="101"/>
                <c:pt idx="0">
                  <c:v>0</c:v>
                </c:pt>
                <c:pt idx="1">
                  <c:v>5.2576526541870748E-2</c:v>
                </c:pt>
                <c:pt idx="2">
                  <c:v>0.1051530530837415</c:v>
                </c:pt>
                <c:pt idx="3">
                  <c:v>0.15772957962561224</c:v>
                </c:pt>
                <c:pt idx="4">
                  <c:v>0.21030610616748299</c:v>
                </c:pt>
                <c:pt idx="5">
                  <c:v>0.26288263270935375</c:v>
                </c:pt>
                <c:pt idx="6">
                  <c:v>0.31545915925122447</c:v>
                </c:pt>
                <c:pt idx="7">
                  <c:v>0.36803568579309526</c:v>
                </c:pt>
                <c:pt idx="8">
                  <c:v>0.42061221233496598</c:v>
                </c:pt>
                <c:pt idx="9">
                  <c:v>0.47318873887683671</c:v>
                </c:pt>
                <c:pt idx="10">
                  <c:v>0.52576526541870749</c:v>
                </c:pt>
                <c:pt idx="11">
                  <c:v>0.57834179196057822</c:v>
                </c:pt>
                <c:pt idx="12">
                  <c:v>0.63091831850244895</c:v>
                </c:pt>
                <c:pt idx="13">
                  <c:v>0.68349484504431968</c:v>
                </c:pt>
                <c:pt idx="14">
                  <c:v>0.73607137158619051</c:v>
                </c:pt>
                <c:pt idx="15">
                  <c:v>0.78864789812806124</c:v>
                </c:pt>
                <c:pt idx="16">
                  <c:v>0.84122442466993197</c:v>
                </c:pt>
                <c:pt idx="17">
                  <c:v>0.8938009512118027</c:v>
                </c:pt>
                <c:pt idx="18">
                  <c:v>0.94637747775367342</c:v>
                </c:pt>
                <c:pt idx="19">
                  <c:v>0.99895400429554426</c:v>
                </c:pt>
                <c:pt idx="20">
                  <c:v>1.051530530837415</c:v>
                </c:pt>
                <c:pt idx="21">
                  <c:v>1.1041070573792857</c:v>
                </c:pt>
                <c:pt idx="22">
                  <c:v>1.1566835839211564</c:v>
                </c:pt>
                <c:pt idx="23">
                  <c:v>1.2092601104630272</c:v>
                </c:pt>
                <c:pt idx="24">
                  <c:v>1.2618366370048979</c:v>
                </c:pt>
                <c:pt idx="25">
                  <c:v>1.3144131635467686</c:v>
                </c:pt>
                <c:pt idx="26">
                  <c:v>1.3669896900886394</c:v>
                </c:pt>
                <c:pt idx="27">
                  <c:v>1.4195662166305103</c:v>
                </c:pt>
                <c:pt idx="28">
                  <c:v>1.472142743172381</c:v>
                </c:pt>
                <c:pt idx="29">
                  <c:v>1.5247192697142518</c:v>
                </c:pt>
                <c:pt idx="30">
                  <c:v>1.5772957962561225</c:v>
                </c:pt>
                <c:pt idx="31">
                  <c:v>1.6298723227979932</c:v>
                </c:pt>
                <c:pt idx="32">
                  <c:v>1.6824488493398639</c:v>
                </c:pt>
                <c:pt idx="33">
                  <c:v>1.7350253758817347</c:v>
                </c:pt>
                <c:pt idx="34">
                  <c:v>1.7876019024236054</c:v>
                </c:pt>
                <c:pt idx="35">
                  <c:v>1.8401784289654761</c:v>
                </c:pt>
                <c:pt idx="36">
                  <c:v>1.8927549555073468</c:v>
                </c:pt>
                <c:pt idx="37">
                  <c:v>1.9453314820492176</c:v>
                </c:pt>
                <c:pt idx="38">
                  <c:v>1.9979080085910885</c:v>
                </c:pt>
                <c:pt idx="39">
                  <c:v>2.0504845351329593</c:v>
                </c:pt>
                <c:pt idx="40">
                  <c:v>2.10306106167483</c:v>
                </c:pt>
                <c:pt idx="41">
                  <c:v>2.1556375882167007</c:v>
                </c:pt>
                <c:pt idx="42">
                  <c:v>2.2082141147585714</c:v>
                </c:pt>
                <c:pt idx="43">
                  <c:v>2.2607906413004422</c:v>
                </c:pt>
                <c:pt idx="44">
                  <c:v>2.3133671678423129</c:v>
                </c:pt>
                <c:pt idx="45">
                  <c:v>2.3659436943841836</c:v>
                </c:pt>
                <c:pt idx="46">
                  <c:v>2.4185202209260543</c:v>
                </c:pt>
                <c:pt idx="47">
                  <c:v>2.4710967474679251</c:v>
                </c:pt>
                <c:pt idx="48">
                  <c:v>2.5236732740097958</c:v>
                </c:pt>
                <c:pt idx="49">
                  <c:v>2.5762498005516665</c:v>
                </c:pt>
                <c:pt idx="50">
                  <c:v>2.6288263270935373</c:v>
                </c:pt>
                <c:pt idx="51">
                  <c:v>2.681402853635408</c:v>
                </c:pt>
                <c:pt idx="52">
                  <c:v>2.7339793801772787</c:v>
                </c:pt>
                <c:pt idx="53">
                  <c:v>2.7865559067191494</c:v>
                </c:pt>
                <c:pt idx="54">
                  <c:v>2.8391324332610206</c:v>
                </c:pt>
                <c:pt idx="55">
                  <c:v>2.8917089598028913</c:v>
                </c:pt>
                <c:pt idx="56">
                  <c:v>2.9442854863447621</c:v>
                </c:pt>
                <c:pt idx="57">
                  <c:v>2.9968620128866328</c:v>
                </c:pt>
                <c:pt idx="58">
                  <c:v>3.0494385394285035</c:v>
                </c:pt>
                <c:pt idx="59">
                  <c:v>3.1020150659703742</c:v>
                </c:pt>
                <c:pt idx="60">
                  <c:v>3.154591592512245</c:v>
                </c:pt>
                <c:pt idx="61">
                  <c:v>3.2071681190541157</c:v>
                </c:pt>
                <c:pt idx="62">
                  <c:v>3.2597446455959864</c:v>
                </c:pt>
                <c:pt idx="63">
                  <c:v>3.3123211721378572</c:v>
                </c:pt>
                <c:pt idx="64">
                  <c:v>3.3648976986797279</c:v>
                </c:pt>
                <c:pt idx="65">
                  <c:v>3.4174742252215986</c:v>
                </c:pt>
                <c:pt idx="66">
                  <c:v>3.4700507517634693</c:v>
                </c:pt>
                <c:pt idx="67">
                  <c:v>3.5226272783053401</c:v>
                </c:pt>
                <c:pt idx="68">
                  <c:v>3.5752038048472108</c:v>
                </c:pt>
                <c:pt idx="69">
                  <c:v>3.6277803313890815</c:v>
                </c:pt>
                <c:pt idx="70">
                  <c:v>3.6803568579309522</c:v>
                </c:pt>
                <c:pt idx="71">
                  <c:v>3.732933384472823</c:v>
                </c:pt>
                <c:pt idx="72">
                  <c:v>3.7855099110146937</c:v>
                </c:pt>
                <c:pt idx="73">
                  <c:v>3.8380864375565644</c:v>
                </c:pt>
                <c:pt idx="74">
                  <c:v>3.8906629640984352</c:v>
                </c:pt>
                <c:pt idx="75">
                  <c:v>3.9432394906403063</c:v>
                </c:pt>
                <c:pt idx="76">
                  <c:v>3.995816017182177</c:v>
                </c:pt>
                <c:pt idx="77">
                  <c:v>4.0483925437240478</c:v>
                </c:pt>
                <c:pt idx="78">
                  <c:v>4.1009690702659185</c:v>
                </c:pt>
                <c:pt idx="79">
                  <c:v>4.1535455968077892</c:v>
                </c:pt>
                <c:pt idx="80">
                  <c:v>4.20612212334966</c:v>
                </c:pt>
                <c:pt idx="81">
                  <c:v>4.2586986498915307</c:v>
                </c:pt>
                <c:pt idx="82">
                  <c:v>4.3112751764334014</c:v>
                </c:pt>
                <c:pt idx="83">
                  <c:v>4.3638517029752721</c:v>
                </c:pt>
                <c:pt idx="84">
                  <c:v>4.4164282295171429</c:v>
                </c:pt>
                <c:pt idx="85">
                  <c:v>4.4690047560590136</c:v>
                </c:pt>
                <c:pt idx="86">
                  <c:v>4.5215812826008843</c:v>
                </c:pt>
                <c:pt idx="87">
                  <c:v>4.574157809142755</c:v>
                </c:pt>
                <c:pt idx="88">
                  <c:v>4.6267343356846258</c:v>
                </c:pt>
                <c:pt idx="89">
                  <c:v>4.6793108622264965</c:v>
                </c:pt>
                <c:pt idx="90">
                  <c:v>4.7318873887683672</c:v>
                </c:pt>
                <c:pt idx="91">
                  <c:v>4.784463915310238</c:v>
                </c:pt>
                <c:pt idx="92">
                  <c:v>4.8370404418521087</c:v>
                </c:pt>
                <c:pt idx="93">
                  <c:v>4.8896169683939794</c:v>
                </c:pt>
                <c:pt idx="94">
                  <c:v>4.9421934949358501</c:v>
                </c:pt>
                <c:pt idx="95">
                  <c:v>4.9947700214777209</c:v>
                </c:pt>
                <c:pt idx="96">
                  <c:v>5.0473465480195916</c:v>
                </c:pt>
                <c:pt idx="97">
                  <c:v>5.0999230745614623</c:v>
                </c:pt>
                <c:pt idx="98">
                  <c:v>5.152499601103333</c:v>
                </c:pt>
                <c:pt idx="99">
                  <c:v>5.2050761276452038</c:v>
                </c:pt>
                <c:pt idx="100">
                  <c:v>5.2576526541870745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29-4C82-A0DC-7FE661CA729A}"/>
            </c:ext>
          </c:extLst>
        </c:ser>
        <c:ser>
          <c:idx val="4"/>
          <c:order val="3"/>
          <c:tx>
            <c:strRef>
              <c:f>' Graphs'!$BF$4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Graphs'!$BB$5:$BB$105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Graphs'!$BF$5:$BF$105</c:f>
              <c:numCache>
                <c:formatCode>0.00</c:formatCode>
                <c:ptCount val="101"/>
                <c:pt idx="0">
                  <c:v>0</c:v>
                </c:pt>
                <c:pt idx="1">
                  <c:v>5.5348263815769856E-2</c:v>
                </c:pt>
                <c:pt idx="2">
                  <c:v>0.11069652763153971</c:v>
                </c:pt>
                <c:pt idx="3">
                  <c:v>0.16604479144730958</c:v>
                </c:pt>
                <c:pt idx="4">
                  <c:v>0.22139305526307942</c:v>
                </c:pt>
                <c:pt idx="5">
                  <c:v>0.2767413190788493</c:v>
                </c:pt>
                <c:pt idx="6">
                  <c:v>0.33208958289461915</c:v>
                </c:pt>
                <c:pt idx="7">
                  <c:v>0.387437846710389</c:v>
                </c:pt>
                <c:pt idx="8">
                  <c:v>0.44278611052615885</c:v>
                </c:pt>
                <c:pt idx="9">
                  <c:v>0.4981343743419287</c:v>
                </c:pt>
                <c:pt idx="10">
                  <c:v>0.5534826381576986</c:v>
                </c:pt>
                <c:pt idx="11">
                  <c:v>0.60883090197346845</c:v>
                </c:pt>
                <c:pt idx="12">
                  <c:v>0.6641791657892383</c:v>
                </c:pt>
                <c:pt idx="13">
                  <c:v>0.71952742960500815</c:v>
                </c:pt>
                <c:pt idx="14">
                  <c:v>0.774875693420778</c:v>
                </c:pt>
                <c:pt idx="15">
                  <c:v>0.83022395723654785</c:v>
                </c:pt>
                <c:pt idx="16">
                  <c:v>0.8855722210523177</c:v>
                </c:pt>
                <c:pt idx="17">
                  <c:v>0.94092048486808755</c:v>
                </c:pt>
                <c:pt idx="18">
                  <c:v>0.9962687486838574</c:v>
                </c:pt>
                <c:pt idx="19">
                  <c:v>1.0516170124996274</c:v>
                </c:pt>
                <c:pt idx="20">
                  <c:v>1.1069652763153972</c:v>
                </c:pt>
                <c:pt idx="21">
                  <c:v>1.1623135401311671</c:v>
                </c:pt>
                <c:pt idx="22">
                  <c:v>1.2176618039469369</c:v>
                </c:pt>
                <c:pt idx="23">
                  <c:v>1.2730100677627068</c:v>
                </c:pt>
                <c:pt idx="24">
                  <c:v>1.3283583315784766</c:v>
                </c:pt>
                <c:pt idx="25">
                  <c:v>1.3837065953942465</c:v>
                </c:pt>
                <c:pt idx="26">
                  <c:v>1.4390548592100163</c:v>
                </c:pt>
                <c:pt idx="27">
                  <c:v>1.4944031230257862</c:v>
                </c:pt>
                <c:pt idx="28">
                  <c:v>1.549751386841556</c:v>
                </c:pt>
                <c:pt idx="29">
                  <c:v>1.6050996506573258</c:v>
                </c:pt>
                <c:pt idx="30">
                  <c:v>1.6604479144730957</c:v>
                </c:pt>
                <c:pt idx="31">
                  <c:v>1.7157961782888655</c:v>
                </c:pt>
                <c:pt idx="32">
                  <c:v>1.7711444421046354</c:v>
                </c:pt>
                <c:pt idx="33">
                  <c:v>1.8264927059204052</c:v>
                </c:pt>
                <c:pt idx="34">
                  <c:v>1.8818409697361751</c:v>
                </c:pt>
                <c:pt idx="35">
                  <c:v>1.9371892335519449</c:v>
                </c:pt>
                <c:pt idx="36">
                  <c:v>1.9925374973677148</c:v>
                </c:pt>
                <c:pt idx="37">
                  <c:v>2.0478857611834846</c:v>
                </c:pt>
                <c:pt idx="38">
                  <c:v>2.1032340249992547</c:v>
                </c:pt>
                <c:pt idx="39">
                  <c:v>2.1585822888150243</c:v>
                </c:pt>
                <c:pt idx="40">
                  <c:v>2.2139305526307944</c:v>
                </c:pt>
                <c:pt idx="41">
                  <c:v>2.269278816446564</c:v>
                </c:pt>
                <c:pt idx="42">
                  <c:v>2.3246270802623341</c:v>
                </c:pt>
                <c:pt idx="43">
                  <c:v>2.3799753440781037</c:v>
                </c:pt>
                <c:pt idx="44">
                  <c:v>2.4353236078938738</c:v>
                </c:pt>
                <c:pt idx="45">
                  <c:v>2.4906718717096434</c:v>
                </c:pt>
                <c:pt idx="46">
                  <c:v>2.5460201355254135</c:v>
                </c:pt>
                <c:pt idx="47">
                  <c:v>2.6013683993411831</c:v>
                </c:pt>
                <c:pt idx="48">
                  <c:v>2.6567166631569532</c:v>
                </c:pt>
                <c:pt idx="49">
                  <c:v>2.7120649269727228</c:v>
                </c:pt>
                <c:pt idx="50">
                  <c:v>2.7674131907884929</c:v>
                </c:pt>
                <c:pt idx="51">
                  <c:v>2.8227614546042625</c:v>
                </c:pt>
                <c:pt idx="52">
                  <c:v>2.8781097184200326</c:v>
                </c:pt>
                <c:pt idx="53">
                  <c:v>2.9334579822358022</c:v>
                </c:pt>
                <c:pt idx="54">
                  <c:v>2.9888062460515723</c:v>
                </c:pt>
                <c:pt idx="55">
                  <c:v>3.0441545098673419</c:v>
                </c:pt>
                <c:pt idx="56">
                  <c:v>3.099502773683112</c:v>
                </c:pt>
                <c:pt idx="57">
                  <c:v>3.1548510374988816</c:v>
                </c:pt>
                <c:pt idx="58">
                  <c:v>3.2101993013146517</c:v>
                </c:pt>
                <c:pt idx="59">
                  <c:v>3.2655475651304213</c:v>
                </c:pt>
                <c:pt idx="60">
                  <c:v>3.3208958289461914</c:v>
                </c:pt>
                <c:pt idx="61">
                  <c:v>3.376244092761961</c:v>
                </c:pt>
                <c:pt idx="62">
                  <c:v>3.4315923565777311</c:v>
                </c:pt>
                <c:pt idx="63">
                  <c:v>3.4869406203935007</c:v>
                </c:pt>
                <c:pt idx="64">
                  <c:v>3.5422888842092708</c:v>
                </c:pt>
                <c:pt idx="65">
                  <c:v>3.5976371480250409</c:v>
                </c:pt>
                <c:pt idx="66">
                  <c:v>3.6529854118408105</c:v>
                </c:pt>
                <c:pt idx="67">
                  <c:v>3.7083336756565806</c:v>
                </c:pt>
                <c:pt idx="68">
                  <c:v>3.7636819394723502</c:v>
                </c:pt>
                <c:pt idx="69">
                  <c:v>3.8190302032881203</c:v>
                </c:pt>
                <c:pt idx="70">
                  <c:v>3.8743784671038899</c:v>
                </c:pt>
                <c:pt idx="71">
                  <c:v>3.92972673091966</c:v>
                </c:pt>
                <c:pt idx="72">
                  <c:v>3.9850749947354296</c:v>
                </c:pt>
                <c:pt idx="73">
                  <c:v>4.0404232585511997</c:v>
                </c:pt>
                <c:pt idx="74">
                  <c:v>4.0957715223669693</c:v>
                </c:pt>
                <c:pt idx="75">
                  <c:v>4.1511197861827389</c:v>
                </c:pt>
                <c:pt idx="76">
                  <c:v>4.2064680499985094</c:v>
                </c:pt>
                <c:pt idx="77">
                  <c:v>4.2618163138142791</c:v>
                </c:pt>
                <c:pt idx="78">
                  <c:v>4.3171645776300487</c:v>
                </c:pt>
                <c:pt idx="79">
                  <c:v>4.3725128414458183</c:v>
                </c:pt>
                <c:pt idx="80">
                  <c:v>4.4278611052615888</c:v>
                </c:pt>
                <c:pt idx="81">
                  <c:v>4.4832093690773585</c:v>
                </c:pt>
                <c:pt idx="82">
                  <c:v>4.5385576328931281</c:v>
                </c:pt>
                <c:pt idx="83">
                  <c:v>4.5939058967088977</c:v>
                </c:pt>
                <c:pt idx="84">
                  <c:v>4.6492541605246682</c:v>
                </c:pt>
                <c:pt idx="85">
                  <c:v>4.7046024243404378</c:v>
                </c:pt>
                <c:pt idx="86">
                  <c:v>4.7599506881562075</c:v>
                </c:pt>
                <c:pt idx="87">
                  <c:v>4.8152989519719771</c:v>
                </c:pt>
                <c:pt idx="88">
                  <c:v>4.8706472157877476</c:v>
                </c:pt>
                <c:pt idx="89">
                  <c:v>4.9259954796035172</c:v>
                </c:pt>
                <c:pt idx="90">
                  <c:v>4.9813437434192869</c:v>
                </c:pt>
                <c:pt idx="91">
                  <c:v>5.0366920072350565</c:v>
                </c:pt>
                <c:pt idx="92">
                  <c:v>5.092040271050827</c:v>
                </c:pt>
                <c:pt idx="93">
                  <c:v>5.1473885348665966</c:v>
                </c:pt>
                <c:pt idx="94">
                  <c:v>5.2027367986823663</c:v>
                </c:pt>
                <c:pt idx="95">
                  <c:v>5.2580850624981359</c:v>
                </c:pt>
                <c:pt idx="96">
                  <c:v>5.3134333263139064</c:v>
                </c:pt>
                <c:pt idx="97">
                  <c:v>5.368781590129676</c:v>
                </c:pt>
                <c:pt idx="98">
                  <c:v>5.4241298539454457</c:v>
                </c:pt>
                <c:pt idx="99">
                  <c:v>5.4794781177612162</c:v>
                </c:pt>
                <c:pt idx="100">
                  <c:v>5.5348263815769858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29-4C82-A0DC-7FE661CA729A}"/>
            </c:ext>
          </c:extLst>
        </c:ser>
        <c:ser>
          <c:idx val="5"/>
          <c:order val="4"/>
          <c:tx>
            <c:strRef>
              <c:f>' Graphs'!$BG$4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 Graphs'!$BB$5:$BB$105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Graphs'!$BG$5:$BG$105</c:f>
              <c:numCache>
                <c:formatCode>0.00</c:formatCode>
                <c:ptCount val="101"/>
                <c:pt idx="0">
                  <c:v>0</c:v>
                </c:pt>
                <c:pt idx="1">
                  <c:v>9.0909090909090912E-2</c:v>
                </c:pt>
                <c:pt idx="2">
                  <c:v>0.18181818181818182</c:v>
                </c:pt>
                <c:pt idx="3">
                  <c:v>0.27272727272727271</c:v>
                </c:pt>
                <c:pt idx="4">
                  <c:v>0.36363636363636365</c:v>
                </c:pt>
                <c:pt idx="5">
                  <c:v>0.45454545454545459</c:v>
                </c:pt>
                <c:pt idx="6">
                  <c:v>0.54545454545454541</c:v>
                </c:pt>
                <c:pt idx="7">
                  <c:v>0.63636363636363635</c:v>
                </c:pt>
                <c:pt idx="8">
                  <c:v>0.72727272727272729</c:v>
                </c:pt>
                <c:pt idx="9">
                  <c:v>0.81818181818181823</c:v>
                </c:pt>
                <c:pt idx="10">
                  <c:v>0.90909090909090917</c:v>
                </c:pt>
                <c:pt idx="11">
                  <c:v>1</c:v>
                </c:pt>
                <c:pt idx="12">
                  <c:v>1.0909090909090908</c:v>
                </c:pt>
                <c:pt idx="13">
                  <c:v>1.1818181818181819</c:v>
                </c:pt>
                <c:pt idx="14">
                  <c:v>1.2727272727272727</c:v>
                </c:pt>
                <c:pt idx="15">
                  <c:v>1.3636363636363638</c:v>
                </c:pt>
                <c:pt idx="16">
                  <c:v>1.4545454545454546</c:v>
                </c:pt>
                <c:pt idx="17">
                  <c:v>1.5454545454545454</c:v>
                </c:pt>
                <c:pt idx="18">
                  <c:v>1.6363636363636365</c:v>
                </c:pt>
                <c:pt idx="19">
                  <c:v>1.7272727272727273</c:v>
                </c:pt>
                <c:pt idx="20">
                  <c:v>1.8181818181818183</c:v>
                </c:pt>
                <c:pt idx="21">
                  <c:v>1.9090909090909092</c:v>
                </c:pt>
                <c:pt idx="22">
                  <c:v>2</c:v>
                </c:pt>
                <c:pt idx="23">
                  <c:v>2.0909090909090908</c:v>
                </c:pt>
                <c:pt idx="24">
                  <c:v>2.1818181818181817</c:v>
                </c:pt>
                <c:pt idx="25">
                  <c:v>2.2727272727272729</c:v>
                </c:pt>
                <c:pt idx="26">
                  <c:v>2.3636363636363638</c:v>
                </c:pt>
                <c:pt idx="27">
                  <c:v>2.4545454545454546</c:v>
                </c:pt>
                <c:pt idx="28">
                  <c:v>2.5454545454545454</c:v>
                </c:pt>
                <c:pt idx="29">
                  <c:v>2.6363636363636362</c:v>
                </c:pt>
                <c:pt idx="30">
                  <c:v>2.7272727272727275</c:v>
                </c:pt>
                <c:pt idx="31">
                  <c:v>2.8181818181818183</c:v>
                </c:pt>
                <c:pt idx="32">
                  <c:v>2.9090909090909092</c:v>
                </c:pt>
                <c:pt idx="33">
                  <c:v>3</c:v>
                </c:pt>
                <c:pt idx="34">
                  <c:v>3.0909090909090908</c:v>
                </c:pt>
                <c:pt idx="35">
                  <c:v>3.1818181818181821</c:v>
                </c:pt>
                <c:pt idx="36">
                  <c:v>3.2727272727272729</c:v>
                </c:pt>
                <c:pt idx="37">
                  <c:v>3.3636363636363638</c:v>
                </c:pt>
                <c:pt idx="38">
                  <c:v>3.4545454545454546</c:v>
                </c:pt>
                <c:pt idx="39">
                  <c:v>3.5454545454545454</c:v>
                </c:pt>
                <c:pt idx="40">
                  <c:v>3.6363636363636367</c:v>
                </c:pt>
                <c:pt idx="41">
                  <c:v>3.7272727272727275</c:v>
                </c:pt>
                <c:pt idx="42">
                  <c:v>3.8181818181818183</c:v>
                </c:pt>
                <c:pt idx="43">
                  <c:v>3.9090909090909092</c:v>
                </c:pt>
                <c:pt idx="44">
                  <c:v>4</c:v>
                </c:pt>
                <c:pt idx="45">
                  <c:v>4.0909090909090908</c:v>
                </c:pt>
                <c:pt idx="46">
                  <c:v>4.1818181818181817</c:v>
                </c:pt>
                <c:pt idx="47">
                  <c:v>4.2727272727272725</c:v>
                </c:pt>
                <c:pt idx="48">
                  <c:v>4.3636363636363633</c:v>
                </c:pt>
                <c:pt idx="49">
                  <c:v>4.454545454545455</c:v>
                </c:pt>
                <c:pt idx="50">
                  <c:v>4.5454545454545459</c:v>
                </c:pt>
                <c:pt idx="51">
                  <c:v>4.6363636363636367</c:v>
                </c:pt>
                <c:pt idx="52">
                  <c:v>4.7272727272727275</c:v>
                </c:pt>
                <c:pt idx="53">
                  <c:v>4.8181818181818183</c:v>
                </c:pt>
                <c:pt idx="54">
                  <c:v>4.9090909090909092</c:v>
                </c:pt>
                <c:pt idx="55">
                  <c:v>5</c:v>
                </c:pt>
                <c:pt idx="56">
                  <c:v>5.0909090909090908</c:v>
                </c:pt>
                <c:pt idx="57">
                  <c:v>5.1818181818181817</c:v>
                </c:pt>
                <c:pt idx="58">
                  <c:v>5.2727272727272725</c:v>
                </c:pt>
                <c:pt idx="59">
                  <c:v>5.3636363636363642</c:v>
                </c:pt>
                <c:pt idx="60">
                  <c:v>5.454545454545455</c:v>
                </c:pt>
                <c:pt idx="61">
                  <c:v>5.5454545454545459</c:v>
                </c:pt>
                <c:pt idx="62">
                  <c:v>5.6363636363636367</c:v>
                </c:pt>
                <c:pt idx="63">
                  <c:v>5.7272727272727275</c:v>
                </c:pt>
                <c:pt idx="64">
                  <c:v>5.8181818181818183</c:v>
                </c:pt>
                <c:pt idx="65">
                  <c:v>5.9090909090909092</c:v>
                </c:pt>
                <c:pt idx="66">
                  <c:v>6</c:v>
                </c:pt>
                <c:pt idx="67">
                  <c:v>6.0909090909090908</c:v>
                </c:pt>
                <c:pt idx="68">
                  <c:v>6.1818181818181817</c:v>
                </c:pt>
                <c:pt idx="69">
                  <c:v>6.2727272727272725</c:v>
                </c:pt>
                <c:pt idx="70">
                  <c:v>6.3636363636363642</c:v>
                </c:pt>
                <c:pt idx="71">
                  <c:v>6.454545454545455</c:v>
                </c:pt>
                <c:pt idx="72">
                  <c:v>6.5454545454545459</c:v>
                </c:pt>
                <c:pt idx="73">
                  <c:v>6.6363636363636367</c:v>
                </c:pt>
                <c:pt idx="74">
                  <c:v>6.7272727272727275</c:v>
                </c:pt>
                <c:pt idx="75">
                  <c:v>6.8181818181818183</c:v>
                </c:pt>
                <c:pt idx="76">
                  <c:v>6.9090909090909092</c:v>
                </c:pt>
                <c:pt idx="77">
                  <c:v>7</c:v>
                </c:pt>
                <c:pt idx="78">
                  <c:v>7.0909090909090908</c:v>
                </c:pt>
                <c:pt idx="79">
                  <c:v>7.1818181818181817</c:v>
                </c:pt>
                <c:pt idx="80">
                  <c:v>7.2727272727272734</c:v>
                </c:pt>
                <c:pt idx="81">
                  <c:v>7.3636363636363642</c:v>
                </c:pt>
                <c:pt idx="82">
                  <c:v>7.454545454545455</c:v>
                </c:pt>
                <c:pt idx="83">
                  <c:v>7.5454545454545459</c:v>
                </c:pt>
                <c:pt idx="84">
                  <c:v>7.6363636363636367</c:v>
                </c:pt>
                <c:pt idx="85">
                  <c:v>7.7272727272727275</c:v>
                </c:pt>
                <c:pt idx="86">
                  <c:v>7.8181818181818183</c:v>
                </c:pt>
                <c:pt idx="87">
                  <c:v>7.9090909090909092</c:v>
                </c:pt>
                <c:pt idx="88">
                  <c:v>8</c:v>
                </c:pt>
                <c:pt idx="89">
                  <c:v>8.0909090909090917</c:v>
                </c:pt>
                <c:pt idx="90">
                  <c:v>8.1818181818181817</c:v>
                </c:pt>
                <c:pt idx="91">
                  <c:v>8.2727272727272734</c:v>
                </c:pt>
                <c:pt idx="92">
                  <c:v>8.3636363636363633</c:v>
                </c:pt>
                <c:pt idx="93">
                  <c:v>8.454545454545455</c:v>
                </c:pt>
                <c:pt idx="94">
                  <c:v>8.545454545454545</c:v>
                </c:pt>
                <c:pt idx="95">
                  <c:v>8.6363636363636367</c:v>
                </c:pt>
                <c:pt idx="96">
                  <c:v>8.7272727272727266</c:v>
                </c:pt>
                <c:pt idx="97">
                  <c:v>8.8181818181818183</c:v>
                </c:pt>
                <c:pt idx="98">
                  <c:v>8.9090909090909101</c:v>
                </c:pt>
                <c:pt idx="99">
                  <c:v>9</c:v>
                </c:pt>
                <c:pt idx="100">
                  <c:v>9.0909090909090917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29-4C82-A0DC-7FE661CA7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55360"/>
        <c:axId val="260809216"/>
      </c:areaChart>
      <c:catAx>
        <c:axId val="38695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09216"/>
        <c:crosses val="autoZero"/>
        <c:auto val="1"/>
        <c:lblAlgn val="ctr"/>
        <c:lblOffset val="100"/>
        <c:noMultiLvlLbl val="0"/>
      </c:catAx>
      <c:valAx>
        <c:axId val="2608092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5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High growth scenario with Cap (A3)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Graphs'!$BK$4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 Graphs'!$BJ$5:$BJ$105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12</c:v>
                </c:pt>
                <c:pt idx="13">
                  <c:v>7</c:v>
                </c:pt>
                <c:pt idx="14">
                  <c:v>14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18</c:v>
                </c:pt>
                <c:pt idx="19">
                  <c:v>10</c:v>
                </c:pt>
                <c:pt idx="20">
                  <c:v>20</c:v>
                </c:pt>
                <c:pt idx="21">
                  <c:v>11</c:v>
                </c:pt>
                <c:pt idx="22">
                  <c:v>22</c:v>
                </c:pt>
                <c:pt idx="23">
                  <c:v>12</c:v>
                </c:pt>
                <c:pt idx="24">
                  <c:v>24</c:v>
                </c:pt>
                <c:pt idx="25">
                  <c:v>13</c:v>
                </c:pt>
                <c:pt idx="26">
                  <c:v>26</c:v>
                </c:pt>
                <c:pt idx="27">
                  <c:v>14</c:v>
                </c:pt>
                <c:pt idx="28">
                  <c:v>28</c:v>
                </c:pt>
                <c:pt idx="29">
                  <c:v>15</c:v>
                </c:pt>
                <c:pt idx="30">
                  <c:v>30</c:v>
                </c:pt>
                <c:pt idx="31">
                  <c:v>16</c:v>
                </c:pt>
                <c:pt idx="32">
                  <c:v>32</c:v>
                </c:pt>
                <c:pt idx="33">
                  <c:v>17</c:v>
                </c:pt>
                <c:pt idx="34">
                  <c:v>34</c:v>
                </c:pt>
                <c:pt idx="35">
                  <c:v>18</c:v>
                </c:pt>
                <c:pt idx="36">
                  <c:v>36</c:v>
                </c:pt>
                <c:pt idx="37">
                  <c:v>19</c:v>
                </c:pt>
                <c:pt idx="38">
                  <c:v>38</c:v>
                </c:pt>
                <c:pt idx="39">
                  <c:v>20</c:v>
                </c:pt>
                <c:pt idx="40">
                  <c:v>40</c:v>
                </c:pt>
                <c:pt idx="41">
                  <c:v>21</c:v>
                </c:pt>
                <c:pt idx="42">
                  <c:v>42</c:v>
                </c:pt>
                <c:pt idx="43">
                  <c:v>22</c:v>
                </c:pt>
                <c:pt idx="44">
                  <c:v>44</c:v>
                </c:pt>
                <c:pt idx="45">
                  <c:v>23</c:v>
                </c:pt>
                <c:pt idx="46">
                  <c:v>46</c:v>
                </c:pt>
                <c:pt idx="47">
                  <c:v>24</c:v>
                </c:pt>
                <c:pt idx="48">
                  <c:v>48</c:v>
                </c:pt>
                <c:pt idx="49">
                  <c:v>25</c:v>
                </c:pt>
                <c:pt idx="50">
                  <c:v>50</c:v>
                </c:pt>
                <c:pt idx="51">
                  <c:v>26</c:v>
                </c:pt>
                <c:pt idx="52">
                  <c:v>52</c:v>
                </c:pt>
                <c:pt idx="53">
                  <c:v>27</c:v>
                </c:pt>
                <c:pt idx="54">
                  <c:v>54</c:v>
                </c:pt>
                <c:pt idx="55">
                  <c:v>28</c:v>
                </c:pt>
                <c:pt idx="56">
                  <c:v>56</c:v>
                </c:pt>
                <c:pt idx="57">
                  <c:v>29</c:v>
                </c:pt>
                <c:pt idx="58">
                  <c:v>58</c:v>
                </c:pt>
                <c:pt idx="59">
                  <c:v>30</c:v>
                </c:pt>
                <c:pt idx="60">
                  <c:v>60</c:v>
                </c:pt>
                <c:pt idx="61">
                  <c:v>31</c:v>
                </c:pt>
                <c:pt idx="62">
                  <c:v>62</c:v>
                </c:pt>
                <c:pt idx="63">
                  <c:v>32</c:v>
                </c:pt>
                <c:pt idx="64">
                  <c:v>64</c:v>
                </c:pt>
                <c:pt idx="65">
                  <c:v>33</c:v>
                </c:pt>
                <c:pt idx="66">
                  <c:v>66</c:v>
                </c:pt>
                <c:pt idx="67">
                  <c:v>34</c:v>
                </c:pt>
                <c:pt idx="68">
                  <c:v>68</c:v>
                </c:pt>
                <c:pt idx="69">
                  <c:v>35</c:v>
                </c:pt>
                <c:pt idx="70">
                  <c:v>70</c:v>
                </c:pt>
                <c:pt idx="71">
                  <c:v>36</c:v>
                </c:pt>
                <c:pt idx="72">
                  <c:v>72</c:v>
                </c:pt>
                <c:pt idx="73">
                  <c:v>37</c:v>
                </c:pt>
                <c:pt idx="74">
                  <c:v>74</c:v>
                </c:pt>
                <c:pt idx="75">
                  <c:v>38</c:v>
                </c:pt>
                <c:pt idx="76">
                  <c:v>76</c:v>
                </c:pt>
                <c:pt idx="77">
                  <c:v>39</c:v>
                </c:pt>
                <c:pt idx="78">
                  <c:v>78</c:v>
                </c:pt>
                <c:pt idx="79">
                  <c:v>40</c:v>
                </c:pt>
                <c:pt idx="80">
                  <c:v>80</c:v>
                </c:pt>
                <c:pt idx="81">
                  <c:v>41</c:v>
                </c:pt>
                <c:pt idx="82">
                  <c:v>82</c:v>
                </c:pt>
                <c:pt idx="83">
                  <c:v>42</c:v>
                </c:pt>
                <c:pt idx="84">
                  <c:v>84</c:v>
                </c:pt>
                <c:pt idx="85">
                  <c:v>43</c:v>
                </c:pt>
                <c:pt idx="86">
                  <c:v>86</c:v>
                </c:pt>
                <c:pt idx="87">
                  <c:v>44</c:v>
                </c:pt>
                <c:pt idx="88">
                  <c:v>88</c:v>
                </c:pt>
                <c:pt idx="89">
                  <c:v>45</c:v>
                </c:pt>
                <c:pt idx="90">
                  <c:v>90</c:v>
                </c:pt>
                <c:pt idx="91">
                  <c:v>46</c:v>
                </c:pt>
                <c:pt idx="92">
                  <c:v>92</c:v>
                </c:pt>
                <c:pt idx="93">
                  <c:v>47</c:v>
                </c:pt>
                <c:pt idx="94">
                  <c:v>94</c:v>
                </c:pt>
                <c:pt idx="95">
                  <c:v>48</c:v>
                </c:pt>
                <c:pt idx="96">
                  <c:v>96</c:v>
                </c:pt>
                <c:pt idx="97">
                  <c:v>49</c:v>
                </c:pt>
                <c:pt idx="98">
                  <c:v>98</c:v>
                </c:pt>
                <c:pt idx="99">
                  <c:v>50</c:v>
                </c:pt>
                <c:pt idx="100">
                  <c:v>100</c:v>
                </c:pt>
              </c:numCache>
            </c:numRef>
          </c:cat>
          <c:val>
            <c:numRef>
              <c:f>' Graphs'!$BK$5:$BK$105</c:f>
              <c:numCache>
                <c:formatCode>0.00%</c:formatCode>
                <c:ptCount val="101"/>
                <c:pt idx="0">
                  <c:v>0.4005830593666343</c:v>
                </c:pt>
                <c:pt idx="1">
                  <c:v>0.4005830593666343</c:v>
                </c:pt>
                <c:pt idx="2">
                  <c:v>0.4005830593666343</c:v>
                </c:pt>
                <c:pt idx="3">
                  <c:v>0.4005830593666343</c:v>
                </c:pt>
                <c:pt idx="4">
                  <c:v>0.4005830593666343</c:v>
                </c:pt>
                <c:pt idx="5">
                  <c:v>0.4005830593666343</c:v>
                </c:pt>
                <c:pt idx="6">
                  <c:v>0.4005830593666343</c:v>
                </c:pt>
                <c:pt idx="7">
                  <c:v>0.4005830593666343</c:v>
                </c:pt>
                <c:pt idx="8">
                  <c:v>0.4005830593666343</c:v>
                </c:pt>
                <c:pt idx="9">
                  <c:v>0.4005830593666343</c:v>
                </c:pt>
                <c:pt idx="10">
                  <c:v>0.4005830593666343</c:v>
                </c:pt>
                <c:pt idx="11">
                  <c:v>0.4005830593666343</c:v>
                </c:pt>
                <c:pt idx="12">
                  <c:v>0.4005830593666343</c:v>
                </c:pt>
                <c:pt idx="13">
                  <c:v>0.4005830593666343</c:v>
                </c:pt>
                <c:pt idx="14">
                  <c:v>0.4005830593666343</c:v>
                </c:pt>
                <c:pt idx="15">
                  <c:v>0.4005830593666343</c:v>
                </c:pt>
                <c:pt idx="16">
                  <c:v>0.4005830593666343</c:v>
                </c:pt>
                <c:pt idx="17">
                  <c:v>0.4005830593666343</c:v>
                </c:pt>
                <c:pt idx="18">
                  <c:v>0.4005830593666343</c:v>
                </c:pt>
                <c:pt idx="19">
                  <c:v>0.4005830593666343</c:v>
                </c:pt>
                <c:pt idx="20">
                  <c:v>0.4005830593666343</c:v>
                </c:pt>
                <c:pt idx="21">
                  <c:v>0.4005830593666343</c:v>
                </c:pt>
                <c:pt idx="22">
                  <c:v>0.4005830593666343</c:v>
                </c:pt>
                <c:pt idx="23">
                  <c:v>0.4005830593666343</c:v>
                </c:pt>
                <c:pt idx="24">
                  <c:v>0.4005830593666343</c:v>
                </c:pt>
                <c:pt idx="25">
                  <c:v>0.4005830593666343</c:v>
                </c:pt>
                <c:pt idx="26">
                  <c:v>0.4005830593666343</c:v>
                </c:pt>
                <c:pt idx="27">
                  <c:v>0.4005830593666343</c:v>
                </c:pt>
                <c:pt idx="28">
                  <c:v>0.4005830593666343</c:v>
                </c:pt>
                <c:pt idx="29">
                  <c:v>0.4005830593666343</c:v>
                </c:pt>
                <c:pt idx="30">
                  <c:v>0.4005830593666343</c:v>
                </c:pt>
                <c:pt idx="31">
                  <c:v>0.4005830593666343</c:v>
                </c:pt>
                <c:pt idx="32">
                  <c:v>0.4005830593666343</c:v>
                </c:pt>
                <c:pt idx="33">
                  <c:v>0.4005830593666343</c:v>
                </c:pt>
                <c:pt idx="34">
                  <c:v>0.4005830593666343</c:v>
                </c:pt>
                <c:pt idx="35">
                  <c:v>0.4005830593666343</c:v>
                </c:pt>
                <c:pt idx="36">
                  <c:v>0.4005830593666343</c:v>
                </c:pt>
                <c:pt idx="37">
                  <c:v>0.4005830593666343</c:v>
                </c:pt>
                <c:pt idx="38">
                  <c:v>0.4005830593666343</c:v>
                </c:pt>
                <c:pt idx="39">
                  <c:v>0.4005830593666343</c:v>
                </c:pt>
                <c:pt idx="40">
                  <c:v>0.4005830593666343</c:v>
                </c:pt>
                <c:pt idx="41">
                  <c:v>0.4005830593666343</c:v>
                </c:pt>
                <c:pt idx="42">
                  <c:v>0.4005830593666343</c:v>
                </c:pt>
                <c:pt idx="43">
                  <c:v>0.4005830593666343</c:v>
                </c:pt>
                <c:pt idx="44">
                  <c:v>0.4005830593666343</c:v>
                </c:pt>
                <c:pt idx="45">
                  <c:v>0.4005830593666343</c:v>
                </c:pt>
                <c:pt idx="46">
                  <c:v>0.4005830593666343</c:v>
                </c:pt>
                <c:pt idx="47">
                  <c:v>0.4005830593666343</c:v>
                </c:pt>
                <c:pt idx="48">
                  <c:v>0.4005830593666343</c:v>
                </c:pt>
                <c:pt idx="49">
                  <c:v>0.4005830593666343</c:v>
                </c:pt>
                <c:pt idx="50">
                  <c:v>0.4005830593666343</c:v>
                </c:pt>
                <c:pt idx="51">
                  <c:v>0.4005830593666343</c:v>
                </c:pt>
                <c:pt idx="52">
                  <c:v>0.4005830593666343</c:v>
                </c:pt>
                <c:pt idx="53">
                  <c:v>0.4005830593666343</c:v>
                </c:pt>
                <c:pt idx="54">
                  <c:v>0.4005830593666343</c:v>
                </c:pt>
                <c:pt idx="55">
                  <c:v>0.4005830593666343</c:v>
                </c:pt>
                <c:pt idx="56">
                  <c:v>0.4005830593666343</c:v>
                </c:pt>
                <c:pt idx="57">
                  <c:v>0.4005830593666343</c:v>
                </c:pt>
                <c:pt idx="58">
                  <c:v>0.4005830593666343</c:v>
                </c:pt>
                <c:pt idx="59">
                  <c:v>0.4005830593666343</c:v>
                </c:pt>
                <c:pt idx="60">
                  <c:v>0.4005830593666343</c:v>
                </c:pt>
                <c:pt idx="61">
                  <c:v>0.4005830593666343</c:v>
                </c:pt>
                <c:pt idx="62">
                  <c:v>0.4005830593666343</c:v>
                </c:pt>
                <c:pt idx="63">
                  <c:v>0.4005830593666343</c:v>
                </c:pt>
                <c:pt idx="64">
                  <c:v>0.4005830593666343</c:v>
                </c:pt>
                <c:pt idx="65">
                  <c:v>0.4005830593666343</c:v>
                </c:pt>
                <c:pt idx="66">
                  <c:v>0.4005830593666343</c:v>
                </c:pt>
                <c:pt idx="67">
                  <c:v>0.4005830593666343</c:v>
                </c:pt>
                <c:pt idx="68">
                  <c:v>0.4005830593666343</c:v>
                </c:pt>
                <c:pt idx="69">
                  <c:v>0.4005830593666343</c:v>
                </c:pt>
                <c:pt idx="70">
                  <c:v>0.4005830593666343</c:v>
                </c:pt>
                <c:pt idx="71">
                  <c:v>0.4005830593666343</c:v>
                </c:pt>
                <c:pt idx="72">
                  <c:v>0.4005830593666343</c:v>
                </c:pt>
                <c:pt idx="73">
                  <c:v>0.4005830593666343</c:v>
                </c:pt>
                <c:pt idx="74">
                  <c:v>0.4005830593666343</c:v>
                </c:pt>
                <c:pt idx="75">
                  <c:v>0.4005830593666343</c:v>
                </c:pt>
                <c:pt idx="76">
                  <c:v>0.4005830593666343</c:v>
                </c:pt>
                <c:pt idx="77">
                  <c:v>0.4005830593666343</c:v>
                </c:pt>
                <c:pt idx="78">
                  <c:v>0.4005830593666343</c:v>
                </c:pt>
                <c:pt idx="79">
                  <c:v>0.4005830593666343</c:v>
                </c:pt>
                <c:pt idx="80">
                  <c:v>0.4005830593666343</c:v>
                </c:pt>
                <c:pt idx="81">
                  <c:v>0.4005830593666343</c:v>
                </c:pt>
                <c:pt idx="82">
                  <c:v>0.4005830593666343</c:v>
                </c:pt>
                <c:pt idx="83">
                  <c:v>0.4005830593666343</c:v>
                </c:pt>
                <c:pt idx="84">
                  <c:v>0.4005830593666343</c:v>
                </c:pt>
                <c:pt idx="85">
                  <c:v>0.4005830593666343</c:v>
                </c:pt>
                <c:pt idx="86">
                  <c:v>0.4005830593666343</c:v>
                </c:pt>
                <c:pt idx="87">
                  <c:v>0.4005830593666343</c:v>
                </c:pt>
                <c:pt idx="88">
                  <c:v>0.4005830593666343</c:v>
                </c:pt>
                <c:pt idx="89">
                  <c:v>0.4005830593666343</c:v>
                </c:pt>
                <c:pt idx="90">
                  <c:v>0.4005830593666343</c:v>
                </c:pt>
                <c:pt idx="91">
                  <c:v>0.4005830593666343</c:v>
                </c:pt>
                <c:pt idx="92">
                  <c:v>0.4005830593666343</c:v>
                </c:pt>
                <c:pt idx="93">
                  <c:v>0.4005830593666343</c:v>
                </c:pt>
                <c:pt idx="94">
                  <c:v>0.4005830593666343</c:v>
                </c:pt>
                <c:pt idx="95">
                  <c:v>0.4005830593666343</c:v>
                </c:pt>
                <c:pt idx="96">
                  <c:v>0.4005830593666343</c:v>
                </c:pt>
                <c:pt idx="97">
                  <c:v>0.4005830593666343</c:v>
                </c:pt>
                <c:pt idx="98">
                  <c:v>0.4005830593666343</c:v>
                </c:pt>
                <c:pt idx="99">
                  <c:v>0.4005830593666343</c:v>
                </c:pt>
                <c:pt idx="100">
                  <c:v>0.4005830593666343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F6-48F1-8038-38A7446BEE3F}"/>
            </c:ext>
          </c:extLst>
        </c:ser>
        <c:ser>
          <c:idx val="2"/>
          <c:order val="1"/>
          <c:tx>
            <c:strRef>
              <c:f>' Graphs'!$BL$4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Graphs'!$BJ$5:$BJ$105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12</c:v>
                </c:pt>
                <c:pt idx="13">
                  <c:v>7</c:v>
                </c:pt>
                <c:pt idx="14">
                  <c:v>14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18</c:v>
                </c:pt>
                <c:pt idx="19">
                  <c:v>10</c:v>
                </c:pt>
                <c:pt idx="20">
                  <c:v>20</c:v>
                </c:pt>
                <c:pt idx="21">
                  <c:v>11</c:v>
                </c:pt>
                <c:pt idx="22">
                  <c:v>22</c:v>
                </c:pt>
                <c:pt idx="23">
                  <c:v>12</c:v>
                </c:pt>
                <c:pt idx="24">
                  <c:v>24</c:v>
                </c:pt>
                <c:pt idx="25">
                  <c:v>13</c:v>
                </c:pt>
                <c:pt idx="26">
                  <c:v>26</c:v>
                </c:pt>
                <c:pt idx="27">
                  <c:v>14</c:v>
                </c:pt>
                <c:pt idx="28">
                  <c:v>28</c:v>
                </c:pt>
                <c:pt idx="29">
                  <c:v>15</c:v>
                </c:pt>
                <c:pt idx="30">
                  <c:v>30</c:v>
                </c:pt>
                <c:pt idx="31">
                  <c:v>16</c:v>
                </c:pt>
                <c:pt idx="32">
                  <c:v>32</c:v>
                </c:pt>
                <c:pt idx="33">
                  <c:v>17</c:v>
                </c:pt>
                <c:pt idx="34">
                  <c:v>34</c:v>
                </c:pt>
                <c:pt idx="35">
                  <c:v>18</c:v>
                </c:pt>
                <c:pt idx="36">
                  <c:v>36</c:v>
                </c:pt>
                <c:pt idx="37">
                  <c:v>19</c:v>
                </c:pt>
                <c:pt idx="38">
                  <c:v>38</c:v>
                </c:pt>
                <c:pt idx="39">
                  <c:v>20</c:v>
                </c:pt>
                <c:pt idx="40">
                  <c:v>40</c:v>
                </c:pt>
                <c:pt idx="41">
                  <c:v>21</c:v>
                </c:pt>
                <c:pt idx="42">
                  <c:v>42</c:v>
                </c:pt>
                <c:pt idx="43">
                  <c:v>22</c:v>
                </c:pt>
                <c:pt idx="44">
                  <c:v>44</c:v>
                </c:pt>
                <c:pt idx="45">
                  <c:v>23</c:v>
                </c:pt>
                <c:pt idx="46">
                  <c:v>46</c:v>
                </c:pt>
                <c:pt idx="47">
                  <c:v>24</c:v>
                </c:pt>
                <c:pt idx="48">
                  <c:v>48</c:v>
                </c:pt>
                <c:pt idx="49">
                  <c:v>25</c:v>
                </c:pt>
                <c:pt idx="50">
                  <c:v>50</c:v>
                </c:pt>
                <c:pt idx="51">
                  <c:v>26</c:v>
                </c:pt>
                <c:pt idx="52">
                  <c:v>52</c:v>
                </c:pt>
                <c:pt idx="53">
                  <c:v>27</c:v>
                </c:pt>
                <c:pt idx="54">
                  <c:v>54</c:v>
                </c:pt>
                <c:pt idx="55">
                  <c:v>28</c:v>
                </c:pt>
                <c:pt idx="56">
                  <c:v>56</c:v>
                </c:pt>
                <c:pt idx="57">
                  <c:v>29</c:v>
                </c:pt>
                <c:pt idx="58">
                  <c:v>58</c:v>
                </c:pt>
                <c:pt idx="59">
                  <c:v>30</c:v>
                </c:pt>
                <c:pt idx="60">
                  <c:v>60</c:v>
                </c:pt>
                <c:pt idx="61">
                  <c:v>31</c:v>
                </c:pt>
                <c:pt idx="62">
                  <c:v>62</c:v>
                </c:pt>
                <c:pt idx="63">
                  <c:v>32</c:v>
                </c:pt>
                <c:pt idx="64">
                  <c:v>64</c:v>
                </c:pt>
                <c:pt idx="65">
                  <c:v>33</c:v>
                </c:pt>
                <c:pt idx="66">
                  <c:v>66</c:v>
                </c:pt>
                <c:pt idx="67">
                  <c:v>34</c:v>
                </c:pt>
                <c:pt idx="68">
                  <c:v>68</c:v>
                </c:pt>
                <c:pt idx="69">
                  <c:v>35</c:v>
                </c:pt>
                <c:pt idx="70">
                  <c:v>70</c:v>
                </c:pt>
                <c:pt idx="71">
                  <c:v>36</c:v>
                </c:pt>
                <c:pt idx="72">
                  <c:v>72</c:v>
                </c:pt>
                <c:pt idx="73">
                  <c:v>37</c:v>
                </c:pt>
                <c:pt idx="74">
                  <c:v>74</c:v>
                </c:pt>
                <c:pt idx="75">
                  <c:v>38</c:v>
                </c:pt>
                <c:pt idx="76">
                  <c:v>76</c:v>
                </c:pt>
                <c:pt idx="77">
                  <c:v>39</c:v>
                </c:pt>
                <c:pt idx="78">
                  <c:v>78</c:v>
                </c:pt>
                <c:pt idx="79">
                  <c:v>40</c:v>
                </c:pt>
                <c:pt idx="80">
                  <c:v>80</c:v>
                </c:pt>
                <c:pt idx="81">
                  <c:v>41</c:v>
                </c:pt>
                <c:pt idx="82">
                  <c:v>82</c:v>
                </c:pt>
                <c:pt idx="83">
                  <c:v>42</c:v>
                </c:pt>
                <c:pt idx="84">
                  <c:v>84</c:v>
                </c:pt>
                <c:pt idx="85">
                  <c:v>43</c:v>
                </c:pt>
                <c:pt idx="86">
                  <c:v>86</c:v>
                </c:pt>
                <c:pt idx="87">
                  <c:v>44</c:v>
                </c:pt>
                <c:pt idx="88">
                  <c:v>88</c:v>
                </c:pt>
                <c:pt idx="89">
                  <c:v>45</c:v>
                </c:pt>
                <c:pt idx="90">
                  <c:v>90</c:v>
                </c:pt>
                <c:pt idx="91">
                  <c:v>46</c:v>
                </c:pt>
                <c:pt idx="92">
                  <c:v>92</c:v>
                </c:pt>
                <c:pt idx="93">
                  <c:v>47</c:v>
                </c:pt>
                <c:pt idx="94">
                  <c:v>94</c:v>
                </c:pt>
                <c:pt idx="95">
                  <c:v>48</c:v>
                </c:pt>
                <c:pt idx="96">
                  <c:v>96</c:v>
                </c:pt>
                <c:pt idx="97">
                  <c:v>49</c:v>
                </c:pt>
                <c:pt idx="98">
                  <c:v>98</c:v>
                </c:pt>
                <c:pt idx="99">
                  <c:v>50</c:v>
                </c:pt>
                <c:pt idx="100">
                  <c:v>100</c:v>
                </c:pt>
              </c:numCache>
            </c:numRef>
          </c:cat>
          <c:val>
            <c:numRef>
              <c:f>' Graphs'!$BL$5:$BL$105</c:f>
              <c:numCache>
                <c:formatCode>0.00%</c:formatCode>
                <c:ptCount val="101"/>
                <c:pt idx="0">
                  <c:v>0.4005830593666343</c:v>
                </c:pt>
                <c:pt idx="1">
                  <c:v>0.4005830593666343</c:v>
                </c:pt>
                <c:pt idx="2">
                  <c:v>0.4005830593666343</c:v>
                </c:pt>
                <c:pt idx="3">
                  <c:v>0.4005830593666343</c:v>
                </c:pt>
                <c:pt idx="4">
                  <c:v>0.4005830593666343</c:v>
                </c:pt>
                <c:pt idx="5">
                  <c:v>0.4005830593666343</c:v>
                </c:pt>
                <c:pt idx="6">
                  <c:v>0.4005830593666343</c:v>
                </c:pt>
                <c:pt idx="7">
                  <c:v>0.4005830593666343</c:v>
                </c:pt>
                <c:pt idx="8">
                  <c:v>0.4005830593666343</c:v>
                </c:pt>
                <c:pt idx="9">
                  <c:v>0.4005830593666343</c:v>
                </c:pt>
                <c:pt idx="10">
                  <c:v>0.4005830593666343</c:v>
                </c:pt>
                <c:pt idx="11">
                  <c:v>0.4005830593666343</c:v>
                </c:pt>
                <c:pt idx="12">
                  <c:v>0.4005830593666343</c:v>
                </c:pt>
                <c:pt idx="13">
                  <c:v>0.4005830593666343</c:v>
                </c:pt>
                <c:pt idx="14">
                  <c:v>0.4005830593666343</c:v>
                </c:pt>
                <c:pt idx="15">
                  <c:v>0.4005830593666343</c:v>
                </c:pt>
                <c:pt idx="16">
                  <c:v>0.4005830593666343</c:v>
                </c:pt>
                <c:pt idx="17">
                  <c:v>0.4005830593666343</c:v>
                </c:pt>
                <c:pt idx="18">
                  <c:v>0.4005830593666343</c:v>
                </c:pt>
                <c:pt idx="19">
                  <c:v>0.4005830593666343</c:v>
                </c:pt>
                <c:pt idx="20">
                  <c:v>0.4005830593666343</c:v>
                </c:pt>
                <c:pt idx="21">
                  <c:v>0.4005830593666343</c:v>
                </c:pt>
                <c:pt idx="22">
                  <c:v>0.4005830593666343</c:v>
                </c:pt>
                <c:pt idx="23">
                  <c:v>0.4005830593666343</c:v>
                </c:pt>
                <c:pt idx="24">
                  <c:v>0.4005830593666343</c:v>
                </c:pt>
                <c:pt idx="25">
                  <c:v>0.4005830593666343</c:v>
                </c:pt>
                <c:pt idx="26">
                  <c:v>0.4005830593666343</c:v>
                </c:pt>
                <c:pt idx="27">
                  <c:v>0.4005830593666343</c:v>
                </c:pt>
                <c:pt idx="28">
                  <c:v>0.4005830593666343</c:v>
                </c:pt>
                <c:pt idx="29">
                  <c:v>0.4005830593666343</c:v>
                </c:pt>
                <c:pt idx="30">
                  <c:v>0.4005830593666343</c:v>
                </c:pt>
                <c:pt idx="31">
                  <c:v>0.4005830593666343</c:v>
                </c:pt>
                <c:pt idx="32">
                  <c:v>0.4005830593666343</c:v>
                </c:pt>
                <c:pt idx="33">
                  <c:v>0.4005830593666343</c:v>
                </c:pt>
                <c:pt idx="34">
                  <c:v>0.4005830593666343</c:v>
                </c:pt>
                <c:pt idx="35">
                  <c:v>0.4005830593666343</c:v>
                </c:pt>
                <c:pt idx="36">
                  <c:v>0.4005830593666343</c:v>
                </c:pt>
                <c:pt idx="37">
                  <c:v>0.4005830593666343</c:v>
                </c:pt>
                <c:pt idx="38">
                  <c:v>0.4005830593666343</c:v>
                </c:pt>
                <c:pt idx="39">
                  <c:v>0.4005830593666343</c:v>
                </c:pt>
                <c:pt idx="40">
                  <c:v>0.4005830593666343</c:v>
                </c:pt>
                <c:pt idx="41">
                  <c:v>0.4005830593666343</c:v>
                </c:pt>
                <c:pt idx="42">
                  <c:v>0.4005830593666343</c:v>
                </c:pt>
                <c:pt idx="43">
                  <c:v>0.4005830593666343</c:v>
                </c:pt>
                <c:pt idx="44">
                  <c:v>0.4005830593666343</c:v>
                </c:pt>
                <c:pt idx="45">
                  <c:v>0.4005830593666343</c:v>
                </c:pt>
                <c:pt idx="46">
                  <c:v>0.4005830593666343</c:v>
                </c:pt>
                <c:pt idx="47">
                  <c:v>0.4005830593666343</c:v>
                </c:pt>
                <c:pt idx="48">
                  <c:v>0.4005830593666343</c:v>
                </c:pt>
                <c:pt idx="49">
                  <c:v>0.4005830593666343</c:v>
                </c:pt>
                <c:pt idx="50">
                  <c:v>0.4005830593666343</c:v>
                </c:pt>
                <c:pt idx="51">
                  <c:v>0.4005830593666343</c:v>
                </c:pt>
                <c:pt idx="52">
                  <c:v>0.4005830593666343</c:v>
                </c:pt>
                <c:pt idx="53">
                  <c:v>0.4005830593666343</c:v>
                </c:pt>
                <c:pt idx="54">
                  <c:v>0.4005830593666343</c:v>
                </c:pt>
                <c:pt idx="55">
                  <c:v>0.4005830593666343</c:v>
                </c:pt>
                <c:pt idx="56">
                  <c:v>0.4005830593666343</c:v>
                </c:pt>
                <c:pt idx="57">
                  <c:v>0.4005830593666343</c:v>
                </c:pt>
                <c:pt idx="58">
                  <c:v>0.4005830593666343</c:v>
                </c:pt>
                <c:pt idx="59">
                  <c:v>0.4005830593666343</c:v>
                </c:pt>
                <c:pt idx="60">
                  <c:v>0.4005830593666343</c:v>
                </c:pt>
                <c:pt idx="61">
                  <c:v>0.4005830593666343</c:v>
                </c:pt>
                <c:pt idx="62">
                  <c:v>0.4005830593666343</c:v>
                </c:pt>
                <c:pt idx="63">
                  <c:v>0.4005830593666343</c:v>
                </c:pt>
                <c:pt idx="64">
                  <c:v>0.4005830593666343</c:v>
                </c:pt>
                <c:pt idx="65">
                  <c:v>0.4005830593666343</c:v>
                </c:pt>
                <c:pt idx="66">
                  <c:v>0.4005830593666343</c:v>
                </c:pt>
                <c:pt idx="67">
                  <c:v>0.4005830593666343</c:v>
                </c:pt>
                <c:pt idx="68">
                  <c:v>0.4005830593666343</c:v>
                </c:pt>
                <c:pt idx="69">
                  <c:v>0.4005830593666343</c:v>
                </c:pt>
                <c:pt idx="70">
                  <c:v>0.4005830593666343</c:v>
                </c:pt>
                <c:pt idx="71">
                  <c:v>0.4005830593666343</c:v>
                </c:pt>
                <c:pt idx="72">
                  <c:v>0.4005830593666343</c:v>
                </c:pt>
                <c:pt idx="73">
                  <c:v>0.4005830593666343</c:v>
                </c:pt>
                <c:pt idx="74">
                  <c:v>0.4005830593666343</c:v>
                </c:pt>
                <c:pt idx="75">
                  <c:v>0.4005830593666343</c:v>
                </c:pt>
                <c:pt idx="76">
                  <c:v>0.4005830593666343</c:v>
                </c:pt>
                <c:pt idx="77">
                  <c:v>0.4005830593666343</c:v>
                </c:pt>
                <c:pt idx="78">
                  <c:v>0.4005830593666343</c:v>
                </c:pt>
                <c:pt idx="79">
                  <c:v>0.4005830593666343</c:v>
                </c:pt>
                <c:pt idx="80">
                  <c:v>0.4005830593666343</c:v>
                </c:pt>
                <c:pt idx="81">
                  <c:v>0.4005830593666343</c:v>
                </c:pt>
                <c:pt idx="82">
                  <c:v>0.4005830593666343</c:v>
                </c:pt>
                <c:pt idx="83">
                  <c:v>0.4005830593666343</c:v>
                </c:pt>
                <c:pt idx="84">
                  <c:v>0.4005830593666343</c:v>
                </c:pt>
                <c:pt idx="85">
                  <c:v>0.4005830593666343</c:v>
                </c:pt>
                <c:pt idx="86">
                  <c:v>0.4005830593666343</c:v>
                </c:pt>
                <c:pt idx="87">
                  <c:v>0.4005830593666343</c:v>
                </c:pt>
                <c:pt idx="88">
                  <c:v>0.4005830593666343</c:v>
                </c:pt>
                <c:pt idx="89">
                  <c:v>0.4005830593666343</c:v>
                </c:pt>
                <c:pt idx="90">
                  <c:v>0.4005830593666343</c:v>
                </c:pt>
                <c:pt idx="91">
                  <c:v>0.4005830593666343</c:v>
                </c:pt>
                <c:pt idx="92">
                  <c:v>0.4005830593666343</c:v>
                </c:pt>
                <c:pt idx="93">
                  <c:v>0.4005830593666343</c:v>
                </c:pt>
                <c:pt idx="94">
                  <c:v>0.4005830593666343</c:v>
                </c:pt>
                <c:pt idx="95">
                  <c:v>0.4005830593666343</c:v>
                </c:pt>
                <c:pt idx="96">
                  <c:v>0.4005830593666343</c:v>
                </c:pt>
                <c:pt idx="97">
                  <c:v>0.4005830593666343</c:v>
                </c:pt>
                <c:pt idx="98">
                  <c:v>0.4005830593666343</c:v>
                </c:pt>
                <c:pt idx="99">
                  <c:v>0.4005830593666343</c:v>
                </c:pt>
                <c:pt idx="100">
                  <c:v>0.4005830593666343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F6-48F1-8038-38A7446BEE3F}"/>
            </c:ext>
          </c:extLst>
        </c:ser>
        <c:ser>
          <c:idx val="3"/>
          <c:order val="2"/>
          <c:tx>
            <c:strRef>
              <c:f>' Graphs'!$BM$4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Graphs'!$BJ$5:$BJ$105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12</c:v>
                </c:pt>
                <c:pt idx="13">
                  <c:v>7</c:v>
                </c:pt>
                <c:pt idx="14">
                  <c:v>14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18</c:v>
                </c:pt>
                <c:pt idx="19">
                  <c:v>10</c:v>
                </c:pt>
                <c:pt idx="20">
                  <c:v>20</c:v>
                </c:pt>
                <c:pt idx="21">
                  <c:v>11</c:v>
                </c:pt>
                <c:pt idx="22">
                  <c:v>22</c:v>
                </c:pt>
                <c:pt idx="23">
                  <c:v>12</c:v>
                </c:pt>
                <c:pt idx="24">
                  <c:v>24</c:v>
                </c:pt>
                <c:pt idx="25">
                  <c:v>13</c:v>
                </c:pt>
                <c:pt idx="26">
                  <c:v>26</c:v>
                </c:pt>
                <c:pt idx="27">
                  <c:v>14</c:v>
                </c:pt>
                <c:pt idx="28">
                  <c:v>28</c:v>
                </c:pt>
                <c:pt idx="29">
                  <c:v>15</c:v>
                </c:pt>
                <c:pt idx="30">
                  <c:v>30</c:v>
                </c:pt>
                <c:pt idx="31">
                  <c:v>16</c:v>
                </c:pt>
                <c:pt idx="32">
                  <c:v>32</c:v>
                </c:pt>
                <c:pt idx="33">
                  <c:v>17</c:v>
                </c:pt>
                <c:pt idx="34">
                  <c:v>34</c:v>
                </c:pt>
                <c:pt idx="35">
                  <c:v>18</c:v>
                </c:pt>
                <c:pt idx="36">
                  <c:v>36</c:v>
                </c:pt>
                <c:pt idx="37">
                  <c:v>19</c:v>
                </c:pt>
                <c:pt idx="38">
                  <c:v>38</c:v>
                </c:pt>
                <c:pt idx="39">
                  <c:v>20</c:v>
                </c:pt>
                <c:pt idx="40">
                  <c:v>40</c:v>
                </c:pt>
                <c:pt idx="41">
                  <c:v>21</c:v>
                </c:pt>
                <c:pt idx="42">
                  <c:v>42</c:v>
                </c:pt>
                <c:pt idx="43">
                  <c:v>22</c:v>
                </c:pt>
                <c:pt idx="44">
                  <c:v>44</c:v>
                </c:pt>
                <c:pt idx="45">
                  <c:v>23</c:v>
                </c:pt>
                <c:pt idx="46">
                  <c:v>46</c:v>
                </c:pt>
                <c:pt idx="47">
                  <c:v>24</c:v>
                </c:pt>
                <c:pt idx="48">
                  <c:v>48</c:v>
                </c:pt>
                <c:pt idx="49">
                  <c:v>25</c:v>
                </c:pt>
                <c:pt idx="50">
                  <c:v>50</c:v>
                </c:pt>
                <c:pt idx="51">
                  <c:v>26</c:v>
                </c:pt>
                <c:pt idx="52">
                  <c:v>52</c:v>
                </c:pt>
                <c:pt idx="53">
                  <c:v>27</c:v>
                </c:pt>
                <c:pt idx="54">
                  <c:v>54</c:v>
                </c:pt>
                <c:pt idx="55">
                  <c:v>28</c:v>
                </c:pt>
                <c:pt idx="56">
                  <c:v>56</c:v>
                </c:pt>
                <c:pt idx="57">
                  <c:v>29</c:v>
                </c:pt>
                <c:pt idx="58">
                  <c:v>58</c:v>
                </c:pt>
                <c:pt idx="59">
                  <c:v>30</c:v>
                </c:pt>
                <c:pt idx="60">
                  <c:v>60</c:v>
                </c:pt>
                <c:pt idx="61">
                  <c:v>31</c:v>
                </c:pt>
                <c:pt idx="62">
                  <c:v>62</c:v>
                </c:pt>
                <c:pt idx="63">
                  <c:v>32</c:v>
                </c:pt>
                <c:pt idx="64">
                  <c:v>64</c:v>
                </c:pt>
                <c:pt idx="65">
                  <c:v>33</c:v>
                </c:pt>
                <c:pt idx="66">
                  <c:v>66</c:v>
                </c:pt>
                <c:pt idx="67">
                  <c:v>34</c:v>
                </c:pt>
                <c:pt idx="68">
                  <c:v>68</c:v>
                </c:pt>
                <c:pt idx="69">
                  <c:v>35</c:v>
                </c:pt>
                <c:pt idx="70">
                  <c:v>70</c:v>
                </c:pt>
                <c:pt idx="71">
                  <c:v>36</c:v>
                </c:pt>
                <c:pt idx="72">
                  <c:v>72</c:v>
                </c:pt>
                <c:pt idx="73">
                  <c:v>37</c:v>
                </c:pt>
                <c:pt idx="74">
                  <c:v>74</c:v>
                </c:pt>
                <c:pt idx="75">
                  <c:v>38</c:v>
                </c:pt>
                <c:pt idx="76">
                  <c:v>76</c:v>
                </c:pt>
                <c:pt idx="77">
                  <c:v>39</c:v>
                </c:pt>
                <c:pt idx="78">
                  <c:v>78</c:v>
                </c:pt>
                <c:pt idx="79">
                  <c:v>40</c:v>
                </c:pt>
                <c:pt idx="80">
                  <c:v>80</c:v>
                </c:pt>
                <c:pt idx="81">
                  <c:v>41</c:v>
                </c:pt>
                <c:pt idx="82">
                  <c:v>82</c:v>
                </c:pt>
                <c:pt idx="83">
                  <c:v>42</c:v>
                </c:pt>
                <c:pt idx="84">
                  <c:v>84</c:v>
                </c:pt>
                <c:pt idx="85">
                  <c:v>43</c:v>
                </c:pt>
                <c:pt idx="86">
                  <c:v>86</c:v>
                </c:pt>
                <c:pt idx="87">
                  <c:v>44</c:v>
                </c:pt>
                <c:pt idx="88">
                  <c:v>88</c:v>
                </c:pt>
                <c:pt idx="89">
                  <c:v>45</c:v>
                </c:pt>
                <c:pt idx="90">
                  <c:v>90</c:v>
                </c:pt>
                <c:pt idx="91">
                  <c:v>46</c:v>
                </c:pt>
                <c:pt idx="92">
                  <c:v>92</c:v>
                </c:pt>
                <c:pt idx="93">
                  <c:v>47</c:v>
                </c:pt>
                <c:pt idx="94">
                  <c:v>94</c:v>
                </c:pt>
                <c:pt idx="95">
                  <c:v>48</c:v>
                </c:pt>
                <c:pt idx="96">
                  <c:v>96</c:v>
                </c:pt>
                <c:pt idx="97">
                  <c:v>49</c:v>
                </c:pt>
                <c:pt idx="98">
                  <c:v>98</c:v>
                </c:pt>
                <c:pt idx="99">
                  <c:v>50</c:v>
                </c:pt>
                <c:pt idx="100">
                  <c:v>100</c:v>
                </c:pt>
              </c:numCache>
            </c:numRef>
          </c:cat>
          <c:val>
            <c:numRef>
              <c:f>' Graphs'!$BM$5:$BM$105</c:f>
              <c:numCache>
                <c:formatCode>0.00%</c:formatCode>
                <c:ptCount val="101"/>
                <c:pt idx="0">
                  <c:v>5.2576526541870748E-2</c:v>
                </c:pt>
                <c:pt idx="1">
                  <c:v>5.2576526541870748E-2</c:v>
                </c:pt>
                <c:pt idx="2">
                  <c:v>5.2576526541870748E-2</c:v>
                </c:pt>
                <c:pt idx="3">
                  <c:v>5.2576526541870748E-2</c:v>
                </c:pt>
                <c:pt idx="4">
                  <c:v>5.2576526541870748E-2</c:v>
                </c:pt>
                <c:pt idx="5">
                  <c:v>5.2576526541870748E-2</c:v>
                </c:pt>
                <c:pt idx="6">
                  <c:v>5.2576526541870748E-2</c:v>
                </c:pt>
                <c:pt idx="7">
                  <c:v>5.2576526541870748E-2</c:v>
                </c:pt>
                <c:pt idx="8">
                  <c:v>5.2576526541870748E-2</c:v>
                </c:pt>
                <c:pt idx="9">
                  <c:v>5.2576526541870748E-2</c:v>
                </c:pt>
                <c:pt idx="10">
                  <c:v>5.2576526541870748E-2</c:v>
                </c:pt>
                <c:pt idx="11">
                  <c:v>5.2576526541870748E-2</c:v>
                </c:pt>
                <c:pt idx="12">
                  <c:v>5.2576526541870748E-2</c:v>
                </c:pt>
                <c:pt idx="13">
                  <c:v>5.2576526541870748E-2</c:v>
                </c:pt>
                <c:pt idx="14">
                  <c:v>5.2576526541870748E-2</c:v>
                </c:pt>
                <c:pt idx="15">
                  <c:v>5.2576526541870748E-2</c:v>
                </c:pt>
                <c:pt idx="16">
                  <c:v>5.2576526541870748E-2</c:v>
                </c:pt>
                <c:pt idx="17">
                  <c:v>5.2576526541870748E-2</c:v>
                </c:pt>
                <c:pt idx="18">
                  <c:v>5.2576526541870748E-2</c:v>
                </c:pt>
                <c:pt idx="19">
                  <c:v>5.2576526541870748E-2</c:v>
                </c:pt>
                <c:pt idx="20">
                  <c:v>5.2576526541870748E-2</c:v>
                </c:pt>
                <c:pt idx="21">
                  <c:v>5.2576526541870748E-2</c:v>
                </c:pt>
                <c:pt idx="22">
                  <c:v>5.2576526541870748E-2</c:v>
                </c:pt>
                <c:pt idx="23">
                  <c:v>5.2576526541870748E-2</c:v>
                </c:pt>
                <c:pt idx="24">
                  <c:v>5.2576526541870748E-2</c:v>
                </c:pt>
                <c:pt idx="25">
                  <c:v>5.2576526541870748E-2</c:v>
                </c:pt>
                <c:pt idx="26">
                  <c:v>5.2576526541870748E-2</c:v>
                </c:pt>
                <c:pt idx="27">
                  <c:v>5.2576526541870748E-2</c:v>
                </c:pt>
                <c:pt idx="28">
                  <c:v>5.2576526541870748E-2</c:v>
                </c:pt>
                <c:pt idx="29">
                  <c:v>5.2576526541870748E-2</c:v>
                </c:pt>
                <c:pt idx="30">
                  <c:v>5.2576526541870748E-2</c:v>
                </c:pt>
                <c:pt idx="31">
                  <c:v>5.2576526541870748E-2</c:v>
                </c:pt>
                <c:pt idx="32">
                  <c:v>5.2576526541870748E-2</c:v>
                </c:pt>
                <c:pt idx="33">
                  <c:v>5.2576526541870748E-2</c:v>
                </c:pt>
                <c:pt idx="34">
                  <c:v>5.2576526541870748E-2</c:v>
                </c:pt>
                <c:pt idx="35">
                  <c:v>5.2576526541870748E-2</c:v>
                </c:pt>
                <c:pt idx="36">
                  <c:v>5.2576526541870748E-2</c:v>
                </c:pt>
                <c:pt idx="37">
                  <c:v>5.2576526541870748E-2</c:v>
                </c:pt>
                <c:pt idx="38">
                  <c:v>5.2576526541870748E-2</c:v>
                </c:pt>
                <c:pt idx="39">
                  <c:v>5.2576526541870748E-2</c:v>
                </c:pt>
                <c:pt idx="40">
                  <c:v>5.2576526541870748E-2</c:v>
                </c:pt>
                <c:pt idx="41">
                  <c:v>5.2576526541870748E-2</c:v>
                </c:pt>
                <c:pt idx="42">
                  <c:v>5.2576526541870748E-2</c:v>
                </c:pt>
                <c:pt idx="43">
                  <c:v>5.2576526541870748E-2</c:v>
                </c:pt>
                <c:pt idx="44">
                  <c:v>5.2576526541870748E-2</c:v>
                </c:pt>
                <c:pt idx="45">
                  <c:v>5.2576526541870748E-2</c:v>
                </c:pt>
                <c:pt idx="46">
                  <c:v>5.2576526541870748E-2</c:v>
                </c:pt>
                <c:pt idx="47">
                  <c:v>5.2576526541870748E-2</c:v>
                </c:pt>
                <c:pt idx="48">
                  <c:v>5.2576526541870748E-2</c:v>
                </c:pt>
                <c:pt idx="49">
                  <c:v>5.2576526541870748E-2</c:v>
                </c:pt>
                <c:pt idx="50">
                  <c:v>5.2576526541870748E-2</c:v>
                </c:pt>
                <c:pt idx="51">
                  <c:v>5.2576526541870748E-2</c:v>
                </c:pt>
                <c:pt idx="52">
                  <c:v>5.2576526541870748E-2</c:v>
                </c:pt>
                <c:pt idx="53">
                  <c:v>5.2576526541870748E-2</c:v>
                </c:pt>
                <c:pt idx="54">
                  <c:v>5.2576526541870748E-2</c:v>
                </c:pt>
                <c:pt idx="55">
                  <c:v>5.2576526541870748E-2</c:v>
                </c:pt>
                <c:pt idx="56">
                  <c:v>5.2576526541870748E-2</c:v>
                </c:pt>
                <c:pt idx="57">
                  <c:v>5.2576526541870748E-2</c:v>
                </c:pt>
                <c:pt idx="58">
                  <c:v>5.2576526541870748E-2</c:v>
                </c:pt>
                <c:pt idx="59">
                  <c:v>5.2576526541870748E-2</c:v>
                </c:pt>
                <c:pt idx="60">
                  <c:v>5.2576526541870748E-2</c:v>
                </c:pt>
                <c:pt idx="61">
                  <c:v>5.2576526541870748E-2</c:v>
                </c:pt>
                <c:pt idx="62">
                  <c:v>5.2576526541870748E-2</c:v>
                </c:pt>
                <c:pt idx="63">
                  <c:v>5.2576526541870748E-2</c:v>
                </c:pt>
                <c:pt idx="64">
                  <c:v>5.2576526541870748E-2</c:v>
                </c:pt>
                <c:pt idx="65">
                  <c:v>5.2576526541870748E-2</c:v>
                </c:pt>
                <c:pt idx="66">
                  <c:v>5.2576526541870748E-2</c:v>
                </c:pt>
                <c:pt idx="67">
                  <c:v>5.2576526541870748E-2</c:v>
                </c:pt>
                <c:pt idx="68">
                  <c:v>5.2576526541870748E-2</c:v>
                </c:pt>
                <c:pt idx="69">
                  <c:v>5.2576526541870748E-2</c:v>
                </c:pt>
                <c:pt idx="70">
                  <c:v>5.2576526541870748E-2</c:v>
                </c:pt>
                <c:pt idx="71">
                  <c:v>5.2576526541870748E-2</c:v>
                </c:pt>
                <c:pt idx="72">
                  <c:v>5.2576526541870748E-2</c:v>
                </c:pt>
                <c:pt idx="73">
                  <c:v>5.2576526541870748E-2</c:v>
                </c:pt>
                <c:pt idx="74">
                  <c:v>5.2576526541870748E-2</c:v>
                </c:pt>
                <c:pt idx="75">
                  <c:v>5.2576526541870748E-2</c:v>
                </c:pt>
                <c:pt idx="76">
                  <c:v>5.2576526541870748E-2</c:v>
                </c:pt>
                <c:pt idx="77">
                  <c:v>5.2576526541870748E-2</c:v>
                </c:pt>
                <c:pt idx="78">
                  <c:v>5.2576526541870748E-2</c:v>
                </c:pt>
                <c:pt idx="79">
                  <c:v>5.2576526541870748E-2</c:v>
                </c:pt>
                <c:pt idx="80">
                  <c:v>5.2576526541870748E-2</c:v>
                </c:pt>
                <c:pt idx="81">
                  <c:v>5.2576526541870748E-2</c:v>
                </c:pt>
                <c:pt idx="82">
                  <c:v>5.2576526541870748E-2</c:v>
                </c:pt>
                <c:pt idx="83">
                  <c:v>5.2576526541870748E-2</c:v>
                </c:pt>
                <c:pt idx="84">
                  <c:v>5.2576526541870748E-2</c:v>
                </c:pt>
                <c:pt idx="85">
                  <c:v>5.2576526541870748E-2</c:v>
                </c:pt>
                <c:pt idx="86">
                  <c:v>5.2576526541870748E-2</c:v>
                </c:pt>
                <c:pt idx="87">
                  <c:v>5.2576526541870748E-2</c:v>
                </c:pt>
                <c:pt idx="88">
                  <c:v>5.2576526541870748E-2</c:v>
                </c:pt>
                <c:pt idx="89">
                  <c:v>5.2576526541870748E-2</c:v>
                </c:pt>
                <c:pt idx="90">
                  <c:v>5.2576526541870748E-2</c:v>
                </c:pt>
                <c:pt idx="91">
                  <c:v>5.2576526541870748E-2</c:v>
                </c:pt>
                <c:pt idx="92">
                  <c:v>5.2576526541870748E-2</c:v>
                </c:pt>
                <c:pt idx="93">
                  <c:v>5.2576526541870748E-2</c:v>
                </c:pt>
                <c:pt idx="94">
                  <c:v>5.2576526541870748E-2</c:v>
                </c:pt>
                <c:pt idx="95">
                  <c:v>5.2576526541870748E-2</c:v>
                </c:pt>
                <c:pt idx="96">
                  <c:v>5.2576526541870748E-2</c:v>
                </c:pt>
                <c:pt idx="97">
                  <c:v>5.2576526541870748E-2</c:v>
                </c:pt>
                <c:pt idx="98">
                  <c:v>5.2576526541870748E-2</c:v>
                </c:pt>
                <c:pt idx="99">
                  <c:v>5.2576526541870748E-2</c:v>
                </c:pt>
                <c:pt idx="100">
                  <c:v>5.2576526541870748E-2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F6-48F1-8038-38A7446BEE3F}"/>
            </c:ext>
          </c:extLst>
        </c:ser>
        <c:ser>
          <c:idx val="4"/>
          <c:order val="3"/>
          <c:tx>
            <c:strRef>
              <c:f>' Graphs'!$BN$4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Graphs'!$BJ$5:$BJ$105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12</c:v>
                </c:pt>
                <c:pt idx="13">
                  <c:v>7</c:v>
                </c:pt>
                <c:pt idx="14">
                  <c:v>14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18</c:v>
                </c:pt>
                <c:pt idx="19">
                  <c:v>10</c:v>
                </c:pt>
                <c:pt idx="20">
                  <c:v>20</c:v>
                </c:pt>
                <c:pt idx="21">
                  <c:v>11</c:v>
                </c:pt>
                <c:pt idx="22">
                  <c:v>22</c:v>
                </c:pt>
                <c:pt idx="23">
                  <c:v>12</c:v>
                </c:pt>
                <c:pt idx="24">
                  <c:v>24</c:v>
                </c:pt>
                <c:pt idx="25">
                  <c:v>13</c:v>
                </c:pt>
                <c:pt idx="26">
                  <c:v>26</c:v>
                </c:pt>
                <c:pt idx="27">
                  <c:v>14</c:v>
                </c:pt>
                <c:pt idx="28">
                  <c:v>28</c:v>
                </c:pt>
                <c:pt idx="29">
                  <c:v>15</c:v>
                </c:pt>
                <c:pt idx="30">
                  <c:v>30</c:v>
                </c:pt>
                <c:pt idx="31">
                  <c:v>16</c:v>
                </c:pt>
                <c:pt idx="32">
                  <c:v>32</c:v>
                </c:pt>
                <c:pt idx="33">
                  <c:v>17</c:v>
                </c:pt>
                <c:pt idx="34">
                  <c:v>34</c:v>
                </c:pt>
                <c:pt idx="35">
                  <c:v>18</c:v>
                </c:pt>
                <c:pt idx="36">
                  <c:v>36</c:v>
                </c:pt>
                <c:pt idx="37">
                  <c:v>19</c:v>
                </c:pt>
                <c:pt idx="38">
                  <c:v>38</c:v>
                </c:pt>
                <c:pt idx="39">
                  <c:v>20</c:v>
                </c:pt>
                <c:pt idx="40">
                  <c:v>40</c:v>
                </c:pt>
                <c:pt idx="41">
                  <c:v>21</c:v>
                </c:pt>
                <c:pt idx="42">
                  <c:v>42</c:v>
                </c:pt>
                <c:pt idx="43">
                  <c:v>22</c:v>
                </c:pt>
                <c:pt idx="44">
                  <c:v>44</c:v>
                </c:pt>
                <c:pt idx="45">
                  <c:v>23</c:v>
                </c:pt>
                <c:pt idx="46">
                  <c:v>46</c:v>
                </c:pt>
                <c:pt idx="47">
                  <c:v>24</c:v>
                </c:pt>
                <c:pt idx="48">
                  <c:v>48</c:v>
                </c:pt>
                <c:pt idx="49">
                  <c:v>25</c:v>
                </c:pt>
                <c:pt idx="50">
                  <c:v>50</c:v>
                </c:pt>
                <c:pt idx="51">
                  <c:v>26</c:v>
                </c:pt>
                <c:pt idx="52">
                  <c:v>52</c:v>
                </c:pt>
                <c:pt idx="53">
                  <c:v>27</c:v>
                </c:pt>
                <c:pt idx="54">
                  <c:v>54</c:v>
                </c:pt>
                <c:pt idx="55">
                  <c:v>28</c:v>
                </c:pt>
                <c:pt idx="56">
                  <c:v>56</c:v>
                </c:pt>
                <c:pt idx="57">
                  <c:v>29</c:v>
                </c:pt>
                <c:pt idx="58">
                  <c:v>58</c:v>
                </c:pt>
                <c:pt idx="59">
                  <c:v>30</c:v>
                </c:pt>
                <c:pt idx="60">
                  <c:v>60</c:v>
                </c:pt>
                <c:pt idx="61">
                  <c:v>31</c:v>
                </c:pt>
                <c:pt idx="62">
                  <c:v>62</c:v>
                </c:pt>
                <c:pt idx="63">
                  <c:v>32</c:v>
                </c:pt>
                <c:pt idx="64">
                  <c:v>64</c:v>
                </c:pt>
                <c:pt idx="65">
                  <c:v>33</c:v>
                </c:pt>
                <c:pt idx="66">
                  <c:v>66</c:v>
                </c:pt>
                <c:pt idx="67">
                  <c:v>34</c:v>
                </c:pt>
                <c:pt idx="68">
                  <c:v>68</c:v>
                </c:pt>
                <c:pt idx="69">
                  <c:v>35</c:v>
                </c:pt>
                <c:pt idx="70">
                  <c:v>70</c:v>
                </c:pt>
                <c:pt idx="71">
                  <c:v>36</c:v>
                </c:pt>
                <c:pt idx="72">
                  <c:v>72</c:v>
                </c:pt>
                <c:pt idx="73">
                  <c:v>37</c:v>
                </c:pt>
                <c:pt idx="74">
                  <c:v>74</c:v>
                </c:pt>
                <c:pt idx="75">
                  <c:v>38</c:v>
                </c:pt>
                <c:pt idx="76">
                  <c:v>76</c:v>
                </c:pt>
                <c:pt idx="77">
                  <c:v>39</c:v>
                </c:pt>
                <c:pt idx="78">
                  <c:v>78</c:v>
                </c:pt>
                <c:pt idx="79">
                  <c:v>40</c:v>
                </c:pt>
                <c:pt idx="80">
                  <c:v>80</c:v>
                </c:pt>
                <c:pt idx="81">
                  <c:v>41</c:v>
                </c:pt>
                <c:pt idx="82">
                  <c:v>82</c:v>
                </c:pt>
                <c:pt idx="83">
                  <c:v>42</c:v>
                </c:pt>
                <c:pt idx="84">
                  <c:v>84</c:v>
                </c:pt>
                <c:pt idx="85">
                  <c:v>43</c:v>
                </c:pt>
                <c:pt idx="86">
                  <c:v>86</c:v>
                </c:pt>
                <c:pt idx="87">
                  <c:v>44</c:v>
                </c:pt>
                <c:pt idx="88">
                  <c:v>88</c:v>
                </c:pt>
                <c:pt idx="89">
                  <c:v>45</c:v>
                </c:pt>
                <c:pt idx="90">
                  <c:v>90</c:v>
                </c:pt>
                <c:pt idx="91">
                  <c:v>46</c:v>
                </c:pt>
                <c:pt idx="92">
                  <c:v>92</c:v>
                </c:pt>
                <c:pt idx="93">
                  <c:v>47</c:v>
                </c:pt>
                <c:pt idx="94">
                  <c:v>94</c:v>
                </c:pt>
                <c:pt idx="95">
                  <c:v>48</c:v>
                </c:pt>
                <c:pt idx="96">
                  <c:v>96</c:v>
                </c:pt>
                <c:pt idx="97">
                  <c:v>49</c:v>
                </c:pt>
                <c:pt idx="98">
                  <c:v>98</c:v>
                </c:pt>
                <c:pt idx="99">
                  <c:v>50</c:v>
                </c:pt>
                <c:pt idx="100">
                  <c:v>100</c:v>
                </c:pt>
              </c:numCache>
            </c:numRef>
          </c:cat>
          <c:val>
            <c:numRef>
              <c:f>' Graphs'!$BN$5:$BN$105</c:f>
              <c:numCache>
                <c:formatCode>0.00%</c:formatCode>
                <c:ptCount val="101"/>
                <c:pt idx="0">
                  <c:v>5.5348263815769856E-2</c:v>
                </c:pt>
                <c:pt idx="1">
                  <c:v>5.5348263815769856E-2</c:v>
                </c:pt>
                <c:pt idx="2">
                  <c:v>5.5348263815769856E-2</c:v>
                </c:pt>
                <c:pt idx="3">
                  <c:v>5.5348263815769856E-2</c:v>
                </c:pt>
                <c:pt idx="4">
                  <c:v>5.5348263815769856E-2</c:v>
                </c:pt>
                <c:pt idx="5">
                  <c:v>5.5348263815769856E-2</c:v>
                </c:pt>
                <c:pt idx="6">
                  <c:v>5.5348263815769856E-2</c:v>
                </c:pt>
                <c:pt idx="7">
                  <c:v>5.5348263815769856E-2</c:v>
                </c:pt>
                <c:pt idx="8">
                  <c:v>5.5348263815769856E-2</c:v>
                </c:pt>
                <c:pt idx="9">
                  <c:v>5.5348263815769856E-2</c:v>
                </c:pt>
                <c:pt idx="10">
                  <c:v>5.5348263815769856E-2</c:v>
                </c:pt>
                <c:pt idx="11">
                  <c:v>5.5348263815769856E-2</c:v>
                </c:pt>
                <c:pt idx="12">
                  <c:v>5.5348263815769856E-2</c:v>
                </c:pt>
                <c:pt idx="13">
                  <c:v>5.5348263815769856E-2</c:v>
                </c:pt>
                <c:pt idx="14">
                  <c:v>5.5348263815769856E-2</c:v>
                </c:pt>
                <c:pt idx="15">
                  <c:v>5.5348263815769856E-2</c:v>
                </c:pt>
                <c:pt idx="16">
                  <c:v>5.5348263815769856E-2</c:v>
                </c:pt>
                <c:pt idx="17">
                  <c:v>5.5348263815769856E-2</c:v>
                </c:pt>
                <c:pt idx="18">
                  <c:v>5.5348263815769856E-2</c:v>
                </c:pt>
                <c:pt idx="19">
                  <c:v>5.5348263815769856E-2</c:v>
                </c:pt>
                <c:pt idx="20">
                  <c:v>5.5348263815769856E-2</c:v>
                </c:pt>
                <c:pt idx="21">
                  <c:v>5.5348263815769856E-2</c:v>
                </c:pt>
                <c:pt idx="22">
                  <c:v>5.5348263815769856E-2</c:v>
                </c:pt>
                <c:pt idx="23">
                  <c:v>5.5348263815769856E-2</c:v>
                </c:pt>
                <c:pt idx="24">
                  <c:v>5.5348263815769856E-2</c:v>
                </c:pt>
                <c:pt idx="25">
                  <c:v>5.5348263815769856E-2</c:v>
                </c:pt>
                <c:pt idx="26">
                  <c:v>5.5348263815769856E-2</c:v>
                </c:pt>
                <c:pt idx="27">
                  <c:v>5.5348263815769856E-2</c:v>
                </c:pt>
                <c:pt idx="28">
                  <c:v>5.5348263815769856E-2</c:v>
                </c:pt>
                <c:pt idx="29">
                  <c:v>5.5348263815769856E-2</c:v>
                </c:pt>
                <c:pt idx="30">
                  <c:v>5.5348263815769856E-2</c:v>
                </c:pt>
                <c:pt idx="31">
                  <c:v>5.5348263815769856E-2</c:v>
                </c:pt>
                <c:pt idx="32">
                  <c:v>5.5348263815769856E-2</c:v>
                </c:pt>
                <c:pt idx="33">
                  <c:v>5.5348263815769856E-2</c:v>
                </c:pt>
                <c:pt idx="34">
                  <c:v>5.5348263815769856E-2</c:v>
                </c:pt>
                <c:pt idx="35">
                  <c:v>5.5348263815769856E-2</c:v>
                </c:pt>
                <c:pt idx="36">
                  <c:v>5.5348263815769856E-2</c:v>
                </c:pt>
                <c:pt idx="37">
                  <c:v>5.5348263815769856E-2</c:v>
                </c:pt>
                <c:pt idx="38">
                  <c:v>5.5348263815769856E-2</c:v>
                </c:pt>
                <c:pt idx="39">
                  <c:v>5.5348263815769856E-2</c:v>
                </c:pt>
                <c:pt idx="40">
                  <c:v>5.5348263815769856E-2</c:v>
                </c:pt>
                <c:pt idx="41">
                  <c:v>5.5348263815769856E-2</c:v>
                </c:pt>
                <c:pt idx="42">
                  <c:v>5.5348263815769856E-2</c:v>
                </c:pt>
                <c:pt idx="43">
                  <c:v>5.5348263815769856E-2</c:v>
                </c:pt>
                <c:pt idx="44">
                  <c:v>5.5348263815769856E-2</c:v>
                </c:pt>
                <c:pt idx="45">
                  <c:v>5.5348263815769856E-2</c:v>
                </c:pt>
                <c:pt idx="46">
                  <c:v>5.5348263815769856E-2</c:v>
                </c:pt>
                <c:pt idx="47">
                  <c:v>5.5348263815769856E-2</c:v>
                </c:pt>
                <c:pt idx="48">
                  <c:v>5.5348263815769856E-2</c:v>
                </c:pt>
                <c:pt idx="49">
                  <c:v>5.5348263815769856E-2</c:v>
                </c:pt>
                <c:pt idx="50">
                  <c:v>5.5348263815769856E-2</c:v>
                </c:pt>
                <c:pt idx="51">
                  <c:v>5.5348263815769856E-2</c:v>
                </c:pt>
                <c:pt idx="52">
                  <c:v>5.5348263815769856E-2</c:v>
                </c:pt>
                <c:pt idx="53">
                  <c:v>5.5348263815769856E-2</c:v>
                </c:pt>
                <c:pt idx="54">
                  <c:v>5.5348263815769856E-2</c:v>
                </c:pt>
                <c:pt idx="55">
                  <c:v>5.5348263815769856E-2</c:v>
                </c:pt>
                <c:pt idx="56">
                  <c:v>5.5348263815769856E-2</c:v>
                </c:pt>
                <c:pt idx="57">
                  <c:v>5.5348263815769856E-2</c:v>
                </c:pt>
                <c:pt idx="58">
                  <c:v>5.5348263815769856E-2</c:v>
                </c:pt>
                <c:pt idx="59">
                  <c:v>5.5348263815769856E-2</c:v>
                </c:pt>
                <c:pt idx="60">
                  <c:v>5.5348263815769856E-2</c:v>
                </c:pt>
                <c:pt idx="61">
                  <c:v>5.5348263815769856E-2</c:v>
                </c:pt>
                <c:pt idx="62">
                  <c:v>5.5348263815769856E-2</c:v>
                </c:pt>
                <c:pt idx="63">
                  <c:v>5.5348263815769856E-2</c:v>
                </c:pt>
                <c:pt idx="64">
                  <c:v>5.5348263815769856E-2</c:v>
                </c:pt>
                <c:pt idx="65">
                  <c:v>5.5348263815769856E-2</c:v>
                </c:pt>
                <c:pt idx="66">
                  <c:v>5.5348263815769856E-2</c:v>
                </c:pt>
                <c:pt idx="67">
                  <c:v>5.5348263815769856E-2</c:v>
                </c:pt>
                <c:pt idx="68">
                  <c:v>5.5348263815769856E-2</c:v>
                </c:pt>
                <c:pt idx="69">
                  <c:v>5.5348263815769856E-2</c:v>
                </c:pt>
                <c:pt idx="70">
                  <c:v>5.5348263815769856E-2</c:v>
                </c:pt>
                <c:pt idx="71">
                  <c:v>5.5348263815769856E-2</c:v>
                </c:pt>
                <c:pt idx="72">
                  <c:v>5.5348263815769856E-2</c:v>
                </c:pt>
                <c:pt idx="73">
                  <c:v>5.5348263815769856E-2</c:v>
                </c:pt>
                <c:pt idx="74">
                  <c:v>5.5348263815769856E-2</c:v>
                </c:pt>
                <c:pt idx="75">
                  <c:v>5.5348263815769856E-2</c:v>
                </c:pt>
                <c:pt idx="76">
                  <c:v>5.5348263815769856E-2</c:v>
                </c:pt>
                <c:pt idx="77">
                  <c:v>5.5348263815769856E-2</c:v>
                </c:pt>
                <c:pt idx="78">
                  <c:v>5.5348263815769856E-2</c:v>
                </c:pt>
                <c:pt idx="79">
                  <c:v>5.5348263815769856E-2</c:v>
                </c:pt>
                <c:pt idx="80">
                  <c:v>5.5348263815769856E-2</c:v>
                </c:pt>
                <c:pt idx="81">
                  <c:v>5.5348263815769856E-2</c:v>
                </c:pt>
                <c:pt idx="82">
                  <c:v>5.5348263815769856E-2</c:v>
                </c:pt>
                <c:pt idx="83">
                  <c:v>5.5348263815769856E-2</c:v>
                </c:pt>
                <c:pt idx="84">
                  <c:v>5.5348263815769856E-2</c:v>
                </c:pt>
                <c:pt idx="85">
                  <c:v>5.5348263815769856E-2</c:v>
                </c:pt>
                <c:pt idx="86">
                  <c:v>5.5348263815769856E-2</c:v>
                </c:pt>
                <c:pt idx="87">
                  <c:v>5.5348263815769856E-2</c:v>
                </c:pt>
                <c:pt idx="88">
                  <c:v>5.5348263815769856E-2</c:v>
                </c:pt>
                <c:pt idx="89">
                  <c:v>5.5348263815769856E-2</c:v>
                </c:pt>
                <c:pt idx="90">
                  <c:v>5.5348263815769856E-2</c:v>
                </c:pt>
                <c:pt idx="91">
                  <c:v>5.5348263815769856E-2</c:v>
                </c:pt>
                <c:pt idx="92">
                  <c:v>5.5348263815769856E-2</c:v>
                </c:pt>
                <c:pt idx="93">
                  <c:v>5.5348263815769856E-2</c:v>
                </c:pt>
                <c:pt idx="94">
                  <c:v>5.5348263815769856E-2</c:v>
                </c:pt>
                <c:pt idx="95">
                  <c:v>5.5348263815769856E-2</c:v>
                </c:pt>
                <c:pt idx="96">
                  <c:v>5.5348263815769856E-2</c:v>
                </c:pt>
                <c:pt idx="97">
                  <c:v>5.5348263815769856E-2</c:v>
                </c:pt>
                <c:pt idx="98">
                  <c:v>5.5348263815769856E-2</c:v>
                </c:pt>
                <c:pt idx="99">
                  <c:v>5.5348263815769856E-2</c:v>
                </c:pt>
                <c:pt idx="100">
                  <c:v>5.5348263815769856E-2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F6-48F1-8038-38A7446BEE3F}"/>
            </c:ext>
          </c:extLst>
        </c:ser>
        <c:ser>
          <c:idx val="5"/>
          <c:order val="4"/>
          <c:tx>
            <c:strRef>
              <c:f>' Graphs'!$BO$4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 Graphs'!$BJ$5:$BJ$105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8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  <c:pt idx="12">
                  <c:v>12</c:v>
                </c:pt>
                <c:pt idx="13">
                  <c:v>7</c:v>
                </c:pt>
                <c:pt idx="14">
                  <c:v>14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18</c:v>
                </c:pt>
                <c:pt idx="19">
                  <c:v>10</c:v>
                </c:pt>
                <c:pt idx="20">
                  <c:v>20</c:v>
                </c:pt>
                <c:pt idx="21">
                  <c:v>11</c:v>
                </c:pt>
                <c:pt idx="22">
                  <c:v>22</c:v>
                </c:pt>
                <c:pt idx="23">
                  <c:v>12</c:v>
                </c:pt>
                <c:pt idx="24">
                  <c:v>24</c:v>
                </c:pt>
                <c:pt idx="25">
                  <c:v>13</c:v>
                </c:pt>
                <c:pt idx="26">
                  <c:v>26</c:v>
                </c:pt>
                <c:pt idx="27">
                  <c:v>14</c:v>
                </c:pt>
                <c:pt idx="28">
                  <c:v>28</c:v>
                </c:pt>
                <c:pt idx="29">
                  <c:v>15</c:v>
                </c:pt>
                <c:pt idx="30">
                  <c:v>30</c:v>
                </c:pt>
                <c:pt idx="31">
                  <c:v>16</c:v>
                </c:pt>
                <c:pt idx="32">
                  <c:v>32</c:v>
                </c:pt>
                <c:pt idx="33">
                  <c:v>17</c:v>
                </c:pt>
                <c:pt idx="34">
                  <c:v>34</c:v>
                </c:pt>
                <c:pt idx="35">
                  <c:v>18</c:v>
                </c:pt>
                <c:pt idx="36">
                  <c:v>36</c:v>
                </c:pt>
                <c:pt idx="37">
                  <c:v>19</c:v>
                </c:pt>
                <c:pt idx="38">
                  <c:v>38</c:v>
                </c:pt>
                <c:pt idx="39">
                  <c:v>20</c:v>
                </c:pt>
                <c:pt idx="40">
                  <c:v>40</c:v>
                </c:pt>
                <c:pt idx="41">
                  <c:v>21</c:v>
                </c:pt>
                <c:pt idx="42">
                  <c:v>42</c:v>
                </c:pt>
                <c:pt idx="43">
                  <c:v>22</c:v>
                </c:pt>
                <c:pt idx="44">
                  <c:v>44</c:v>
                </c:pt>
                <c:pt idx="45">
                  <c:v>23</c:v>
                </c:pt>
                <c:pt idx="46">
                  <c:v>46</c:v>
                </c:pt>
                <c:pt idx="47">
                  <c:v>24</c:v>
                </c:pt>
                <c:pt idx="48">
                  <c:v>48</c:v>
                </c:pt>
                <c:pt idx="49">
                  <c:v>25</c:v>
                </c:pt>
                <c:pt idx="50">
                  <c:v>50</c:v>
                </c:pt>
                <c:pt idx="51">
                  <c:v>26</c:v>
                </c:pt>
                <c:pt idx="52">
                  <c:v>52</c:v>
                </c:pt>
                <c:pt idx="53">
                  <c:v>27</c:v>
                </c:pt>
                <c:pt idx="54">
                  <c:v>54</c:v>
                </c:pt>
                <c:pt idx="55">
                  <c:v>28</c:v>
                </c:pt>
                <c:pt idx="56">
                  <c:v>56</c:v>
                </c:pt>
                <c:pt idx="57">
                  <c:v>29</c:v>
                </c:pt>
                <c:pt idx="58">
                  <c:v>58</c:v>
                </c:pt>
                <c:pt idx="59">
                  <c:v>30</c:v>
                </c:pt>
                <c:pt idx="60">
                  <c:v>60</c:v>
                </c:pt>
                <c:pt idx="61">
                  <c:v>31</c:v>
                </c:pt>
                <c:pt idx="62">
                  <c:v>62</c:v>
                </c:pt>
                <c:pt idx="63">
                  <c:v>32</c:v>
                </c:pt>
                <c:pt idx="64">
                  <c:v>64</c:v>
                </c:pt>
                <c:pt idx="65">
                  <c:v>33</c:v>
                </c:pt>
                <c:pt idx="66">
                  <c:v>66</c:v>
                </c:pt>
                <c:pt idx="67">
                  <c:v>34</c:v>
                </c:pt>
                <c:pt idx="68">
                  <c:v>68</c:v>
                </c:pt>
                <c:pt idx="69">
                  <c:v>35</c:v>
                </c:pt>
                <c:pt idx="70">
                  <c:v>70</c:v>
                </c:pt>
                <c:pt idx="71">
                  <c:v>36</c:v>
                </c:pt>
                <c:pt idx="72">
                  <c:v>72</c:v>
                </c:pt>
                <c:pt idx="73">
                  <c:v>37</c:v>
                </c:pt>
                <c:pt idx="74">
                  <c:v>74</c:v>
                </c:pt>
                <c:pt idx="75">
                  <c:v>38</c:v>
                </c:pt>
                <c:pt idx="76">
                  <c:v>76</c:v>
                </c:pt>
                <c:pt idx="77">
                  <c:v>39</c:v>
                </c:pt>
                <c:pt idx="78">
                  <c:v>78</c:v>
                </c:pt>
                <c:pt idx="79">
                  <c:v>40</c:v>
                </c:pt>
                <c:pt idx="80">
                  <c:v>80</c:v>
                </c:pt>
                <c:pt idx="81">
                  <c:v>41</c:v>
                </c:pt>
                <c:pt idx="82">
                  <c:v>82</c:v>
                </c:pt>
                <c:pt idx="83">
                  <c:v>42</c:v>
                </c:pt>
                <c:pt idx="84">
                  <c:v>84</c:v>
                </c:pt>
                <c:pt idx="85">
                  <c:v>43</c:v>
                </c:pt>
                <c:pt idx="86">
                  <c:v>86</c:v>
                </c:pt>
                <c:pt idx="87">
                  <c:v>44</c:v>
                </c:pt>
                <c:pt idx="88">
                  <c:v>88</c:v>
                </c:pt>
                <c:pt idx="89">
                  <c:v>45</c:v>
                </c:pt>
                <c:pt idx="90">
                  <c:v>90</c:v>
                </c:pt>
                <c:pt idx="91">
                  <c:v>46</c:v>
                </c:pt>
                <c:pt idx="92">
                  <c:v>92</c:v>
                </c:pt>
                <c:pt idx="93">
                  <c:v>47</c:v>
                </c:pt>
                <c:pt idx="94">
                  <c:v>94</c:v>
                </c:pt>
                <c:pt idx="95">
                  <c:v>48</c:v>
                </c:pt>
                <c:pt idx="96">
                  <c:v>96</c:v>
                </c:pt>
                <c:pt idx="97">
                  <c:v>49</c:v>
                </c:pt>
                <c:pt idx="98">
                  <c:v>98</c:v>
                </c:pt>
                <c:pt idx="99">
                  <c:v>50</c:v>
                </c:pt>
                <c:pt idx="100">
                  <c:v>100</c:v>
                </c:pt>
              </c:numCache>
            </c:numRef>
          </c:cat>
          <c:val>
            <c:numRef>
              <c:f>' Graphs'!$BO$5:$BO$105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9.0909090909090912E-2</c:v>
                </c:pt>
                <c:pt idx="2">
                  <c:v>9.0909090909090912E-2</c:v>
                </c:pt>
                <c:pt idx="3">
                  <c:v>9.0909090909090912E-2</c:v>
                </c:pt>
                <c:pt idx="4">
                  <c:v>9.0909090909090912E-2</c:v>
                </c:pt>
                <c:pt idx="5">
                  <c:v>9.0909090909090912E-2</c:v>
                </c:pt>
                <c:pt idx="6">
                  <c:v>9.0909090909090912E-2</c:v>
                </c:pt>
                <c:pt idx="7">
                  <c:v>9.0909090909090912E-2</c:v>
                </c:pt>
                <c:pt idx="8">
                  <c:v>9.0909090909090912E-2</c:v>
                </c:pt>
                <c:pt idx="9">
                  <c:v>9.0909090909090912E-2</c:v>
                </c:pt>
                <c:pt idx="10">
                  <c:v>9.0909090909090912E-2</c:v>
                </c:pt>
                <c:pt idx="11">
                  <c:v>9.0909090909090912E-2</c:v>
                </c:pt>
                <c:pt idx="12">
                  <c:v>9.0909090909090912E-2</c:v>
                </c:pt>
                <c:pt idx="13">
                  <c:v>9.0909090909090912E-2</c:v>
                </c:pt>
                <c:pt idx="14">
                  <c:v>9.0909090909090912E-2</c:v>
                </c:pt>
                <c:pt idx="15">
                  <c:v>9.0909090909090912E-2</c:v>
                </c:pt>
                <c:pt idx="16">
                  <c:v>9.0909090909090912E-2</c:v>
                </c:pt>
                <c:pt idx="17">
                  <c:v>9.0909090909090912E-2</c:v>
                </c:pt>
                <c:pt idx="18">
                  <c:v>9.0909090909090912E-2</c:v>
                </c:pt>
                <c:pt idx="19">
                  <c:v>9.0909090909090912E-2</c:v>
                </c:pt>
                <c:pt idx="20">
                  <c:v>9.0909090909090912E-2</c:v>
                </c:pt>
                <c:pt idx="21">
                  <c:v>9.0909090909090912E-2</c:v>
                </c:pt>
                <c:pt idx="22">
                  <c:v>9.0909090909090912E-2</c:v>
                </c:pt>
                <c:pt idx="23">
                  <c:v>9.0909090909090912E-2</c:v>
                </c:pt>
                <c:pt idx="24">
                  <c:v>9.0909090909090912E-2</c:v>
                </c:pt>
                <c:pt idx="25">
                  <c:v>9.0909090909090912E-2</c:v>
                </c:pt>
                <c:pt idx="26">
                  <c:v>9.0909090909090912E-2</c:v>
                </c:pt>
                <c:pt idx="27">
                  <c:v>9.0909090909090912E-2</c:v>
                </c:pt>
                <c:pt idx="28">
                  <c:v>9.0909090909090912E-2</c:v>
                </c:pt>
                <c:pt idx="29">
                  <c:v>9.0909090909090912E-2</c:v>
                </c:pt>
                <c:pt idx="30">
                  <c:v>9.0909090909090912E-2</c:v>
                </c:pt>
                <c:pt idx="31">
                  <c:v>9.0909090909090912E-2</c:v>
                </c:pt>
                <c:pt idx="32">
                  <c:v>9.0909090909090912E-2</c:v>
                </c:pt>
                <c:pt idx="33">
                  <c:v>9.0909090909090912E-2</c:v>
                </c:pt>
                <c:pt idx="34">
                  <c:v>9.0909090909090912E-2</c:v>
                </c:pt>
                <c:pt idx="35">
                  <c:v>9.0909090909090912E-2</c:v>
                </c:pt>
                <c:pt idx="36">
                  <c:v>9.0909090909090912E-2</c:v>
                </c:pt>
                <c:pt idx="37">
                  <c:v>9.0909090909090912E-2</c:v>
                </c:pt>
                <c:pt idx="38">
                  <c:v>9.0909090909090912E-2</c:v>
                </c:pt>
                <c:pt idx="39">
                  <c:v>9.0909090909090912E-2</c:v>
                </c:pt>
                <c:pt idx="40">
                  <c:v>9.0909090909090912E-2</c:v>
                </c:pt>
                <c:pt idx="41">
                  <c:v>9.0909090909090912E-2</c:v>
                </c:pt>
                <c:pt idx="42">
                  <c:v>9.0909090909090912E-2</c:v>
                </c:pt>
                <c:pt idx="43">
                  <c:v>9.0909090909090912E-2</c:v>
                </c:pt>
                <c:pt idx="44">
                  <c:v>9.0909090909090912E-2</c:v>
                </c:pt>
                <c:pt idx="45">
                  <c:v>9.0909090909090912E-2</c:v>
                </c:pt>
                <c:pt idx="46">
                  <c:v>9.0909090909090912E-2</c:v>
                </c:pt>
                <c:pt idx="47">
                  <c:v>9.0909090909090912E-2</c:v>
                </c:pt>
                <c:pt idx="48">
                  <c:v>9.0909090909090912E-2</c:v>
                </c:pt>
                <c:pt idx="49">
                  <c:v>9.0909090909090912E-2</c:v>
                </c:pt>
                <c:pt idx="50">
                  <c:v>9.0909090909090912E-2</c:v>
                </c:pt>
                <c:pt idx="51">
                  <c:v>9.0909090909090912E-2</c:v>
                </c:pt>
                <c:pt idx="52">
                  <c:v>9.0909090909090912E-2</c:v>
                </c:pt>
                <c:pt idx="53">
                  <c:v>9.0909090909090912E-2</c:v>
                </c:pt>
                <c:pt idx="54">
                  <c:v>9.0909090909090912E-2</c:v>
                </c:pt>
                <c:pt idx="55">
                  <c:v>9.0909090909090912E-2</c:v>
                </c:pt>
                <c:pt idx="56">
                  <c:v>9.0909090909090912E-2</c:v>
                </c:pt>
                <c:pt idx="57">
                  <c:v>9.0909090909090912E-2</c:v>
                </c:pt>
                <c:pt idx="58">
                  <c:v>9.0909090909090912E-2</c:v>
                </c:pt>
                <c:pt idx="59">
                  <c:v>9.0909090909090912E-2</c:v>
                </c:pt>
                <c:pt idx="60">
                  <c:v>9.0909090909090912E-2</c:v>
                </c:pt>
                <c:pt idx="61">
                  <c:v>9.0909090909090912E-2</c:v>
                </c:pt>
                <c:pt idx="62">
                  <c:v>9.0909090909090912E-2</c:v>
                </c:pt>
                <c:pt idx="63">
                  <c:v>9.0909090909090912E-2</c:v>
                </c:pt>
                <c:pt idx="64">
                  <c:v>9.0909090909090912E-2</c:v>
                </c:pt>
                <c:pt idx="65">
                  <c:v>9.0909090909090912E-2</c:v>
                </c:pt>
                <c:pt idx="66">
                  <c:v>9.0909090909090912E-2</c:v>
                </c:pt>
                <c:pt idx="67">
                  <c:v>9.0909090909090912E-2</c:v>
                </c:pt>
                <c:pt idx="68">
                  <c:v>9.0909090909090912E-2</c:v>
                </c:pt>
                <c:pt idx="69">
                  <c:v>9.0909090909090912E-2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9.0909090909090912E-2</c:v>
                </c:pt>
                <c:pt idx="73">
                  <c:v>9.0909090909090912E-2</c:v>
                </c:pt>
                <c:pt idx="74">
                  <c:v>9.0909090909090912E-2</c:v>
                </c:pt>
                <c:pt idx="75">
                  <c:v>9.0909090909090912E-2</c:v>
                </c:pt>
                <c:pt idx="76">
                  <c:v>9.0909090909090912E-2</c:v>
                </c:pt>
                <c:pt idx="77">
                  <c:v>9.0909090909090912E-2</c:v>
                </c:pt>
                <c:pt idx="78">
                  <c:v>9.0909090909090912E-2</c:v>
                </c:pt>
                <c:pt idx="79">
                  <c:v>9.0909090909090912E-2</c:v>
                </c:pt>
                <c:pt idx="80">
                  <c:v>9.0909090909090912E-2</c:v>
                </c:pt>
                <c:pt idx="81">
                  <c:v>9.0909090909090912E-2</c:v>
                </c:pt>
                <c:pt idx="82">
                  <c:v>9.0909090909090912E-2</c:v>
                </c:pt>
                <c:pt idx="83">
                  <c:v>9.0909090909090912E-2</c:v>
                </c:pt>
                <c:pt idx="84">
                  <c:v>9.0909090909090912E-2</c:v>
                </c:pt>
                <c:pt idx="85">
                  <c:v>9.0909090909090912E-2</c:v>
                </c:pt>
                <c:pt idx="86">
                  <c:v>9.0909090909090912E-2</c:v>
                </c:pt>
                <c:pt idx="87">
                  <c:v>9.0909090909090912E-2</c:v>
                </c:pt>
                <c:pt idx="88">
                  <c:v>9.0909090909090912E-2</c:v>
                </c:pt>
                <c:pt idx="89">
                  <c:v>9.0909090909090912E-2</c:v>
                </c:pt>
                <c:pt idx="90">
                  <c:v>9.0909090909090912E-2</c:v>
                </c:pt>
                <c:pt idx="91">
                  <c:v>9.0909090909090912E-2</c:v>
                </c:pt>
                <c:pt idx="92">
                  <c:v>9.0909090909090912E-2</c:v>
                </c:pt>
                <c:pt idx="93">
                  <c:v>9.0909090909090912E-2</c:v>
                </c:pt>
                <c:pt idx="94">
                  <c:v>9.0909090909090912E-2</c:v>
                </c:pt>
                <c:pt idx="95">
                  <c:v>9.0909090909090912E-2</c:v>
                </c:pt>
                <c:pt idx="96">
                  <c:v>9.0909090909090912E-2</c:v>
                </c:pt>
                <c:pt idx="97">
                  <c:v>9.0909090909090912E-2</c:v>
                </c:pt>
                <c:pt idx="98">
                  <c:v>9.0909090909090912E-2</c:v>
                </c:pt>
                <c:pt idx="99">
                  <c:v>9.0909090909090912E-2</c:v>
                </c:pt>
                <c:pt idx="100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F6-48F1-8038-38A7446B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08944"/>
        <c:axId val="120086240"/>
      </c:areaChart>
      <c:catAx>
        <c:axId val="46340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86240"/>
        <c:crosses val="autoZero"/>
        <c:auto val="1"/>
        <c:lblAlgn val="ctr"/>
        <c:lblOffset val="100"/>
        <c:noMultiLvlLbl val="0"/>
      </c:catAx>
      <c:valAx>
        <c:axId val="120086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0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High growth Scenario with discount(A2)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 Graphs'!$AS$4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 Graphs'!$AR$5:$AR$105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Graphs'!$AS$5:$AS$105</c:f>
              <c:numCache>
                <c:formatCode>0.00%</c:formatCode>
                <c:ptCount val="101"/>
                <c:pt idx="0">
                  <c:v>0.40845732405780133</c:v>
                </c:pt>
                <c:pt idx="1">
                  <c:v>0.40845732405780133</c:v>
                </c:pt>
                <c:pt idx="2">
                  <c:v>0.40845732405780133</c:v>
                </c:pt>
                <c:pt idx="3">
                  <c:v>0.40845732405780133</c:v>
                </c:pt>
                <c:pt idx="4">
                  <c:v>0.40845732405780133</c:v>
                </c:pt>
                <c:pt idx="5">
                  <c:v>0.40845732405780133</c:v>
                </c:pt>
                <c:pt idx="6">
                  <c:v>0.40845732405780133</c:v>
                </c:pt>
                <c:pt idx="7">
                  <c:v>0.40845732405780133</c:v>
                </c:pt>
                <c:pt idx="8">
                  <c:v>0.40845732405780133</c:v>
                </c:pt>
                <c:pt idx="9">
                  <c:v>0.40845732405780133</c:v>
                </c:pt>
                <c:pt idx="10">
                  <c:v>0.40845732405780133</c:v>
                </c:pt>
                <c:pt idx="11">
                  <c:v>0.40845732405780133</c:v>
                </c:pt>
                <c:pt idx="12">
                  <c:v>0.40845732405780133</c:v>
                </c:pt>
                <c:pt idx="13">
                  <c:v>0.40845732405780133</c:v>
                </c:pt>
                <c:pt idx="14">
                  <c:v>0.40845732405780133</c:v>
                </c:pt>
                <c:pt idx="15">
                  <c:v>0.40845732405780133</c:v>
                </c:pt>
                <c:pt idx="16">
                  <c:v>0.40845732405780133</c:v>
                </c:pt>
                <c:pt idx="17">
                  <c:v>0.40845732405780133</c:v>
                </c:pt>
                <c:pt idx="18">
                  <c:v>0.40845732405780133</c:v>
                </c:pt>
                <c:pt idx="19">
                  <c:v>0.40845732405780133</c:v>
                </c:pt>
                <c:pt idx="20">
                  <c:v>0.40845732405780133</c:v>
                </c:pt>
                <c:pt idx="21">
                  <c:v>0.40845732405780133</c:v>
                </c:pt>
                <c:pt idx="22">
                  <c:v>0.40845732405780133</c:v>
                </c:pt>
                <c:pt idx="23">
                  <c:v>0.40845732405780133</c:v>
                </c:pt>
                <c:pt idx="24">
                  <c:v>0.40845732405780133</c:v>
                </c:pt>
                <c:pt idx="25">
                  <c:v>0.40845732405780133</c:v>
                </c:pt>
                <c:pt idx="26">
                  <c:v>0.40845732405780133</c:v>
                </c:pt>
                <c:pt idx="27">
                  <c:v>0.40845732405780133</c:v>
                </c:pt>
                <c:pt idx="28">
                  <c:v>0.40845732405780133</c:v>
                </c:pt>
                <c:pt idx="29">
                  <c:v>0.40845732405780133</c:v>
                </c:pt>
                <c:pt idx="30">
                  <c:v>0.40845732405780133</c:v>
                </c:pt>
                <c:pt idx="31">
                  <c:v>0.40845732405780133</c:v>
                </c:pt>
                <c:pt idx="32">
                  <c:v>0.40845732405780133</c:v>
                </c:pt>
                <c:pt idx="33">
                  <c:v>0.40845732405780133</c:v>
                </c:pt>
                <c:pt idx="34">
                  <c:v>0.40845732405780133</c:v>
                </c:pt>
                <c:pt idx="35">
                  <c:v>0.40845732405780133</c:v>
                </c:pt>
                <c:pt idx="36">
                  <c:v>0.40845732405780133</c:v>
                </c:pt>
                <c:pt idx="37">
                  <c:v>0.40845732405780133</c:v>
                </c:pt>
                <c:pt idx="38">
                  <c:v>0.40845732405780133</c:v>
                </c:pt>
                <c:pt idx="39">
                  <c:v>0.40845732405780133</c:v>
                </c:pt>
                <c:pt idx="40">
                  <c:v>0.40845732405780133</c:v>
                </c:pt>
                <c:pt idx="41">
                  <c:v>0.40845732405780133</c:v>
                </c:pt>
                <c:pt idx="42">
                  <c:v>0.40845732405780133</c:v>
                </c:pt>
                <c:pt idx="43">
                  <c:v>0.40845732405780133</c:v>
                </c:pt>
                <c:pt idx="44">
                  <c:v>0.40845732405780133</c:v>
                </c:pt>
                <c:pt idx="45">
                  <c:v>0.40845732405780133</c:v>
                </c:pt>
                <c:pt idx="46">
                  <c:v>0.40845732405780133</c:v>
                </c:pt>
                <c:pt idx="47">
                  <c:v>0.40845732405780133</c:v>
                </c:pt>
                <c:pt idx="48">
                  <c:v>0.40845732405780133</c:v>
                </c:pt>
                <c:pt idx="49">
                  <c:v>0.40845732405780133</c:v>
                </c:pt>
                <c:pt idx="50">
                  <c:v>0.40845732405780133</c:v>
                </c:pt>
                <c:pt idx="51">
                  <c:v>0.40845732405780133</c:v>
                </c:pt>
                <c:pt idx="52">
                  <c:v>0.40845732405780133</c:v>
                </c:pt>
                <c:pt idx="53">
                  <c:v>0.40845732405780133</c:v>
                </c:pt>
                <c:pt idx="54">
                  <c:v>0.40845732405780133</c:v>
                </c:pt>
                <c:pt idx="55">
                  <c:v>0.40845732405780133</c:v>
                </c:pt>
                <c:pt idx="56">
                  <c:v>0.40845732405780133</c:v>
                </c:pt>
                <c:pt idx="57">
                  <c:v>0.40845732405780133</c:v>
                </c:pt>
                <c:pt idx="58">
                  <c:v>0.40845732405780133</c:v>
                </c:pt>
                <c:pt idx="59">
                  <c:v>0.40845732405780133</c:v>
                </c:pt>
                <c:pt idx="60">
                  <c:v>0.40845732405780133</c:v>
                </c:pt>
                <c:pt idx="61">
                  <c:v>0.40845732405780133</c:v>
                </c:pt>
                <c:pt idx="62">
                  <c:v>0.40845732405780133</c:v>
                </c:pt>
                <c:pt idx="63">
                  <c:v>0.40845732405780133</c:v>
                </c:pt>
                <c:pt idx="64">
                  <c:v>0.40845732405780133</c:v>
                </c:pt>
                <c:pt idx="65">
                  <c:v>0.40845732405780133</c:v>
                </c:pt>
                <c:pt idx="66">
                  <c:v>0.40845732405780133</c:v>
                </c:pt>
                <c:pt idx="67">
                  <c:v>0.40845732405780133</c:v>
                </c:pt>
                <c:pt idx="68">
                  <c:v>0.40845732405780133</c:v>
                </c:pt>
                <c:pt idx="69">
                  <c:v>0.40845732405780133</c:v>
                </c:pt>
                <c:pt idx="70">
                  <c:v>0.40845732405780133</c:v>
                </c:pt>
                <c:pt idx="71">
                  <c:v>0.40845732405780133</c:v>
                </c:pt>
                <c:pt idx="72">
                  <c:v>0.40845732405780133</c:v>
                </c:pt>
                <c:pt idx="73">
                  <c:v>0.40845732405780133</c:v>
                </c:pt>
                <c:pt idx="74">
                  <c:v>0.40845732405780133</c:v>
                </c:pt>
                <c:pt idx="75">
                  <c:v>0.40845732405780133</c:v>
                </c:pt>
                <c:pt idx="76">
                  <c:v>0.40845732405780133</c:v>
                </c:pt>
                <c:pt idx="77">
                  <c:v>0.40845732405780133</c:v>
                </c:pt>
                <c:pt idx="78">
                  <c:v>0.40845732405780133</c:v>
                </c:pt>
                <c:pt idx="79">
                  <c:v>0.40845732405780133</c:v>
                </c:pt>
                <c:pt idx="80">
                  <c:v>0.40845732405780133</c:v>
                </c:pt>
                <c:pt idx="81">
                  <c:v>0.40845732405780133</c:v>
                </c:pt>
                <c:pt idx="82">
                  <c:v>0.40845732405780133</c:v>
                </c:pt>
                <c:pt idx="83">
                  <c:v>0.40845732405780133</c:v>
                </c:pt>
                <c:pt idx="84">
                  <c:v>0.40845732405780133</c:v>
                </c:pt>
                <c:pt idx="85">
                  <c:v>0.40845732405780133</c:v>
                </c:pt>
                <c:pt idx="86">
                  <c:v>0.40845732405780133</c:v>
                </c:pt>
                <c:pt idx="87">
                  <c:v>0.40845732405780133</c:v>
                </c:pt>
                <c:pt idx="88">
                  <c:v>0.40845732405780133</c:v>
                </c:pt>
                <c:pt idx="89">
                  <c:v>0.40845732405780133</c:v>
                </c:pt>
                <c:pt idx="90">
                  <c:v>0.40845732405780133</c:v>
                </c:pt>
                <c:pt idx="91">
                  <c:v>0.40845732405780133</c:v>
                </c:pt>
                <c:pt idx="92">
                  <c:v>0.40845732405780133</c:v>
                </c:pt>
                <c:pt idx="93">
                  <c:v>0.40845732405780133</c:v>
                </c:pt>
                <c:pt idx="94">
                  <c:v>0.40845732405780133</c:v>
                </c:pt>
                <c:pt idx="95">
                  <c:v>0.40845732405780133</c:v>
                </c:pt>
                <c:pt idx="96">
                  <c:v>0.40845732405780133</c:v>
                </c:pt>
                <c:pt idx="97">
                  <c:v>0.40845732405780133</c:v>
                </c:pt>
                <c:pt idx="98">
                  <c:v>0.40845732405780133</c:v>
                </c:pt>
                <c:pt idx="99">
                  <c:v>0.40845732405780133</c:v>
                </c:pt>
                <c:pt idx="100">
                  <c:v>0.40845732405780133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E-44EC-BB6E-7BBBE71D3B5B}"/>
            </c:ext>
          </c:extLst>
        </c:ser>
        <c:ser>
          <c:idx val="1"/>
          <c:order val="1"/>
          <c:tx>
            <c:strRef>
              <c:f>' Graphs'!$AT$4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 Graphs'!$AR$5:$AR$105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Graphs'!$AT$5:$AT$105</c:f>
              <c:numCache>
                <c:formatCode>0.00%</c:formatCode>
                <c:ptCount val="101"/>
                <c:pt idx="0">
                  <c:v>0.40845732405780133</c:v>
                </c:pt>
                <c:pt idx="1">
                  <c:v>0.40845732405780133</c:v>
                </c:pt>
                <c:pt idx="2">
                  <c:v>0.40845732405780133</c:v>
                </c:pt>
                <c:pt idx="3">
                  <c:v>0.40845732405780133</c:v>
                </c:pt>
                <c:pt idx="4">
                  <c:v>0.40845732405780133</c:v>
                </c:pt>
                <c:pt idx="5">
                  <c:v>0.40845732405780133</c:v>
                </c:pt>
                <c:pt idx="6">
                  <c:v>0.40845732405780133</c:v>
                </c:pt>
                <c:pt idx="7">
                  <c:v>0.40845732405780133</c:v>
                </c:pt>
                <c:pt idx="8">
                  <c:v>0.40845732405780133</c:v>
                </c:pt>
                <c:pt idx="9">
                  <c:v>0.40845732405780133</c:v>
                </c:pt>
                <c:pt idx="10">
                  <c:v>0.40845732405780133</c:v>
                </c:pt>
                <c:pt idx="11">
                  <c:v>0.40845732405780133</c:v>
                </c:pt>
                <c:pt idx="12">
                  <c:v>0.40845732405780133</c:v>
                </c:pt>
                <c:pt idx="13">
                  <c:v>0.40845732405780133</c:v>
                </c:pt>
                <c:pt idx="14">
                  <c:v>0.40845732405780133</c:v>
                </c:pt>
                <c:pt idx="15">
                  <c:v>0.40845732405780133</c:v>
                </c:pt>
                <c:pt idx="16">
                  <c:v>0.40845732405780133</c:v>
                </c:pt>
                <c:pt idx="17">
                  <c:v>0.40845732405780133</c:v>
                </c:pt>
                <c:pt idx="18">
                  <c:v>0.40845732405780133</c:v>
                </c:pt>
                <c:pt idx="19">
                  <c:v>0.40845732405780133</c:v>
                </c:pt>
                <c:pt idx="20">
                  <c:v>0.40845732405780133</c:v>
                </c:pt>
                <c:pt idx="21">
                  <c:v>0.40845732405780133</c:v>
                </c:pt>
                <c:pt idx="22">
                  <c:v>0.40845732405780133</c:v>
                </c:pt>
                <c:pt idx="23">
                  <c:v>0.40845732405780133</c:v>
                </c:pt>
                <c:pt idx="24">
                  <c:v>0.40845732405780133</c:v>
                </c:pt>
                <c:pt idx="25">
                  <c:v>0.40845732405780133</c:v>
                </c:pt>
                <c:pt idx="26">
                  <c:v>0.40845732405780133</c:v>
                </c:pt>
                <c:pt idx="27">
                  <c:v>0.40845732405780133</c:v>
                </c:pt>
                <c:pt idx="28">
                  <c:v>0.40845732405780133</c:v>
                </c:pt>
                <c:pt idx="29">
                  <c:v>0.40845732405780133</c:v>
                </c:pt>
                <c:pt idx="30">
                  <c:v>0.40845732405780133</c:v>
                </c:pt>
                <c:pt idx="31">
                  <c:v>0.40845732405780133</c:v>
                </c:pt>
                <c:pt idx="32">
                  <c:v>0.40845732405780133</c:v>
                </c:pt>
                <c:pt idx="33">
                  <c:v>0.40845732405780133</c:v>
                </c:pt>
                <c:pt idx="34">
                  <c:v>0.40845732405780133</c:v>
                </c:pt>
                <c:pt idx="35">
                  <c:v>0.40845732405780133</c:v>
                </c:pt>
                <c:pt idx="36">
                  <c:v>0.40845732405780133</c:v>
                </c:pt>
                <c:pt idx="37">
                  <c:v>0.40845732405780133</c:v>
                </c:pt>
                <c:pt idx="38">
                  <c:v>0.40845732405780133</c:v>
                </c:pt>
                <c:pt idx="39">
                  <c:v>0.40845732405780133</c:v>
                </c:pt>
                <c:pt idx="40">
                  <c:v>0.40845732405780133</c:v>
                </c:pt>
                <c:pt idx="41">
                  <c:v>0.40845732405780133</c:v>
                </c:pt>
                <c:pt idx="42">
                  <c:v>0.40845732405780133</c:v>
                </c:pt>
                <c:pt idx="43">
                  <c:v>0.40845732405780133</c:v>
                </c:pt>
                <c:pt idx="44">
                  <c:v>0.40845732405780133</c:v>
                </c:pt>
                <c:pt idx="45">
                  <c:v>0.40845732405780133</c:v>
                </c:pt>
                <c:pt idx="46">
                  <c:v>0.40845732405780133</c:v>
                </c:pt>
                <c:pt idx="47">
                  <c:v>0.40845732405780133</c:v>
                </c:pt>
                <c:pt idx="48">
                  <c:v>0.40845732405780133</c:v>
                </c:pt>
                <c:pt idx="49">
                  <c:v>0.40845732405780133</c:v>
                </c:pt>
                <c:pt idx="50">
                  <c:v>0.40845732405780133</c:v>
                </c:pt>
                <c:pt idx="51">
                  <c:v>0.40845732405780133</c:v>
                </c:pt>
                <c:pt idx="52">
                  <c:v>0.40845732405780133</c:v>
                </c:pt>
                <c:pt idx="53">
                  <c:v>0.40845732405780133</c:v>
                </c:pt>
                <c:pt idx="54">
                  <c:v>0.40845732405780133</c:v>
                </c:pt>
                <c:pt idx="55">
                  <c:v>0.40845732405780133</c:v>
                </c:pt>
                <c:pt idx="56">
                  <c:v>0.40845732405780133</c:v>
                </c:pt>
                <c:pt idx="57">
                  <c:v>0.40845732405780133</c:v>
                </c:pt>
                <c:pt idx="58">
                  <c:v>0.40845732405780133</c:v>
                </c:pt>
                <c:pt idx="59">
                  <c:v>0.40845732405780133</c:v>
                </c:pt>
                <c:pt idx="60">
                  <c:v>0.40845732405780133</c:v>
                </c:pt>
                <c:pt idx="61">
                  <c:v>0.40845732405780133</c:v>
                </c:pt>
                <c:pt idx="62">
                  <c:v>0.40845732405780133</c:v>
                </c:pt>
                <c:pt idx="63">
                  <c:v>0.40845732405780133</c:v>
                </c:pt>
                <c:pt idx="64">
                  <c:v>0.40845732405780133</c:v>
                </c:pt>
                <c:pt idx="65">
                  <c:v>0.40845732405780133</c:v>
                </c:pt>
                <c:pt idx="66">
                  <c:v>0.40845732405780133</c:v>
                </c:pt>
                <c:pt idx="67">
                  <c:v>0.40845732405780133</c:v>
                </c:pt>
                <c:pt idx="68">
                  <c:v>0.40845732405780133</c:v>
                </c:pt>
                <c:pt idx="69">
                  <c:v>0.40845732405780133</c:v>
                </c:pt>
                <c:pt idx="70">
                  <c:v>0.40845732405780133</c:v>
                </c:pt>
                <c:pt idx="71">
                  <c:v>0.40845732405780133</c:v>
                </c:pt>
                <c:pt idx="72">
                  <c:v>0.40845732405780133</c:v>
                </c:pt>
                <c:pt idx="73">
                  <c:v>0.40845732405780133</c:v>
                </c:pt>
                <c:pt idx="74">
                  <c:v>0.40845732405780133</c:v>
                </c:pt>
                <c:pt idx="75">
                  <c:v>0.40845732405780133</c:v>
                </c:pt>
                <c:pt idx="76">
                  <c:v>0.40845732405780133</c:v>
                </c:pt>
                <c:pt idx="77">
                  <c:v>0.40845732405780133</c:v>
                </c:pt>
                <c:pt idx="78">
                  <c:v>0.40845732405780133</c:v>
                </c:pt>
                <c:pt idx="79">
                  <c:v>0.40845732405780133</c:v>
                </c:pt>
                <c:pt idx="80">
                  <c:v>0.40845732405780133</c:v>
                </c:pt>
                <c:pt idx="81">
                  <c:v>0.40845732405780133</c:v>
                </c:pt>
                <c:pt idx="82">
                  <c:v>0.40845732405780133</c:v>
                </c:pt>
                <c:pt idx="83">
                  <c:v>0.40845732405780133</c:v>
                </c:pt>
                <c:pt idx="84">
                  <c:v>0.40845732405780133</c:v>
                </c:pt>
                <c:pt idx="85">
                  <c:v>0.40845732405780133</c:v>
                </c:pt>
                <c:pt idx="86">
                  <c:v>0.40845732405780133</c:v>
                </c:pt>
                <c:pt idx="87">
                  <c:v>0.40845732405780133</c:v>
                </c:pt>
                <c:pt idx="88">
                  <c:v>0.40845732405780133</c:v>
                </c:pt>
                <c:pt idx="89">
                  <c:v>0.40845732405780133</c:v>
                </c:pt>
                <c:pt idx="90">
                  <c:v>0.40845732405780133</c:v>
                </c:pt>
                <c:pt idx="91">
                  <c:v>0.40845732405780133</c:v>
                </c:pt>
                <c:pt idx="92">
                  <c:v>0.40845732405780133</c:v>
                </c:pt>
                <c:pt idx="93">
                  <c:v>0.40845732405780133</c:v>
                </c:pt>
                <c:pt idx="94">
                  <c:v>0.40845732405780133</c:v>
                </c:pt>
                <c:pt idx="95">
                  <c:v>0.40845732405780133</c:v>
                </c:pt>
                <c:pt idx="96">
                  <c:v>0.40845732405780133</c:v>
                </c:pt>
                <c:pt idx="97">
                  <c:v>0.40845732405780133</c:v>
                </c:pt>
                <c:pt idx="98">
                  <c:v>0.40845732405780133</c:v>
                </c:pt>
                <c:pt idx="99">
                  <c:v>0.40845732405780133</c:v>
                </c:pt>
                <c:pt idx="100">
                  <c:v>0.40845732405780133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E-44EC-BB6E-7BBBE71D3B5B}"/>
            </c:ext>
          </c:extLst>
        </c:ser>
        <c:ser>
          <c:idx val="2"/>
          <c:order val="2"/>
          <c:tx>
            <c:strRef>
              <c:f>' Graphs'!$AU$4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 Graphs'!$AR$5:$AR$105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Graphs'!$AU$5:$AU$105</c:f>
              <c:numCache>
                <c:formatCode>0.00%</c:formatCode>
                <c:ptCount val="101"/>
                <c:pt idx="0">
                  <c:v>3.5740015855057615E-2</c:v>
                </c:pt>
                <c:pt idx="1">
                  <c:v>3.5740015855057615E-2</c:v>
                </c:pt>
                <c:pt idx="2">
                  <c:v>3.5740015855057615E-2</c:v>
                </c:pt>
                <c:pt idx="3">
                  <c:v>3.5740015855057615E-2</c:v>
                </c:pt>
                <c:pt idx="4">
                  <c:v>3.5740015855057615E-2</c:v>
                </c:pt>
                <c:pt idx="5">
                  <c:v>3.5740015855057615E-2</c:v>
                </c:pt>
                <c:pt idx="6">
                  <c:v>3.5740015855057615E-2</c:v>
                </c:pt>
                <c:pt idx="7">
                  <c:v>3.5740015855057615E-2</c:v>
                </c:pt>
                <c:pt idx="8">
                  <c:v>3.5740015855057615E-2</c:v>
                </c:pt>
                <c:pt idx="9">
                  <c:v>3.5740015855057615E-2</c:v>
                </c:pt>
                <c:pt idx="10">
                  <c:v>3.5740015855057615E-2</c:v>
                </c:pt>
                <c:pt idx="11">
                  <c:v>3.5740015855057615E-2</c:v>
                </c:pt>
                <c:pt idx="12">
                  <c:v>3.5740015855057615E-2</c:v>
                </c:pt>
                <c:pt idx="13">
                  <c:v>3.5740015855057615E-2</c:v>
                </c:pt>
                <c:pt idx="14">
                  <c:v>3.5740015855057615E-2</c:v>
                </c:pt>
                <c:pt idx="15">
                  <c:v>3.5740015855057615E-2</c:v>
                </c:pt>
                <c:pt idx="16">
                  <c:v>3.5740015855057615E-2</c:v>
                </c:pt>
                <c:pt idx="17">
                  <c:v>3.5740015855057615E-2</c:v>
                </c:pt>
                <c:pt idx="18">
                  <c:v>3.5740015855057615E-2</c:v>
                </c:pt>
                <c:pt idx="19">
                  <c:v>3.5740015855057615E-2</c:v>
                </c:pt>
                <c:pt idx="20">
                  <c:v>3.5740015855057615E-2</c:v>
                </c:pt>
                <c:pt idx="21">
                  <c:v>3.5740015855057615E-2</c:v>
                </c:pt>
                <c:pt idx="22">
                  <c:v>3.5740015855057615E-2</c:v>
                </c:pt>
                <c:pt idx="23">
                  <c:v>3.5740015855057615E-2</c:v>
                </c:pt>
                <c:pt idx="24">
                  <c:v>3.5740015855057615E-2</c:v>
                </c:pt>
                <c:pt idx="25">
                  <c:v>3.5740015855057615E-2</c:v>
                </c:pt>
                <c:pt idx="26">
                  <c:v>3.5740015855057615E-2</c:v>
                </c:pt>
                <c:pt idx="27">
                  <c:v>3.5740015855057615E-2</c:v>
                </c:pt>
                <c:pt idx="28">
                  <c:v>3.5740015855057615E-2</c:v>
                </c:pt>
                <c:pt idx="29">
                  <c:v>3.5740015855057615E-2</c:v>
                </c:pt>
                <c:pt idx="30">
                  <c:v>3.5740015855057615E-2</c:v>
                </c:pt>
                <c:pt idx="31">
                  <c:v>3.5740015855057615E-2</c:v>
                </c:pt>
                <c:pt idx="32">
                  <c:v>3.5740015855057615E-2</c:v>
                </c:pt>
                <c:pt idx="33">
                  <c:v>3.5740015855057615E-2</c:v>
                </c:pt>
                <c:pt idx="34">
                  <c:v>3.5740015855057615E-2</c:v>
                </c:pt>
                <c:pt idx="35">
                  <c:v>3.5740015855057615E-2</c:v>
                </c:pt>
                <c:pt idx="36">
                  <c:v>3.5740015855057615E-2</c:v>
                </c:pt>
                <c:pt idx="37">
                  <c:v>3.5740015855057615E-2</c:v>
                </c:pt>
                <c:pt idx="38">
                  <c:v>3.5740015855057615E-2</c:v>
                </c:pt>
                <c:pt idx="39">
                  <c:v>3.5740015855057615E-2</c:v>
                </c:pt>
                <c:pt idx="40">
                  <c:v>3.5740015855057615E-2</c:v>
                </c:pt>
                <c:pt idx="41">
                  <c:v>3.5740015855057615E-2</c:v>
                </c:pt>
                <c:pt idx="42">
                  <c:v>3.5740015855057615E-2</c:v>
                </c:pt>
                <c:pt idx="43">
                  <c:v>3.5740015855057615E-2</c:v>
                </c:pt>
                <c:pt idx="44">
                  <c:v>3.5740015855057615E-2</c:v>
                </c:pt>
                <c:pt idx="45">
                  <c:v>3.5740015855057615E-2</c:v>
                </c:pt>
                <c:pt idx="46">
                  <c:v>3.5740015855057615E-2</c:v>
                </c:pt>
                <c:pt idx="47">
                  <c:v>3.5740015855057615E-2</c:v>
                </c:pt>
                <c:pt idx="48">
                  <c:v>3.5740015855057615E-2</c:v>
                </c:pt>
                <c:pt idx="49">
                  <c:v>3.5740015855057615E-2</c:v>
                </c:pt>
                <c:pt idx="50">
                  <c:v>3.5740015855057615E-2</c:v>
                </c:pt>
                <c:pt idx="51">
                  <c:v>3.5740015855057615E-2</c:v>
                </c:pt>
                <c:pt idx="52">
                  <c:v>3.5740015855057615E-2</c:v>
                </c:pt>
                <c:pt idx="53">
                  <c:v>3.5740015855057615E-2</c:v>
                </c:pt>
                <c:pt idx="54">
                  <c:v>3.5740015855057615E-2</c:v>
                </c:pt>
                <c:pt idx="55">
                  <c:v>3.5740015855057615E-2</c:v>
                </c:pt>
                <c:pt idx="56">
                  <c:v>3.5740015855057615E-2</c:v>
                </c:pt>
                <c:pt idx="57">
                  <c:v>3.5740015855057615E-2</c:v>
                </c:pt>
                <c:pt idx="58">
                  <c:v>3.5740015855057615E-2</c:v>
                </c:pt>
                <c:pt idx="59">
                  <c:v>3.5740015855057615E-2</c:v>
                </c:pt>
                <c:pt idx="60">
                  <c:v>3.5740015855057615E-2</c:v>
                </c:pt>
                <c:pt idx="61">
                  <c:v>3.5740015855057615E-2</c:v>
                </c:pt>
                <c:pt idx="62">
                  <c:v>3.5740015855057615E-2</c:v>
                </c:pt>
                <c:pt idx="63">
                  <c:v>3.5740015855057615E-2</c:v>
                </c:pt>
                <c:pt idx="64">
                  <c:v>3.5740015855057615E-2</c:v>
                </c:pt>
                <c:pt idx="65">
                  <c:v>3.5740015855057615E-2</c:v>
                </c:pt>
                <c:pt idx="66">
                  <c:v>3.5740015855057615E-2</c:v>
                </c:pt>
                <c:pt idx="67">
                  <c:v>3.5740015855057615E-2</c:v>
                </c:pt>
                <c:pt idx="68">
                  <c:v>3.5740015855057615E-2</c:v>
                </c:pt>
                <c:pt idx="69">
                  <c:v>3.5740015855057615E-2</c:v>
                </c:pt>
                <c:pt idx="70">
                  <c:v>3.5740015855057615E-2</c:v>
                </c:pt>
                <c:pt idx="71">
                  <c:v>3.5740015855057615E-2</c:v>
                </c:pt>
                <c:pt idx="72">
                  <c:v>3.5740015855057615E-2</c:v>
                </c:pt>
                <c:pt idx="73">
                  <c:v>3.5740015855057615E-2</c:v>
                </c:pt>
                <c:pt idx="74">
                  <c:v>3.5740015855057615E-2</c:v>
                </c:pt>
                <c:pt idx="75">
                  <c:v>3.5740015855057615E-2</c:v>
                </c:pt>
                <c:pt idx="76">
                  <c:v>3.5740015855057615E-2</c:v>
                </c:pt>
                <c:pt idx="77">
                  <c:v>3.5740015855057615E-2</c:v>
                </c:pt>
                <c:pt idx="78">
                  <c:v>3.5740015855057615E-2</c:v>
                </c:pt>
                <c:pt idx="79">
                  <c:v>3.5740015855057615E-2</c:v>
                </c:pt>
                <c:pt idx="80">
                  <c:v>3.5740015855057615E-2</c:v>
                </c:pt>
                <c:pt idx="81">
                  <c:v>3.5740015855057615E-2</c:v>
                </c:pt>
                <c:pt idx="82">
                  <c:v>3.5740015855057615E-2</c:v>
                </c:pt>
                <c:pt idx="83">
                  <c:v>3.5740015855057615E-2</c:v>
                </c:pt>
                <c:pt idx="84">
                  <c:v>3.5740015855057615E-2</c:v>
                </c:pt>
                <c:pt idx="85">
                  <c:v>3.5740015855057615E-2</c:v>
                </c:pt>
                <c:pt idx="86">
                  <c:v>3.5740015855057615E-2</c:v>
                </c:pt>
                <c:pt idx="87">
                  <c:v>3.5740015855057615E-2</c:v>
                </c:pt>
                <c:pt idx="88">
                  <c:v>3.5740015855057615E-2</c:v>
                </c:pt>
                <c:pt idx="89">
                  <c:v>3.5740015855057615E-2</c:v>
                </c:pt>
                <c:pt idx="90">
                  <c:v>3.5740015855057615E-2</c:v>
                </c:pt>
                <c:pt idx="91">
                  <c:v>3.5740015855057615E-2</c:v>
                </c:pt>
                <c:pt idx="92">
                  <c:v>3.5740015855057615E-2</c:v>
                </c:pt>
                <c:pt idx="93">
                  <c:v>3.5740015855057615E-2</c:v>
                </c:pt>
                <c:pt idx="94">
                  <c:v>3.5740015855057615E-2</c:v>
                </c:pt>
                <c:pt idx="95">
                  <c:v>3.5740015855057615E-2</c:v>
                </c:pt>
                <c:pt idx="96">
                  <c:v>3.5740015855057615E-2</c:v>
                </c:pt>
                <c:pt idx="97">
                  <c:v>3.5740015855057615E-2</c:v>
                </c:pt>
                <c:pt idx="98">
                  <c:v>3.5740015855057615E-2</c:v>
                </c:pt>
                <c:pt idx="99">
                  <c:v>3.5740015855057615E-2</c:v>
                </c:pt>
                <c:pt idx="100">
                  <c:v>3.5740015855057615E-2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EE-44EC-BB6E-7BBBE71D3B5B}"/>
            </c:ext>
          </c:extLst>
        </c:ser>
        <c:ser>
          <c:idx val="3"/>
          <c:order val="3"/>
          <c:tx>
            <c:strRef>
              <c:f>' Graphs'!$AV$4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 Graphs'!$AR$5:$AR$105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Graphs'!$AV$5:$AV$105</c:f>
              <c:numCache>
                <c:formatCode>0.00%</c:formatCode>
                <c:ptCount val="101"/>
                <c:pt idx="0">
                  <c:v>5.643624512024889E-2</c:v>
                </c:pt>
                <c:pt idx="1">
                  <c:v>5.643624512024889E-2</c:v>
                </c:pt>
                <c:pt idx="2">
                  <c:v>5.643624512024889E-2</c:v>
                </c:pt>
                <c:pt idx="3">
                  <c:v>5.643624512024889E-2</c:v>
                </c:pt>
                <c:pt idx="4">
                  <c:v>5.643624512024889E-2</c:v>
                </c:pt>
                <c:pt idx="5">
                  <c:v>5.643624512024889E-2</c:v>
                </c:pt>
                <c:pt idx="6">
                  <c:v>5.643624512024889E-2</c:v>
                </c:pt>
                <c:pt idx="7">
                  <c:v>5.643624512024889E-2</c:v>
                </c:pt>
                <c:pt idx="8">
                  <c:v>5.643624512024889E-2</c:v>
                </c:pt>
                <c:pt idx="9">
                  <c:v>5.643624512024889E-2</c:v>
                </c:pt>
                <c:pt idx="10">
                  <c:v>5.643624512024889E-2</c:v>
                </c:pt>
                <c:pt idx="11">
                  <c:v>5.643624512024889E-2</c:v>
                </c:pt>
                <c:pt idx="12">
                  <c:v>5.643624512024889E-2</c:v>
                </c:pt>
                <c:pt idx="13">
                  <c:v>5.643624512024889E-2</c:v>
                </c:pt>
                <c:pt idx="14">
                  <c:v>5.643624512024889E-2</c:v>
                </c:pt>
                <c:pt idx="15">
                  <c:v>5.643624512024889E-2</c:v>
                </c:pt>
                <c:pt idx="16">
                  <c:v>5.643624512024889E-2</c:v>
                </c:pt>
                <c:pt idx="17">
                  <c:v>5.643624512024889E-2</c:v>
                </c:pt>
                <c:pt idx="18">
                  <c:v>5.643624512024889E-2</c:v>
                </c:pt>
                <c:pt idx="19">
                  <c:v>5.643624512024889E-2</c:v>
                </c:pt>
                <c:pt idx="20">
                  <c:v>5.643624512024889E-2</c:v>
                </c:pt>
                <c:pt idx="21">
                  <c:v>5.643624512024889E-2</c:v>
                </c:pt>
                <c:pt idx="22">
                  <c:v>5.643624512024889E-2</c:v>
                </c:pt>
                <c:pt idx="23">
                  <c:v>5.643624512024889E-2</c:v>
                </c:pt>
                <c:pt idx="24">
                  <c:v>5.643624512024889E-2</c:v>
                </c:pt>
                <c:pt idx="25">
                  <c:v>5.643624512024889E-2</c:v>
                </c:pt>
                <c:pt idx="26">
                  <c:v>5.643624512024889E-2</c:v>
                </c:pt>
                <c:pt idx="27">
                  <c:v>5.643624512024889E-2</c:v>
                </c:pt>
                <c:pt idx="28">
                  <c:v>5.643624512024889E-2</c:v>
                </c:pt>
                <c:pt idx="29">
                  <c:v>5.643624512024889E-2</c:v>
                </c:pt>
                <c:pt idx="30">
                  <c:v>5.643624512024889E-2</c:v>
                </c:pt>
                <c:pt idx="31">
                  <c:v>5.643624512024889E-2</c:v>
                </c:pt>
                <c:pt idx="32">
                  <c:v>5.643624512024889E-2</c:v>
                </c:pt>
                <c:pt idx="33">
                  <c:v>5.643624512024889E-2</c:v>
                </c:pt>
                <c:pt idx="34">
                  <c:v>5.643624512024889E-2</c:v>
                </c:pt>
                <c:pt idx="35">
                  <c:v>5.643624512024889E-2</c:v>
                </c:pt>
                <c:pt idx="36">
                  <c:v>5.643624512024889E-2</c:v>
                </c:pt>
                <c:pt idx="37">
                  <c:v>5.643624512024889E-2</c:v>
                </c:pt>
                <c:pt idx="38">
                  <c:v>5.643624512024889E-2</c:v>
                </c:pt>
                <c:pt idx="39">
                  <c:v>5.643624512024889E-2</c:v>
                </c:pt>
                <c:pt idx="40">
                  <c:v>5.643624512024889E-2</c:v>
                </c:pt>
                <c:pt idx="41">
                  <c:v>5.643624512024889E-2</c:v>
                </c:pt>
                <c:pt idx="42">
                  <c:v>5.643624512024889E-2</c:v>
                </c:pt>
                <c:pt idx="43">
                  <c:v>5.643624512024889E-2</c:v>
                </c:pt>
                <c:pt idx="44">
                  <c:v>5.643624512024889E-2</c:v>
                </c:pt>
                <c:pt idx="45">
                  <c:v>5.643624512024889E-2</c:v>
                </c:pt>
                <c:pt idx="46">
                  <c:v>5.643624512024889E-2</c:v>
                </c:pt>
                <c:pt idx="47">
                  <c:v>5.643624512024889E-2</c:v>
                </c:pt>
                <c:pt idx="48">
                  <c:v>5.643624512024889E-2</c:v>
                </c:pt>
                <c:pt idx="49">
                  <c:v>5.643624512024889E-2</c:v>
                </c:pt>
                <c:pt idx="50">
                  <c:v>5.643624512024889E-2</c:v>
                </c:pt>
                <c:pt idx="51">
                  <c:v>5.643624512024889E-2</c:v>
                </c:pt>
                <c:pt idx="52">
                  <c:v>5.643624512024889E-2</c:v>
                </c:pt>
                <c:pt idx="53">
                  <c:v>5.643624512024889E-2</c:v>
                </c:pt>
                <c:pt idx="54">
                  <c:v>5.643624512024889E-2</c:v>
                </c:pt>
                <c:pt idx="55">
                  <c:v>5.643624512024889E-2</c:v>
                </c:pt>
                <c:pt idx="56">
                  <c:v>5.643624512024889E-2</c:v>
                </c:pt>
                <c:pt idx="57">
                  <c:v>5.643624512024889E-2</c:v>
                </c:pt>
                <c:pt idx="58">
                  <c:v>5.643624512024889E-2</c:v>
                </c:pt>
                <c:pt idx="59">
                  <c:v>5.643624512024889E-2</c:v>
                </c:pt>
                <c:pt idx="60">
                  <c:v>5.643624512024889E-2</c:v>
                </c:pt>
                <c:pt idx="61">
                  <c:v>5.643624512024889E-2</c:v>
                </c:pt>
                <c:pt idx="62">
                  <c:v>5.643624512024889E-2</c:v>
                </c:pt>
                <c:pt idx="63">
                  <c:v>5.643624512024889E-2</c:v>
                </c:pt>
                <c:pt idx="64">
                  <c:v>5.643624512024889E-2</c:v>
                </c:pt>
                <c:pt idx="65">
                  <c:v>5.643624512024889E-2</c:v>
                </c:pt>
                <c:pt idx="66">
                  <c:v>5.643624512024889E-2</c:v>
                </c:pt>
                <c:pt idx="67">
                  <c:v>5.643624512024889E-2</c:v>
                </c:pt>
                <c:pt idx="68">
                  <c:v>5.643624512024889E-2</c:v>
                </c:pt>
                <c:pt idx="69">
                  <c:v>5.643624512024889E-2</c:v>
                </c:pt>
                <c:pt idx="70">
                  <c:v>5.643624512024889E-2</c:v>
                </c:pt>
                <c:pt idx="71">
                  <c:v>5.643624512024889E-2</c:v>
                </c:pt>
                <c:pt idx="72">
                  <c:v>5.643624512024889E-2</c:v>
                </c:pt>
                <c:pt idx="73">
                  <c:v>5.643624512024889E-2</c:v>
                </c:pt>
                <c:pt idx="74">
                  <c:v>5.643624512024889E-2</c:v>
                </c:pt>
                <c:pt idx="75">
                  <c:v>5.643624512024889E-2</c:v>
                </c:pt>
                <c:pt idx="76">
                  <c:v>5.643624512024889E-2</c:v>
                </c:pt>
                <c:pt idx="77">
                  <c:v>5.643624512024889E-2</c:v>
                </c:pt>
                <c:pt idx="78">
                  <c:v>5.643624512024889E-2</c:v>
                </c:pt>
                <c:pt idx="79">
                  <c:v>5.643624512024889E-2</c:v>
                </c:pt>
                <c:pt idx="80">
                  <c:v>5.643624512024889E-2</c:v>
                </c:pt>
                <c:pt idx="81">
                  <c:v>5.643624512024889E-2</c:v>
                </c:pt>
                <c:pt idx="82">
                  <c:v>5.643624512024889E-2</c:v>
                </c:pt>
                <c:pt idx="83">
                  <c:v>5.643624512024889E-2</c:v>
                </c:pt>
                <c:pt idx="84">
                  <c:v>5.643624512024889E-2</c:v>
                </c:pt>
                <c:pt idx="85">
                  <c:v>5.643624512024889E-2</c:v>
                </c:pt>
                <c:pt idx="86">
                  <c:v>5.643624512024889E-2</c:v>
                </c:pt>
                <c:pt idx="87">
                  <c:v>5.643624512024889E-2</c:v>
                </c:pt>
                <c:pt idx="88">
                  <c:v>5.643624512024889E-2</c:v>
                </c:pt>
                <c:pt idx="89">
                  <c:v>5.643624512024889E-2</c:v>
                </c:pt>
                <c:pt idx="90">
                  <c:v>5.643624512024889E-2</c:v>
                </c:pt>
                <c:pt idx="91">
                  <c:v>5.643624512024889E-2</c:v>
                </c:pt>
                <c:pt idx="92">
                  <c:v>5.643624512024889E-2</c:v>
                </c:pt>
                <c:pt idx="93">
                  <c:v>5.643624512024889E-2</c:v>
                </c:pt>
                <c:pt idx="94">
                  <c:v>5.643624512024889E-2</c:v>
                </c:pt>
                <c:pt idx="95">
                  <c:v>5.643624512024889E-2</c:v>
                </c:pt>
                <c:pt idx="96">
                  <c:v>5.643624512024889E-2</c:v>
                </c:pt>
                <c:pt idx="97">
                  <c:v>5.643624512024889E-2</c:v>
                </c:pt>
                <c:pt idx="98">
                  <c:v>5.643624512024889E-2</c:v>
                </c:pt>
                <c:pt idx="99">
                  <c:v>5.643624512024889E-2</c:v>
                </c:pt>
                <c:pt idx="100">
                  <c:v>5.643624512024889E-2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EE-44EC-BB6E-7BBBE71D3B5B}"/>
            </c:ext>
          </c:extLst>
        </c:ser>
        <c:ser>
          <c:idx val="4"/>
          <c:order val="4"/>
          <c:tx>
            <c:strRef>
              <c:f>' Graphs'!$AW$4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 Graphs'!$AR$5:$AR$105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Graphs'!$AW$5:$AW$105</c:f>
              <c:numCache>
                <c:formatCode>0.00%</c:formatCode>
                <c:ptCount val="101"/>
                <c:pt idx="0">
                  <c:v>9.0909090909090912E-2</c:v>
                </c:pt>
                <c:pt idx="1">
                  <c:v>9.0909090909090912E-2</c:v>
                </c:pt>
                <c:pt idx="2">
                  <c:v>9.0909090909090912E-2</c:v>
                </c:pt>
                <c:pt idx="3">
                  <c:v>9.0909090909090912E-2</c:v>
                </c:pt>
                <c:pt idx="4">
                  <c:v>9.0909090909090912E-2</c:v>
                </c:pt>
                <c:pt idx="5">
                  <c:v>9.0909090909090912E-2</c:v>
                </c:pt>
                <c:pt idx="6">
                  <c:v>9.0909090909090912E-2</c:v>
                </c:pt>
                <c:pt idx="7">
                  <c:v>9.0909090909090912E-2</c:v>
                </c:pt>
                <c:pt idx="8">
                  <c:v>9.0909090909090912E-2</c:v>
                </c:pt>
                <c:pt idx="9">
                  <c:v>9.0909090909090912E-2</c:v>
                </c:pt>
                <c:pt idx="10">
                  <c:v>9.0909090909090912E-2</c:v>
                </c:pt>
                <c:pt idx="11">
                  <c:v>9.0909090909090912E-2</c:v>
                </c:pt>
                <c:pt idx="12">
                  <c:v>9.0909090909090912E-2</c:v>
                </c:pt>
                <c:pt idx="13">
                  <c:v>9.0909090909090912E-2</c:v>
                </c:pt>
                <c:pt idx="14">
                  <c:v>9.0909090909090912E-2</c:v>
                </c:pt>
                <c:pt idx="15">
                  <c:v>9.0909090909090912E-2</c:v>
                </c:pt>
                <c:pt idx="16">
                  <c:v>9.0909090909090912E-2</c:v>
                </c:pt>
                <c:pt idx="17">
                  <c:v>9.0909090909090912E-2</c:v>
                </c:pt>
                <c:pt idx="18">
                  <c:v>9.0909090909090912E-2</c:v>
                </c:pt>
                <c:pt idx="19">
                  <c:v>9.0909090909090912E-2</c:v>
                </c:pt>
                <c:pt idx="20">
                  <c:v>9.0909090909090912E-2</c:v>
                </c:pt>
                <c:pt idx="21">
                  <c:v>9.0909090909090912E-2</c:v>
                </c:pt>
                <c:pt idx="22">
                  <c:v>9.0909090909090912E-2</c:v>
                </c:pt>
                <c:pt idx="23">
                  <c:v>9.0909090909090912E-2</c:v>
                </c:pt>
                <c:pt idx="24">
                  <c:v>9.0909090909090912E-2</c:v>
                </c:pt>
                <c:pt idx="25">
                  <c:v>9.0909090909090912E-2</c:v>
                </c:pt>
                <c:pt idx="26">
                  <c:v>9.0909090909090912E-2</c:v>
                </c:pt>
                <c:pt idx="27">
                  <c:v>9.0909090909090912E-2</c:v>
                </c:pt>
                <c:pt idx="28">
                  <c:v>9.0909090909090912E-2</c:v>
                </c:pt>
                <c:pt idx="29">
                  <c:v>9.0909090909090912E-2</c:v>
                </c:pt>
                <c:pt idx="30">
                  <c:v>9.0909090909090912E-2</c:v>
                </c:pt>
                <c:pt idx="31">
                  <c:v>9.0909090909090912E-2</c:v>
                </c:pt>
                <c:pt idx="32">
                  <c:v>9.0909090909090912E-2</c:v>
                </c:pt>
                <c:pt idx="33">
                  <c:v>9.0909090909090912E-2</c:v>
                </c:pt>
                <c:pt idx="34">
                  <c:v>9.0909090909090912E-2</c:v>
                </c:pt>
                <c:pt idx="35">
                  <c:v>9.0909090909090912E-2</c:v>
                </c:pt>
                <c:pt idx="36">
                  <c:v>9.0909090909090912E-2</c:v>
                </c:pt>
                <c:pt idx="37">
                  <c:v>9.0909090909090912E-2</c:v>
                </c:pt>
                <c:pt idx="38">
                  <c:v>9.0909090909090912E-2</c:v>
                </c:pt>
                <c:pt idx="39">
                  <c:v>9.0909090909090912E-2</c:v>
                </c:pt>
                <c:pt idx="40">
                  <c:v>9.0909090909090912E-2</c:v>
                </c:pt>
                <c:pt idx="41">
                  <c:v>9.0909090909090912E-2</c:v>
                </c:pt>
                <c:pt idx="42">
                  <c:v>9.0909090909090912E-2</c:v>
                </c:pt>
                <c:pt idx="43">
                  <c:v>9.0909090909090912E-2</c:v>
                </c:pt>
                <c:pt idx="44">
                  <c:v>9.0909090909090912E-2</c:v>
                </c:pt>
                <c:pt idx="45">
                  <c:v>9.0909090909090912E-2</c:v>
                </c:pt>
                <c:pt idx="46">
                  <c:v>9.0909090909090912E-2</c:v>
                </c:pt>
                <c:pt idx="47">
                  <c:v>9.0909090909090912E-2</c:v>
                </c:pt>
                <c:pt idx="48">
                  <c:v>9.0909090909090912E-2</c:v>
                </c:pt>
                <c:pt idx="49">
                  <c:v>9.0909090909090912E-2</c:v>
                </c:pt>
                <c:pt idx="50">
                  <c:v>9.0909090909090912E-2</c:v>
                </c:pt>
                <c:pt idx="51">
                  <c:v>9.0909090909090912E-2</c:v>
                </c:pt>
                <c:pt idx="52">
                  <c:v>9.0909090909090912E-2</c:v>
                </c:pt>
                <c:pt idx="53">
                  <c:v>9.0909090909090912E-2</c:v>
                </c:pt>
                <c:pt idx="54">
                  <c:v>9.0909090909090912E-2</c:v>
                </c:pt>
                <c:pt idx="55">
                  <c:v>9.0909090909090912E-2</c:v>
                </c:pt>
                <c:pt idx="56">
                  <c:v>9.0909090909090912E-2</c:v>
                </c:pt>
                <c:pt idx="57">
                  <c:v>9.0909090909090912E-2</c:v>
                </c:pt>
                <c:pt idx="58">
                  <c:v>9.0909090909090912E-2</c:v>
                </c:pt>
                <c:pt idx="59">
                  <c:v>9.0909090909090912E-2</c:v>
                </c:pt>
                <c:pt idx="60">
                  <c:v>9.0909090909090912E-2</c:v>
                </c:pt>
                <c:pt idx="61">
                  <c:v>9.0909090909090912E-2</c:v>
                </c:pt>
                <c:pt idx="62">
                  <c:v>9.0909090909090912E-2</c:v>
                </c:pt>
                <c:pt idx="63">
                  <c:v>9.0909090909090912E-2</c:v>
                </c:pt>
                <c:pt idx="64">
                  <c:v>9.0909090909090912E-2</c:v>
                </c:pt>
                <c:pt idx="65">
                  <c:v>9.0909090909090912E-2</c:v>
                </c:pt>
                <c:pt idx="66">
                  <c:v>9.0909090909090912E-2</c:v>
                </c:pt>
                <c:pt idx="67">
                  <c:v>9.0909090909090912E-2</c:v>
                </c:pt>
                <c:pt idx="68">
                  <c:v>9.0909090909090912E-2</c:v>
                </c:pt>
                <c:pt idx="69">
                  <c:v>9.0909090909090912E-2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9.0909090909090912E-2</c:v>
                </c:pt>
                <c:pt idx="73">
                  <c:v>9.0909090909090912E-2</c:v>
                </c:pt>
                <c:pt idx="74">
                  <c:v>9.0909090909090912E-2</c:v>
                </c:pt>
                <c:pt idx="75">
                  <c:v>9.0909090909090912E-2</c:v>
                </c:pt>
                <c:pt idx="76">
                  <c:v>9.0909090909090912E-2</c:v>
                </c:pt>
                <c:pt idx="77">
                  <c:v>9.0909090909090912E-2</c:v>
                </c:pt>
                <c:pt idx="78">
                  <c:v>9.0909090909090912E-2</c:v>
                </c:pt>
                <c:pt idx="79">
                  <c:v>9.0909090909090912E-2</c:v>
                </c:pt>
                <c:pt idx="80">
                  <c:v>9.0909090909090912E-2</c:v>
                </c:pt>
                <c:pt idx="81">
                  <c:v>9.0909090909090912E-2</c:v>
                </c:pt>
                <c:pt idx="82">
                  <c:v>9.0909090909090912E-2</c:v>
                </c:pt>
                <c:pt idx="83">
                  <c:v>9.0909090909090912E-2</c:v>
                </c:pt>
                <c:pt idx="84">
                  <c:v>9.0909090909090912E-2</c:v>
                </c:pt>
                <c:pt idx="85">
                  <c:v>9.0909090909090912E-2</c:v>
                </c:pt>
                <c:pt idx="86">
                  <c:v>9.0909090909090912E-2</c:v>
                </c:pt>
                <c:pt idx="87">
                  <c:v>9.0909090909090912E-2</c:v>
                </c:pt>
                <c:pt idx="88">
                  <c:v>9.0909090909090912E-2</c:v>
                </c:pt>
                <c:pt idx="89">
                  <c:v>9.0909090909090912E-2</c:v>
                </c:pt>
                <c:pt idx="90">
                  <c:v>9.0909090909090912E-2</c:v>
                </c:pt>
                <c:pt idx="91">
                  <c:v>9.0909090909090912E-2</c:v>
                </c:pt>
                <c:pt idx="92">
                  <c:v>9.0909090909090912E-2</c:v>
                </c:pt>
                <c:pt idx="93">
                  <c:v>9.0909090909090912E-2</c:v>
                </c:pt>
                <c:pt idx="94">
                  <c:v>9.0909090909090912E-2</c:v>
                </c:pt>
                <c:pt idx="95">
                  <c:v>9.0909090909090912E-2</c:v>
                </c:pt>
                <c:pt idx="96">
                  <c:v>9.0909090909090912E-2</c:v>
                </c:pt>
                <c:pt idx="97">
                  <c:v>9.0909090909090912E-2</c:v>
                </c:pt>
                <c:pt idx="98">
                  <c:v>9.0909090909090912E-2</c:v>
                </c:pt>
                <c:pt idx="99">
                  <c:v>9.0909090909090912E-2</c:v>
                </c:pt>
                <c:pt idx="100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EE-44EC-BB6E-7BBBE71D3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876960"/>
        <c:axId val="557469808"/>
      </c:areaChart>
      <c:catAx>
        <c:axId val="386876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69808"/>
        <c:crosses val="autoZero"/>
        <c:auto val="1"/>
        <c:lblAlgn val="ctr"/>
        <c:lblOffset val="100"/>
        <c:noMultiLvlLbl val="0"/>
      </c:catAx>
      <c:valAx>
        <c:axId val="5574698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7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baseline="0">
                <a:effectLst/>
              </a:rPr>
              <a:t>Growth Scenario with discount (A1)</a:t>
            </a:r>
            <a:endParaRPr lang="en-I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 Graphs'!$AB$4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 Graphs'!$AA$5:$AA$105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Graphs'!$AB$5:$AB$105</c:f>
              <c:numCache>
                <c:formatCode>0.00%</c:formatCode>
                <c:ptCount val="101"/>
                <c:pt idx="0">
                  <c:v>0.29526534189025494</c:v>
                </c:pt>
                <c:pt idx="1">
                  <c:v>0.29526534189025494</c:v>
                </c:pt>
                <c:pt idx="2">
                  <c:v>0.29526534189025494</c:v>
                </c:pt>
                <c:pt idx="3">
                  <c:v>0.29526534189025494</c:v>
                </c:pt>
                <c:pt idx="4">
                  <c:v>0.29526534189025494</c:v>
                </c:pt>
                <c:pt idx="5">
                  <c:v>0.29526534189025494</c:v>
                </c:pt>
                <c:pt idx="6">
                  <c:v>0.29526534189025494</c:v>
                </c:pt>
                <c:pt idx="7">
                  <c:v>0.29526534189025494</c:v>
                </c:pt>
                <c:pt idx="8">
                  <c:v>0.29526534189025494</c:v>
                </c:pt>
                <c:pt idx="9">
                  <c:v>0.29526534189025494</c:v>
                </c:pt>
                <c:pt idx="10">
                  <c:v>0.29526534189025494</c:v>
                </c:pt>
                <c:pt idx="11">
                  <c:v>0.29526534189025494</c:v>
                </c:pt>
                <c:pt idx="12">
                  <c:v>0.29526534189025494</c:v>
                </c:pt>
                <c:pt idx="13">
                  <c:v>0.29526534189025494</c:v>
                </c:pt>
                <c:pt idx="14">
                  <c:v>0.29526534189025494</c:v>
                </c:pt>
                <c:pt idx="15">
                  <c:v>0.29526534189025494</c:v>
                </c:pt>
                <c:pt idx="16">
                  <c:v>0.29526534189025494</c:v>
                </c:pt>
                <c:pt idx="17">
                  <c:v>0.29526534189025494</c:v>
                </c:pt>
                <c:pt idx="18">
                  <c:v>0.29526534189025494</c:v>
                </c:pt>
                <c:pt idx="19">
                  <c:v>0.29526534189025494</c:v>
                </c:pt>
                <c:pt idx="20">
                  <c:v>0.29526534189025494</c:v>
                </c:pt>
                <c:pt idx="21">
                  <c:v>0.29526534189025494</c:v>
                </c:pt>
                <c:pt idx="22">
                  <c:v>0.29526534189025494</c:v>
                </c:pt>
                <c:pt idx="23">
                  <c:v>0.29526534189025494</c:v>
                </c:pt>
                <c:pt idx="24">
                  <c:v>0.29526534189025494</c:v>
                </c:pt>
                <c:pt idx="25">
                  <c:v>0.29526534189025494</c:v>
                </c:pt>
                <c:pt idx="26">
                  <c:v>0.29526534189025494</c:v>
                </c:pt>
                <c:pt idx="27">
                  <c:v>0.29526534189025494</c:v>
                </c:pt>
                <c:pt idx="28">
                  <c:v>0.29526534189025494</c:v>
                </c:pt>
                <c:pt idx="29">
                  <c:v>0.29526534189025494</c:v>
                </c:pt>
                <c:pt idx="30">
                  <c:v>0.29526534189025494</c:v>
                </c:pt>
                <c:pt idx="31">
                  <c:v>0.29526534189025494</c:v>
                </c:pt>
                <c:pt idx="32">
                  <c:v>0.29526534189025494</c:v>
                </c:pt>
                <c:pt idx="33">
                  <c:v>0.29526534189025494</c:v>
                </c:pt>
                <c:pt idx="34">
                  <c:v>0.29526534189025494</c:v>
                </c:pt>
                <c:pt idx="35">
                  <c:v>0.29526534189025494</c:v>
                </c:pt>
                <c:pt idx="36">
                  <c:v>0.29526534189025494</c:v>
                </c:pt>
                <c:pt idx="37">
                  <c:v>0.29526534189025494</c:v>
                </c:pt>
                <c:pt idx="38">
                  <c:v>0.29526534189025494</c:v>
                </c:pt>
                <c:pt idx="39">
                  <c:v>0.29526534189025494</c:v>
                </c:pt>
                <c:pt idx="40">
                  <c:v>0.29526534189025494</c:v>
                </c:pt>
                <c:pt idx="41">
                  <c:v>0.29526534189025494</c:v>
                </c:pt>
                <c:pt idx="42">
                  <c:v>0.29526534189025494</c:v>
                </c:pt>
                <c:pt idx="43">
                  <c:v>0.29526534189025494</c:v>
                </c:pt>
                <c:pt idx="44">
                  <c:v>0.29526534189025494</c:v>
                </c:pt>
                <c:pt idx="45">
                  <c:v>0.29526534189025494</c:v>
                </c:pt>
                <c:pt idx="46">
                  <c:v>0.29526534189025494</c:v>
                </c:pt>
                <c:pt idx="47">
                  <c:v>0.29526534189025494</c:v>
                </c:pt>
                <c:pt idx="48">
                  <c:v>0.29526534189025494</c:v>
                </c:pt>
                <c:pt idx="49">
                  <c:v>0.29526534189025494</c:v>
                </c:pt>
                <c:pt idx="50">
                  <c:v>0.29526534189025494</c:v>
                </c:pt>
                <c:pt idx="51">
                  <c:v>0.29526534189025494</c:v>
                </c:pt>
                <c:pt idx="52">
                  <c:v>0.29526534189025494</c:v>
                </c:pt>
                <c:pt idx="53">
                  <c:v>0.29526534189025494</c:v>
                </c:pt>
                <c:pt idx="54">
                  <c:v>0.29526534189025494</c:v>
                </c:pt>
                <c:pt idx="55">
                  <c:v>0.29526534189025494</c:v>
                </c:pt>
                <c:pt idx="56">
                  <c:v>0.29526534189025494</c:v>
                </c:pt>
                <c:pt idx="57">
                  <c:v>0.29526534189025494</c:v>
                </c:pt>
                <c:pt idx="58">
                  <c:v>0.29526534189025494</c:v>
                </c:pt>
                <c:pt idx="59">
                  <c:v>0.29526534189025494</c:v>
                </c:pt>
                <c:pt idx="60">
                  <c:v>0.29526534189025494</c:v>
                </c:pt>
                <c:pt idx="61">
                  <c:v>0.29526534189025494</c:v>
                </c:pt>
                <c:pt idx="62">
                  <c:v>0.29526534189025494</c:v>
                </c:pt>
                <c:pt idx="63">
                  <c:v>0.29526534189025494</c:v>
                </c:pt>
                <c:pt idx="64">
                  <c:v>0.29526534189025494</c:v>
                </c:pt>
                <c:pt idx="65">
                  <c:v>0.29526534189025494</c:v>
                </c:pt>
                <c:pt idx="66">
                  <c:v>0.29526534189025494</c:v>
                </c:pt>
                <c:pt idx="67">
                  <c:v>0.29526534189025494</c:v>
                </c:pt>
                <c:pt idx="68">
                  <c:v>0.29526534189025494</c:v>
                </c:pt>
                <c:pt idx="69">
                  <c:v>0.29526534189025494</c:v>
                </c:pt>
                <c:pt idx="70">
                  <c:v>0.29526534189025494</c:v>
                </c:pt>
                <c:pt idx="71">
                  <c:v>0.29526534189025494</c:v>
                </c:pt>
                <c:pt idx="72">
                  <c:v>0.29526534189025494</c:v>
                </c:pt>
                <c:pt idx="73">
                  <c:v>0.29526534189025494</c:v>
                </c:pt>
                <c:pt idx="74">
                  <c:v>0.29526534189025494</c:v>
                </c:pt>
                <c:pt idx="75">
                  <c:v>0.29526534189025494</c:v>
                </c:pt>
                <c:pt idx="76">
                  <c:v>0.29526534189025494</c:v>
                </c:pt>
                <c:pt idx="77">
                  <c:v>0.29526534189025494</c:v>
                </c:pt>
                <c:pt idx="78">
                  <c:v>0.29526534189025494</c:v>
                </c:pt>
                <c:pt idx="79">
                  <c:v>0.29526534189025494</c:v>
                </c:pt>
                <c:pt idx="80">
                  <c:v>0.29526534189025494</c:v>
                </c:pt>
                <c:pt idx="81">
                  <c:v>0.29526534189025494</c:v>
                </c:pt>
                <c:pt idx="82">
                  <c:v>0.29526534189025494</c:v>
                </c:pt>
                <c:pt idx="83">
                  <c:v>0.29526534189025494</c:v>
                </c:pt>
                <c:pt idx="84">
                  <c:v>0.29526534189025494</c:v>
                </c:pt>
                <c:pt idx="85">
                  <c:v>0.29526534189025494</c:v>
                </c:pt>
                <c:pt idx="86">
                  <c:v>0.29526534189025494</c:v>
                </c:pt>
                <c:pt idx="87">
                  <c:v>0.29526534189025494</c:v>
                </c:pt>
                <c:pt idx="88">
                  <c:v>0.29526534189025494</c:v>
                </c:pt>
                <c:pt idx="89">
                  <c:v>0.29526534189025494</c:v>
                </c:pt>
                <c:pt idx="90">
                  <c:v>0.29526534189025494</c:v>
                </c:pt>
                <c:pt idx="91">
                  <c:v>0.29526534189025494</c:v>
                </c:pt>
                <c:pt idx="92">
                  <c:v>0.29526534189025494</c:v>
                </c:pt>
                <c:pt idx="93">
                  <c:v>0.29526534189025494</c:v>
                </c:pt>
                <c:pt idx="94">
                  <c:v>0.29526534189025494</c:v>
                </c:pt>
                <c:pt idx="95">
                  <c:v>0.29526534189025494</c:v>
                </c:pt>
                <c:pt idx="96">
                  <c:v>0.29526534189025494</c:v>
                </c:pt>
                <c:pt idx="97">
                  <c:v>0.29526534189025494</c:v>
                </c:pt>
                <c:pt idx="98">
                  <c:v>0.29526534189025494</c:v>
                </c:pt>
                <c:pt idx="99">
                  <c:v>0.29526534189025494</c:v>
                </c:pt>
                <c:pt idx="100">
                  <c:v>0.29526534189025494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1-42AF-87DE-FF1B99846082}"/>
            </c:ext>
          </c:extLst>
        </c:ser>
        <c:ser>
          <c:idx val="1"/>
          <c:order val="1"/>
          <c:tx>
            <c:strRef>
              <c:f>' Graphs'!$AC$4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 Graphs'!$AA$5:$AA$105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Graphs'!$AC$5:$AC$105</c:f>
              <c:numCache>
                <c:formatCode>0.00%</c:formatCode>
                <c:ptCount val="101"/>
                <c:pt idx="0">
                  <c:v>0.29526534189025494</c:v>
                </c:pt>
                <c:pt idx="1">
                  <c:v>0.29526534189025494</c:v>
                </c:pt>
                <c:pt idx="2">
                  <c:v>0.29526534189025494</c:v>
                </c:pt>
                <c:pt idx="3">
                  <c:v>0.29526534189025494</c:v>
                </c:pt>
                <c:pt idx="4">
                  <c:v>0.29526534189025494</c:v>
                </c:pt>
                <c:pt idx="5">
                  <c:v>0.29526534189025494</c:v>
                </c:pt>
                <c:pt idx="6">
                  <c:v>0.29526534189025494</c:v>
                </c:pt>
                <c:pt idx="7">
                  <c:v>0.29526534189025494</c:v>
                </c:pt>
                <c:pt idx="8">
                  <c:v>0.29526534189025494</c:v>
                </c:pt>
                <c:pt idx="9">
                  <c:v>0.29526534189025494</c:v>
                </c:pt>
                <c:pt idx="10">
                  <c:v>0.29526534189025494</c:v>
                </c:pt>
                <c:pt idx="11">
                  <c:v>0.29526534189025494</c:v>
                </c:pt>
                <c:pt idx="12">
                  <c:v>0.29526534189025494</c:v>
                </c:pt>
                <c:pt idx="13">
                  <c:v>0.29526534189025494</c:v>
                </c:pt>
                <c:pt idx="14">
                  <c:v>0.29526534189025494</c:v>
                </c:pt>
                <c:pt idx="15">
                  <c:v>0.29526534189025494</c:v>
                </c:pt>
                <c:pt idx="16">
                  <c:v>0.29526534189025494</c:v>
                </c:pt>
                <c:pt idx="17">
                  <c:v>0.29526534189025494</c:v>
                </c:pt>
                <c:pt idx="18">
                  <c:v>0.29526534189025494</c:v>
                </c:pt>
                <c:pt idx="19">
                  <c:v>0.29526534189025494</c:v>
                </c:pt>
                <c:pt idx="20">
                  <c:v>0.29526534189025494</c:v>
                </c:pt>
                <c:pt idx="21">
                  <c:v>0.29526534189025494</c:v>
                </c:pt>
                <c:pt idx="22">
                  <c:v>0.29526534189025494</c:v>
                </c:pt>
                <c:pt idx="23">
                  <c:v>0.29526534189025494</c:v>
                </c:pt>
                <c:pt idx="24">
                  <c:v>0.29526534189025494</c:v>
                </c:pt>
                <c:pt idx="25">
                  <c:v>0.29526534189025494</c:v>
                </c:pt>
                <c:pt idx="26">
                  <c:v>0.29526534189025494</c:v>
                </c:pt>
                <c:pt idx="27">
                  <c:v>0.29526534189025494</c:v>
                </c:pt>
                <c:pt idx="28">
                  <c:v>0.29526534189025494</c:v>
                </c:pt>
                <c:pt idx="29">
                  <c:v>0.29526534189025494</c:v>
                </c:pt>
                <c:pt idx="30">
                  <c:v>0.29526534189025494</c:v>
                </c:pt>
                <c:pt idx="31">
                  <c:v>0.29526534189025494</c:v>
                </c:pt>
                <c:pt idx="32">
                  <c:v>0.29526534189025494</c:v>
                </c:pt>
                <c:pt idx="33">
                  <c:v>0.29526534189025494</c:v>
                </c:pt>
                <c:pt idx="34">
                  <c:v>0.29526534189025494</c:v>
                </c:pt>
                <c:pt idx="35">
                  <c:v>0.29526534189025494</c:v>
                </c:pt>
                <c:pt idx="36">
                  <c:v>0.29526534189025494</c:v>
                </c:pt>
                <c:pt idx="37">
                  <c:v>0.29526534189025494</c:v>
                </c:pt>
                <c:pt idx="38">
                  <c:v>0.29526534189025494</c:v>
                </c:pt>
                <c:pt idx="39">
                  <c:v>0.29526534189025494</c:v>
                </c:pt>
                <c:pt idx="40">
                  <c:v>0.29526534189025494</c:v>
                </c:pt>
                <c:pt idx="41">
                  <c:v>0.29526534189025494</c:v>
                </c:pt>
                <c:pt idx="42">
                  <c:v>0.29526534189025494</c:v>
                </c:pt>
                <c:pt idx="43">
                  <c:v>0.29526534189025494</c:v>
                </c:pt>
                <c:pt idx="44">
                  <c:v>0.29526534189025494</c:v>
                </c:pt>
                <c:pt idx="45">
                  <c:v>0.29526534189025494</c:v>
                </c:pt>
                <c:pt idx="46">
                  <c:v>0.29526534189025494</c:v>
                </c:pt>
                <c:pt idx="47">
                  <c:v>0.29526534189025494</c:v>
                </c:pt>
                <c:pt idx="48">
                  <c:v>0.29526534189025494</c:v>
                </c:pt>
                <c:pt idx="49">
                  <c:v>0.29526534189025494</c:v>
                </c:pt>
                <c:pt idx="50">
                  <c:v>0.29526534189025494</c:v>
                </c:pt>
                <c:pt idx="51">
                  <c:v>0.29526534189025494</c:v>
                </c:pt>
                <c:pt idx="52">
                  <c:v>0.29526534189025494</c:v>
                </c:pt>
                <c:pt idx="53">
                  <c:v>0.29526534189025494</c:v>
                </c:pt>
                <c:pt idx="54">
                  <c:v>0.29526534189025494</c:v>
                </c:pt>
                <c:pt idx="55">
                  <c:v>0.29526534189025494</c:v>
                </c:pt>
                <c:pt idx="56">
                  <c:v>0.29526534189025494</c:v>
                </c:pt>
                <c:pt idx="57">
                  <c:v>0.29526534189025494</c:v>
                </c:pt>
                <c:pt idx="58">
                  <c:v>0.29526534189025494</c:v>
                </c:pt>
                <c:pt idx="59">
                  <c:v>0.29526534189025494</c:v>
                </c:pt>
                <c:pt idx="60">
                  <c:v>0.29526534189025494</c:v>
                </c:pt>
                <c:pt idx="61">
                  <c:v>0.29526534189025494</c:v>
                </c:pt>
                <c:pt idx="62">
                  <c:v>0.29526534189025494</c:v>
                </c:pt>
                <c:pt idx="63">
                  <c:v>0.29526534189025494</c:v>
                </c:pt>
                <c:pt idx="64">
                  <c:v>0.29526534189025494</c:v>
                </c:pt>
                <c:pt idx="65">
                  <c:v>0.29526534189025494</c:v>
                </c:pt>
                <c:pt idx="66">
                  <c:v>0.29526534189025494</c:v>
                </c:pt>
                <c:pt idx="67">
                  <c:v>0.29526534189025494</c:v>
                </c:pt>
                <c:pt idx="68">
                  <c:v>0.29526534189025494</c:v>
                </c:pt>
                <c:pt idx="69">
                  <c:v>0.29526534189025494</c:v>
                </c:pt>
                <c:pt idx="70">
                  <c:v>0.29526534189025494</c:v>
                </c:pt>
                <c:pt idx="71">
                  <c:v>0.29526534189025494</c:v>
                </c:pt>
                <c:pt idx="72">
                  <c:v>0.29526534189025494</c:v>
                </c:pt>
                <c:pt idx="73">
                  <c:v>0.29526534189025494</c:v>
                </c:pt>
                <c:pt idx="74">
                  <c:v>0.29526534189025494</c:v>
                </c:pt>
                <c:pt idx="75">
                  <c:v>0.29526534189025494</c:v>
                </c:pt>
                <c:pt idx="76">
                  <c:v>0.29526534189025494</c:v>
                </c:pt>
                <c:pt idx="77">
                  <c:v>0.29526534189025494</c:v>
                </c:pt>
                <c:pt idx="78">
                  <c:v>0.29526534189025494</c:v>
                </c:pt>
                <c:pt idx="79">
                  <c:v>0.29526534189025494</c:v>
                </c:pt>
                <c:pt idx="80">
                  <c:v>0.29526534189025494</c:v>
                </c:pt>
                <c:pt idx="81">
                  <c:v>0.29526534189025494</c:v>
                </c:pt>
                <c:pt idx="82">
                  <c:v>0.29526534189025494</c:v>
                </c:pt>
                <c:pt idx="83">
                  <c:v>0.29526534189025494</c:v>
                </c:pt>
                <c:pt idx="84">
                  <c:v>0.29526534189025494</c:v>
                </c:pt>
                <c:pt idx="85">
                  <c:v>0.29526534189025494</c:v>
                </c:pt>
                <c:pt idx="86">
                  <c:v>0.29526534189025494</c:v>
                </c:pt>
                <c:pt idx="87">
                  <c:v>0.29526534189025494</c:v>
                </c:pt>
                <c:pt idx="88">
                  <c:v>0.29526534189025494</c:v>
                </c:pt>
                <c:pt idx="89">
                  <c:v>0.29526534189025494</c:v>
                </c:pt>
                <c:pt idx="90">
                  <c:v>0.29526534189025494</c:v>
                </c:pt>
                <c:pt idx="91">
                  <c:v>0.29526534189025494</c:v>
                </c:pt>
                <c:pt idx="92">
                  <c:v>0.29526534189025494</c:v>
                </c:pt>
                <c:pt idx="93">
                  <c:v>0.29526534189025494</c:v>
                </c:pt>
                <c:pt idx="94">
                  <c:v>0.29526534189025494</c:v>
                </c:pt>
                <c:pt idx="95">
                  <c:v>0.29526534189025494</c:v>
                </c:pt>
                <c:pt idx="96">
                  <c:v>0.29526534189025494</c:v>
                </c:pt>
                <c:pt idx="97">
                  <c:v>0.29526534189025494</c:v>
                </c:pt>
                <c:pt idx="98">
                  <c:v>0.29526534189025494</c:v>
                </c:pt>
                <c:pt idx="99">
                  <c:v>0.29526534189025494</c:v>
                </c:pt>
                <c:pt idx="100">
                  <c:v>0.29526534189025494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1-42AF-87DE-FF1B99846082}"/>
            </c:ext>
          </c:extLst>
        </c:ser>
        <c:ser>
          <c:idx val="2"/>
          <c:order val="2"/>
          <c:tx>
            <c:strRef>
              <c:f>' Graphs'!$AD$4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Graphs'!$AA$5:$AA$105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Graphs'!$AD$5:$AD$105</c:f>
              <c:numCache>
                <c:formatCode>0.00%</c:formatCode>
                <c:ptCount val="101"/>
                <c:pt idx="0">
                  <c:v>7.7507152246191924E-2</c:v>
                </c:pt>
                <c:pt idx="1">
                  <c:v>7.7507152246191924E-2</c:v>
                </c:pt>
                <c:pt idx="2">
                  <c:v>7.7507152246191924E-2</c:v>
                </c:pt>
                <c:pt idx="3">
                  <c:v>7.7507152246191924E-2</c:v>
                </c:pt>
                <c:pt idx="4">
                  <c:v>7.7507152246191924E-2</c:v>
                </c:pt>
                <c:pt idx="5">
                  <c:v>7.7507152246191924E-2</c:v>
                </c:pt>
                <c:pt idx="6">
                  <c:v>7.7507152246191924E-2</c:v>
                </c:pt>
                <c:pt idx="7">
                  <c:v>7.7507152246191924E-2</c:v>
                </c:pt>
                <c:pt idx="8">
                  <c:v>7.7507152246191924E-2</c:v>
                </c:pt>
                <c:pt idx="9">
                  <c:v>7.7507152246191924E-2</c:v>
                </c:pt>
                <c:pt idx="10">
                  <c:v>7.7507152246191924E-2</c:v>
                </c:pt>
                <c:pt idx="11">
                  <c:v>7.7507152246191924E-2</c:v>
                </c:pt>
                <c:pt idx="12">
                  <c:v>7.7507152246191924E-2</c:v>
                </c:pt>
                <c:pt idx="13">
                  <c:v>7.7507152246191924E-2</c:v>
                </c:pt>
                <c:pt idx="14">
                  <c:v>7.7507152246191924E-2</c:v>
                </c:pt>
                <c:pt idx="15">
                  <c:v>7.7507152246191924E-2</c:v>
                </c:pt>
                <c:pt idx="16">
                  <c:v>7.7507152246191924E-2</c:v>
                </c:pt>
                <c:pt idx="17">
                  <c:v>7.7507152246191924E-2</c:v>
                </c:pt>
                <c:pt idx="18">
                  <c:v>7.7507152246191924E-2</c:v>
                </c:pt>
                <c:pt idx="19">
                  <c:v>7.7507152246191924E-2</c:v>
                </c:pt>
                <c:pt idx="20">
                  <c:v>7.7507152246191924E-2</c:v>
                </c:pt>
                <c:pt idx="21">
                  <c:v>7.7507152246191924E-2</c:v>
                </c:pt>
                <c:pt idx="22">
                  <c:v>7.7507152246191924E-2</c:v>
                </c:pt>
                <c:pt idx="23">
                  <c:v>7.7507152246191924E-2</c:v>
                </c:pt>
                <c:pt idx="24">
                  <c:v>7.7507152246191924E-2</c:v>
                </c:pt>
                <c:pt idx="25">
                  <c:v>7.7507152246191924E-2</c:v>
                </c:pt>
                <c:pt idx="26">
                  <c:v>7.7507152246191924E-2</c:v>
                </c:pt>
                <c:pt idx="27">
                  <c:v>7.7507152246191924E-2</c:v>
                </c:pt>
                <c:pt idx="28">
                  <c:v>7.7507152246191924E-2</c:v>
                </c:pt>
                <c:pt idx="29">
                  <c:v>7.7507152246191924E-2</c:v>
                </c:pt>
                <c:pt idx="30">
                  <c:v>7.7507152246191924E-2</c:v>
                </c:pt>
                <c:pt idx="31">
                  <c:v>7.7507152246191924E-2</c:v>
                </c:pt>
                <c:pt idx="32">
                  <c:v>7.7507152246191924E-2</c:v>
                </c:pt>
                <c:pt idx="33">
                  <c:v>7.7507152246191924E-2</c:v>
                </c:pt>
                <c:pt idx="34">
                  <c:v>7.7507152246191924E-2</c:v>
                </c:pt>
                <c:pt idx="35">
                  <c:v>7.7507152246191924E-2</c:v>
                </c:pt>
                <c:pt idx="36">
                  <c:v>7.7507152246191924E-2</c:v>
                </c:pt>
                <c:pt idx="37">
                  <c:v>7.7507152246191924E-2</c:v>
                </c:pt>
                <c:pt idx="38">
                  <c:v>7.7507152246191924E-2</c:v>
                </c:pt>
                <c:pt idx="39">
                  <c:v>7.7507152246191924E-2</c:v>
                </c:pt>
                <c:pt idx="40">
                  <c:v>7.7507152246191924E-2</c:v>
                </c:pt>
                <c:pt idx="41">
                  <c:v>7.7507152246191924E-2</c:v>
                </c:pt>
                <c:pt idx="42">
                  <c:v>7.7507152246191924E-2</c:v>
                </c:pt>
                <c:pt idx="43">
                  <c:v>7.7507152246191924E-2</c:v>
                </c:pt>
                <c:pt idx="44">
                  <c:v>7.7507152246191924E-2</c:v>
                </c:pt>
                <c:pt idx="45">
                  <c:v>7.7507152246191924E-2</c:v>
                </c:pt>
                <c:pt idx="46">
                  <c:v>7.7507152246191924E-2</c:v>
                </c:pt>
                <c:pt idx="47">
                  <c:v>7.7507152246191924E-2</c:v>
                </c:pt>
                <c:pt idx="48">
                  <c:v>7.7507152246191924E-2</c:v>
                </c:pt>
                <c:pt idx="49">
                  <c:v>7.7507152246191924E-2</c:v>
                </c:pt>
                <c:pt idx="50">
                  <c:v>7.7507152246191924E-2</c:v>
                </c:pt>
                <c:pt idx="51">
                  <c:v>7.7507152246191924E-2</c:v>
                </c:pt>
                <c:pt idx="52">
                  <c:v>7.7507152246191924E-2</c:v>
                </c:pt>
                <c:pt idx="53">
                  <c:v>7.7507152246191924E-2</c:v>
                </c:pt>
                <c:pt idx="54">
                  <c:v>7.7507152246191924E-2</c:v>
                </c:pt>
                <c:pt idx="55">
                  <c:v>7.7507152246191924E-2</c:v>
                </c:pt>
                <c:pt idx="56">
                  <c:v>7.7507152246191924E-2</c:v>
                </c:pt>
                <c:pt idx="57">
                  <c:v>7.7507152246191924E-2</c:v>
                </c:pt>
                <c:pt idx="58">
                  <c:v>7.7507152246191924E-2</c:v>
                </c:pt>
                <c:pt idx="59">
                  <c:v>7.7507152246191924E-2</c:v>
                </c:pt>
                <c:pt idx="60">
                  <c:v>7.7507152246191924E-2</c:v>
                </c:pt>
                <c:pt idx="61">
                  <c:v>7.7507152246191924E-2</c:v>
                </c:pt>
                <c:pt idx="62">
                  <c:v>7.7507152246191924E-2</c:v>
                </c:pt>
                <c:pt idx="63">
                  <c:v>7.7507152246191924E-2</c:v>
                </c:pt>
                <c:pt idx="64">
                  <c:v>7.7507152246191924E-2</c:v>
                </c:pt>
                <c:pt idx="65">
                  <c:v>7.7507152246191924E-2</c:v>
                </c:pt>
                <c:pt idx="66">
                  <c:v>7.7507152246191924E-2</c:v>
                </c:pt>
                <c:pt idx="67">
                  <c:v>7.7507152246191924E-2</c:v>
                </c:pt>
                <c:pt idx="68">
                  <c:v>7.7507152246191924E-2</c:v>
                </c:pt>
                <c:pt idx="69">
                  <c:v>7.7507152246191924E-2</c:v>
                </c:pt>
                <c:pt idx="70">
                  <c:v>7.7507152246191924E-2</c:v>
                </c:pt>
                <c:pt idx="71">
                  <c:v>7.7507152246191924E-2</c:v>
                </c:pt>
                <c:pt idx="72">
                  <c:v>7.7507152246191924E-2</c:v>
                </c:pt>
                <c:pt idx="73">
                  <c:v>7.7507152246191924E-2</c:v>
                </c:pt>
                <c:pt idx="74">
                  <c:v>7.7507152246191924E-2</c:v>
                </c:pt>
                <c:pt idx="75">
                  <c:v>7.7507152246191924E-2</c:v>
                </c:pt>
                <c:pt idx="76">
                  <c:v>7.7507152246191924E-2</c:v>
                </c:pt>
                <c:pt idx="77">
                  <c:v>7.7507152246191924E-2</c:v>
                </c:pt>
                <c:pt idx="78">
                  <c:v>7.7507152246191924E-2</c:v>
                </c:pt>
                <c:pt idx="79">
                  <c:v>7.7507152246191924E-2</c:v>
                </c:pt>
                <c:pt idx="80">
                  <c:v>7.7507152246191924E-2</c:v>
                </c:pt>
                <c:pt idx="81">
                  <c:v>7.7507152246191924E-2</c:v>
                </c:pt>
                <c:pt idx="82">
                  <c:v>7.7507152246191924E-2</c:v>
                </c:pt>
                <c:pt idx="83">
                  <c:v>7.7507152246191924E-2</c:v>
                </c:pt>
                <c:pt idx="84">
                  <c:v>7.7507152246191924E-2</c:v>
                </c:pt>
                <c:pt idx="85">
                  <c:v>7.7507152246191924E-2</c:v>
                </c:pt>
                <c:pt idx="86">
                  <c:v>7.7507152246191924E-2</c:v>
                </c:pt>
                <c:pt idx="87">
                  <c:v>7.7507152246191924E-2</c:v>
                </c:pt>
                <c:pt idx="88">
                  <c:v>7.7507152246191924E-2</c:v>
                </c:pt>
                <c:pt idx="89">
                  <c:v>7.7507152246191924E-2</c:v>
                </c:pt>
                <c:pt idx="90">
                  <c:v>7.7507152246191924E-2</c:v>
                </c:pt>
                <c:pt idx="91">
                  <c:v>7.7507152246191924E-2</c:v>
                </c:pt>
                <c:pt idx="92">
                  <c:v>7.7507152246191924E-2</c:v>
                </c:pt>
                <c:pt idx="93">
                  <c:v>7.7507152246191924E-2</c:v>
                </c:pt>
                <c:pt idx="94">
                  <c:v>7.7507152246191924E-2</c:v>
                </c:pt>
                <c:pt idx="95">
                  <c:v>7.7507152246191924E-2</c:v>
                </c:pt>
                <c:pt idx="96">
                  <c:v>7.7507152246191924E-2</c:v>
                </c:pt>
                <c:pt idx="97">
                  <c:v>7.7507152246191924E-2</c:v>
                </c:pt>
                <c:pt idx="98">
                  <c:v>7.7507152246191924E-2</c:v>
                </c:pt>
                <c:pt idx="99">
                  <c:v>7.7507152246191924E-2</c:v>
                </c:pt>
                <c:pt idx="100">
                  <c:v>7.7507152246191924E-2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1-42AF-87DE-FF1B99846082}"/>
            </c:ext>
          </c:extLst>
        </c:ser>
        <c:ser>
          <c:idx val="3"/>
          <c:order val="3"/>
          <c:tx>
            <c:strRef>
              <c:f>' Graphs'!$AE$4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Graphs'!$AA$5:$AA$105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Graphs'!$AE$5:$AE$105</c:f>
              <c:numCache>
                <c:formatCode>0.00%</c:formatCode>
                <c:ptCount val="101"/>
                <c:pt idx="0">
                  <c:v>0.1319621639732983</c:v>
                </c:pt>
                <c:pt idx="1">
                  <c:v>0.1319621639732983</c:v>
                </c:pt>
                <c:pt idx="2">
                  <c:v>0.1319621639732983</c:v>
                </c:pt>
                <c:pt idx="3">
                  <c:v>0.1319621639732983</c:v>
                </c:pt>
                <c:pt idx="4">
                  <c:v>0.1319621639732983</c:v>
                </c:pt>
                <c:pt idx="5">
                  <c:v>0.1319621639732983</c:v>
                </c:pt>
                <c:pt idx="6">
                  <c:v>0.1319621639732983</c:v>
                </c:pt>
                <c:pt idx="7">
                  <c:v>0.1319621639732983</c:v>
                </c:pt>
                <c:pt idx="8">
                  <c:v>0.1319621639732983</c:v>
                </c:pt>
                <c:pt idx="9">
                  <c:v>0.1319621639732983</c:v>
                </c:pt>
                <c:pt idx="10">
                  <c:v>0.1319621639732983</c:v>
                </c:pt>
                <c:pt idx="11">
                  <c:v>0.1319621639732983</c:v>
                </c:pt>
                <c:pt idx="12">
                  <c:v>0.1319621639732983</c:v>
                </c:pt>
                <c:pt idx="13">
                  <c:v>0.1319621639732983</c:v>
                </c:pt>
                <c:pt idx="14">
                  <c:v>0.1319621639732983</c:v>
                </c:pt>
                <c:pt idx="15">
                  <c:v>0.1319621639732983</c:v>
                </c:pt>
                <c:pt idx="16">
                  <c:v>0.1319621639732983</c:v>
                </c:pt>
                <c:pt idx="17">
                  <c:v>0.1319621639732983</c:v>
                </c:pt>
                <c:pt idx="18">
                  <c:v>0.1319621639732983</c:v>
                </c:pt>
                <c:pt idx="19">
                  <c:v>0.1319621639732983</c:v>
                </c:pt>
                <c:pt idx="20">
                  <c:v>0.1319621639732983</c:v>
                </c:pt>
                <c:pt idx="21">
                  <c:v>0.1319621639732983</c:v>
                </c:pt>
                <c:pt idx="22">
                  <c:v>0.1319621639732983</c:v>
                </c:pt>
                <c:pt idx="23">
                  <c:v>0.1319621639732983</c:v>
                </c:pt>
                <c:pt idx="24">
                  <c:v>0.1319621639732983</c:v>
                </c:pt>
                <c:pt idx="25">
                  <c:v>0.1319621639732983</c:v>
                </c:pt>
                <c:pt idx="26">
                  <c:v>0.1319621639732983</c:v>
                </c:pt>
                <c:pt idx="27">
                  <c:v>0.1319621639732983</c:v>
                </c:pt>
                <c:pt idx="28">
                  <c:v>0.1319621639732983</c:v>
                </c:pt>
                <c:pt idx="29">
                  <c:v>0.1319621639732983</c:v>
                </c:pt>
                <c:pt idx="30">
                  <c:v>0.1319621639732983</c:v>
                </c:pt>
                <c:pt idx="31">
                  <c:v>0.1319621639732983</c:v>
                </c:pt>
                <c:pt idx="32">
                  <c:v>0.1319621639732983</c:v>
                </c:pt>
                <c:pt idx="33">
                  <c:v>0.1319621639732983</c:v>
                </c:pt>
                <c:pt idx="34">
                  <c:v>0.1319621639732983</c:v>
                </c:pt>
                <c:pt idx="35">
                  <c:v>0.1319621639732983</c:v>
                </c:pt>
                <c:pt idx="36">
                  <c:v>0.1319621639732983</c:v>
                </c:pt>
                <c:pt idx="37">
                  <c:v>0.1319621639732983</c:v>
                </c:pt>
                <c:pt idx="38">
                  <c:v>0.1319621639732983</c:v>
                </c:pt>
                <c:pt idx="39">
                  <c:v>0.1319621639732983</c:v>
                </c:pt>
                <c:pt idx="40">
                  <c:v>0.1319621639732983</c:v>
                </c:pt>
                <c:pt idx="41">
                  <c:v>0.1319621639732983</c:v>
                </c:pt>
                <c:pt idx="42">
                  <c:v>0.1319621639732983</c:v>
                </c:pt>
                <c:pt idx="43">
                  <c:v>0.1319621639732983</c:v>
                </c:pt>
                <c:pt idx="44">
                  <c:v>0.1319621639732983</c:v>
                </c:pt>
                <c:pt idx="45">
                  <c:v>0.1319621639732983</c:v>
                </c:pt>
                <c:pt idx="46">
                  <c:v>0.1319621639732983</c:v>
                </c:pt>
                <c:pt idx="47">
                  <c:v>0.1319621639732983</c:v>
                </c:pt>
                <c:pt idx="48">
                  <c:v>0.1319621639732983</c:v>
                </c:pt>
                <c:pt idx="49">
                  <c:v>0.1319621639732983</c:v>
                </c:pt>
                <c:pt idx="50">
                  <c:v>0.1319621639732983</c:v>
                </c:pt>
                <c:pt idx="51">
                  <c:v>0.1319621639732983</c:v>
                </c:pt>
                <c:pt idx="52">
                  <c:v>0.1319621639732983</c:v>
                </c:pt>
                <c:pt idx="53">
                  <c:v>0.1319621639732983</c:v>
                </c:pt>
                <c:pt idx="54">
                  <c:v>0.1319621639732983</c:v>
                </c:pt>
                <c:pt idx="55">
                  <c:v>0.1319621639732983</c:v>
                </c:pt>
                <c:pt idx="56">
                  <c:v>0.1319621639732983</c:v>
                </c:pt>
                <c:pt idx="57">
                  <c:v>0.1319621639732983</c:v>
                </c:pt>
                <c:pt idx="58">
                  <c:v>0.1319621639732983</c:v>
                </c:pt>
                <c:pt idx="59">
                  <c:v>0.1319621639732983</c:v>
                </c:pt>
                <c:pt idx="60">
                  <c:v>0.1319621639732983</c:v>
                </c:pt>
                <c:pt idx="61">
                  <c:v>0.1319621639732983</c:v>
                </c:pt>
                <c:pt idx="62">
                  <c:v>0.1319621639732983</c:v>
                </c:pt>
                <c:pt idx="63">
                  <c:v>0.1319621639732983</c:v>
                </c:pt>
                <c:pt idx="64">
                  <c:v>0.1319621639732983</c:v>
                </c:pt>
                <c:pt idx="65">
                  <c:v>0.1319621639732983</c:v>
                </c:pt>
                <c:pt idx="66">
                  <c:v>0.1319621639732983</c:v>
                </c:pt>
                <c:pt idx="67">
                  <c:v>0.1319621639732983</c:v>
                </c:pt>
                <c:pt idx="68">
                  <c:v>0.1319621639732983</c:v>
                </c:pt>
                <c:pt idx="69">
                  <c:v>0.1319621639732983</c:v>
                </c:pt>
                <c:pt idx="70">
                  <c:v>0.1319621639732983</c:v>
                </c:pt>
                <c:pt idx="71">
                  <c:v>0.1319621639732983</c:v>
                </c:pt>
                <c:pt idx="72">
                  <c:v>0.1319621639732983</c:v>
                </c:pt>
                <c:pt idx="73">
                  <c:v>0.1319621639732983</c:v>
                </c:pt>
                <c:pt idx="74">
                  <c:v>0.1319621639732983</c:v>
                </c:pt>
                <c:pt idx="75">
                  <c:v>0.1319621639732983</c:v>
                </c:pt>
                <c:pt idx="76">
                  <c:v>0.1319621639732983</c:v>
                </c:pt>
                <c:pt idx="77">
                  <c:v>0.1319621639732983</c:v>
                </c:pt>
                <c:pt idx="78">
                  <c:v>0.1319621639732983</c:v>
                </c:pt>
                <c:pt idx="79">
                  <c:v>0.1319621639732983</c:v>
                </c:pt>
                <c:pt idx="80">
                  <c:v>0.1319621639732983</c:v>
                </c:pt>
                <c:pt idx="81">
                  <c:v>0.1319621639732983</c:v>
                </c:pt>
                <c:pt idx="82">
                  <c:v>0.1319621639732983</c:v>
                </c:pt>
                <c:pt idx="83">
                  <c:v>0.1319621639732983</c:v>
                </c:pt>
                <c:pt idx="84">
                  <c:v>0.1319621639732983</c:v>
                </c:pt>
                <c:pt idx="85">
                  <c:v>0.1319621639732983</c:v>
                </c:pt>
                <c:pt idx="86">
                  <c:v>0.1319621639732983</c:v>
                </c:pt>
                <c:pt idx="87">
                  <c:v>0.1319621639732983</c:v>
                </c:pt>
                <c:pt idx="88">
                  <c:v>0.1319621639732983</c:v>
                </c:pt>
                <c:pt idx="89">
                  <c:v>0.1319621639732983</c:v>
                </c:pt>
                <c:pt idx="90">
                  <c:v>0.1319621639732983</c:v>
                </c:pt>
                <c:pt idx="91">
                  <c:v>0.1319621639732983</c:v>
                </c:pt>
                <c:pt idx="92">
                  <c:v>0.1319621639732983</c:v>
                </c:pt>
                <c:pt idx="93">
                  <c:v>0.1319621639732983</c:v>
                </c:pt>
                <c:pt idx="94">
                  <c:v>0.1319621639732983</c:v>
                </c:pt>
                <c:pt idx="95">
                  <c:v>0.1319621639732983</c:v>
                </c:pt>
                <c:pt idx="96">
                  <c:v>0.1319621639732983</c:v>
                </c:pt>
                <c:pt idx="97">
                  <c:v>0.1319621639732983</c:v>
                </c:pt>
                <c:pt idx="98">
                  <c:v>0.1319621639732983</c:v>
                </c:pt>
                <c:pt idx="99">
                  <c:v>0.1319621639732983</c:v>
                </c:pt>
                <c:pt idx="100">
                  <c:v>0.1319621639732983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11-42AF-87DE-FF1B99846082}"/>
            </c:ext>
          </c:extLst>
        </c:ser>
        <c:ser>
          <c:idx val="4"/>
          <c:order val="4"/>
          <c:tx>
            <c:strRef>
              <c:f>' Graphs'!$AF$4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 Graphs'!$AA$5:$AA$105</c:f>
              <c:numCache>
                <c:formatCode>0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Graphs'!$AF$5:$AF$105</c:f>
              <c:numCache>
                <c:formatCode>0.00%</c:formatCode>
                <c:ptCount val="101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11-42AF-87DE-FF1B99846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259984"/>
        <c:axId val="260778848"/>
      </c:areaChart>
      <c:catAx>
        <c:axId val="2532599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78848"/>
        <c:crosses val="autoZero"/>
        <c:auto val="1"/>
        <c:lblAlgn val="ctr"/>
        <c:lblOffset val="100"/>
        <c:noMultiLvlLbl val="0"/>
      </c:catAx>
      <c:valAx>
        <c:axId val="260778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5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Growth</a:t>
            </a:r>
            <a:r>
              <a:rPr lang="en-IN" baseline="0"/>
              <a:t> Scenario with discount (A1)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Graphs'!$BT$4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 Graphs'!$BS$5:$BS$105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Graphs'!$BT$5:$BT$105</c:f>
              <c:numCache>
                <c:formatCode>0.00</c:formatCode>
                <c:ptCount val="101"/>
                <c:pt idx="0">
                  <c:v>0</c:v>
                </c:pt>
                <c:pt idx="1">
                  <c:v>0.20833333333333337</c:v>
                </c:pt>
                <c:pt idx="2">
                  <c:v>0.41666666666666674</c:v>
                </c:pt>
                <c:pt idx="3">
                  <c:v>0.62500000000000011</c:v>
                </c:pt>
                <c:pt idx="4">
                  <c:v>0.83333333333333348</c:v>
                </c:pt>
                <c:pt idx="5">
                  <c:v>1.041666666666667</c:v>
                </c:pt>
                <c:pt idx="6">
                  <c:v>1.2500000000000002</c:v>
                </c:pt>
                <c:pt idx="7">
                  <c:v>1.4583333333333335</c:v>
                </c:pt>
                <c:pt idx="8">
                  <c:v>1.666666666666667</c:v>
                </c:pt>
                <c:pt idx="9">
                  <c:v>1.8750000000000004</c:v>
                </c:pt>
                <c:pt idx="10">
                  <c:v>2.0833333333333339</c:v>
                </c:pt>
                <c:pt idx="11">
                  <c:v>2.291666666666667</c:v>
                </c:pt>
                <c:pt idx="12">
                  <c:v>2.5000000000000004</c:v>
                </c:pt>
                <c:pt idx="13">
                  <c:v>2.7083333333333339</c:v>
                </c:pt>
                <c:pt idx="14">
                  <c:v>2.916666666666667</c:v>
                </c:pt>
                <c:pt idx="15">
                  <c:v>3.1250000000000004</c:v>
                </c:pt>
                <c:pt idx="16">
                  <c:v>3.3333333333333339</c:v>
                </c:pt>
                <c:pt idx="17">
                  <c:v>3.5416666666666674</c:v>
                </c:pt>
                <c:pt idx="18">
                  <c:v>3.7500000000000009</c:v>
                </c:pt>
                <c:pt idx="19">
                  <c:v>3.9583333333333339</c:v>
                </c:pt>
                <c:pt idx="20">
                  <c:v>4.1666666666666679</c:v>
                </c:pt>
                <c:pt idx="21">
                  <c:v>4.3750000000000009</c:v>
                </c:pt>
                <c:pt idx="22">
                  <c:v>4.5833333333333339</c:v>
                </c:pt>
                <c:pt idx="23">
                  <c:v>4.7916666666666679</c:v>
                </c:pt>
                <c:pt idx="24">
                  <c:v>5.0000000000000009</c:v>
                </c:pt>
                <c:pt idx="25">
                  <c:v>5.2083333333333339</c:v>
                </c:pt>
                <c:pt idx="26">
                  <c:v>5.4166666666666679</c:v>
                </c:pt>
                <c:pt idx="27">
                  <c:v>5.6250000000000009</c:v>
                </c:pt>
                <c:pt idx="28">
                  <c:v>5.8333333333333339</c:v>
                </c:pt>
                <c:pt idx="29">
                  <c:v>6.0416666666666679</c:v>
                </c:pt>
                <c:pt idx="30">
                  <c:v>6.2500000000000009</c:v>
                </c:pt>
                <c:pt idx="31">
                  <c:v>6.4583333333333348</c:v>
                </c:pt>
                <c:pt idx="32">
                  <c:v>6.6666666666666679</c:v>
                </c:pt>
                <c:pt idx="33">
                  <c:v>6.8750000000000009</c:v>
                </c:pt>
                <c:pt idx="34">
                  <c:v>7.0833333333333348</c:v>
                </c:pt>
                <c:pt idx="35">
                  <c:v>7.2916666666666679</c:v>
                </c:pt>
                <c:pt idx="36">
                  <c:v>7.5000000000000018</c:v>
                </c:pt>
                <c:pt idx="37">
                  <c:v>7.7083333333333348</c:v>
                </c:pt>
                <c:pt idx="38">
                  <c:v>7.9166666666666679</c:v>
                </c:pt>
                <c:pt idx="39">
                  <c:v>8.1250000000000018</c:v>
                </c:pt>
                <c:pt idx="40">
                  <c:v>8.3333333333333357</c:v>
                </c:pt>
                <c:pt idx="41">
                  <c:v>8.5416666666666679</c:v>
                </c:pt>
                <c:pt idx="42">
                  <c:v>8.7500000000000018</c:v>
                </c:pt>
                <c:pt idx="43">
                  <c:v>8.9583333333333357</c:v>
                </c:pt>
                <c:pt idx="44">
                  <c:v>9.1666666666666679</c:v>
                </c:pt>
                <c:pt idx="45">
                  <c:v>9.3750000000000018</c:v>
                </c:pt>
                <c:pt idx="46">
                  <c:v>9.5833333333333357</c:v>
                </c:pt>
                <c:pt idx="47">
                  <c:v>9.7916666666666679</c:v>
                </c:pt>
                <c:pt idx="48">
                  <c:v>10.000000000000002</c:v>
                </c:pt>
                <c:pt idx="49">
                  <c:v>10.208333333333336</c:v>
                </c:pt>
                <c:pt idx="50">
                  <c:v>10.416666666666668</c:v>
                </c:pt>
                <c:pt idx="51">
                  <c:v>10.625000000000002</c:v>
                </c:pt>
                <c:pt idx="52">
                  <c:v>10.833333333333336</c:v>
                </c:pt>
                <c:pt idx="53">
                  <c:v>11.041666666666668</c:v>
                </c:pt>
                <c:pt idx="54">
                  <c:v>11.250000000000002</c:v>
                </c:pt>
                <c:pt idx="55">
                  <c:v>11.458333333333336</c:v>
                </c:pt>
                <c:pt idx="56">
                  <c:v>11.666666666666668</c:v>
                </c:pt>
                <c:pt idx="57">
                  <c:v>11.875000000000002</c:v>
                </c:pt>
                <c:pt idx="58">
                  <c:v>12.083333333333336</c:v>
                </c:pt>
                <c:pt idx="59">
                  <c:v>12.29166666666667</c:v>
                </c:pt>
                <c:pt idx="60">
                  <c:v>12.500000000000002</c:v>
                </c:pt>
                <c:pt idx="61">
                  <c:v>12.708333333333336</c:v>
                </c:pt>
                <c:pt idx="62">
                  <c:v>12.91666666666667</c:v>
                </c:pt>
                <c:pt idx="63">
                  <c:v>13.125000000000002</c:v>
                </c:pt>
                <c:pt idx="64">
                  <c:v>13.333333333333336</c:v>
                </c:pt>
                <c:pt idx="65">
                  <c:v>13.54166666666667</c:v>
                </c:pt>
                <c:pt idx="66">
                  <c:v>13.750000000000002</c:v>
                </c:pt>
                <c:pt idx="67">
                  <c:v>13.958333333333336</c:v>
                </c:pt>
                <c:pt idx="68">
                  <c:v>14.16666666666667</c:v>
                </c:pt>
                <c:pt idx="69">
                  <c:v>14.375000000000002</c:v>
                </c:pt>
                <c:pt idx="70">
                  <c:v>14.583333333333336</c:v>
                </c:pt>
                <c:pt idx="71">
                  <c:v>14.79166666666667</c:v>
                </c:pt>
                <c:pt idx="72">
                  <c:v>15.000000000000004</c:v>
                </c:pt>
                <c:pt idx="73">
                  <c:v>15.208333333333336</c:v>
                </c:pt>
                <c:pt idx="74">
                  <c:v>15.41666666666667</c:v>
                </c:pt>
                <c:pt idx="75">
                  <c:v>15.625000000000004</c:v>
                </c:pt>
                <c:pt idx="76">
                  <c:v>15.833333333333336</c:v>
                </c:pt>
                <c:pt idx="77">
                  <c:v>16.041666666666668</c:v>
                </c:pt>
                <c:pt idx="78">
                  <c:v>16.250000000000004</c:v>
                </c:pt>
                <c:pt idx="79">
                  <c:v>16.458333333333336</c:v>
                </c:pt>
                <c:pt idx="80">
                  <c:v>16.666666666666671</c:v>
                </c:pt>
                <c:pt idx="81">
                  <c:v>16.875000000000004</c:v>
                </c:pt>
                <c:pt idx="82">
                  <c:v>17.083333333333336</c:v>
                </c:pt>
                <c:pt idx="83">
                  <c:v>17.291666666666671</c:v>
                </c:pt>
                <c:pt idx="84">
                  <c:v>17.500000000000004</c:v>
                </c:pt>
                <c:pt idx="85">
                  <c:v>17.708333333333336</c:v>
                </c:pt>
                <c:pt idx="86">
                  <c:v>17.916666666666671</c:v>
                </c:pt>
                <c:pt idx="87">
                  <c:v>18.125000000000004</c:v>
                </c:pt>
                <c:pt idx="88">
                  <c:v>18.333333333333336</c:v>
                </c:pt>
                <c:pt idx="89">
                  <c:v>18.541666666666671</c:v>
                </c:pt>
                <c:pt idx="90">
                  <c:v>18.750000000000004</c:v>
                </c:pt>
                <c:pt idx="91">
                  <c:v>18.958333333333336</c:v>
                </c:pt>
                <c:pt idx="92">
                  <c:v>19.166666666666671</c:v>
                </c:pt>
                <c:pt idx="93">
                  <c:v>19.375000000000004</c:v>
                </c:pt>
                <c:pt idx="94">
                  <c:v>19.583333333333336</c:v>
                </c:pt>
                <c:pt idx="95">
                  <c:v>19.791666666666671</c:v>
                </c:pt>
                <c:pt idx="96">
                  <c:v>20.000000000000004</c:v>
                </c:pt>
                <c:pt idx="97">
                  <c:v>20.208333333333336</c:v>
                </c:pt>
                <c:pt idx="98">
                  <c:v>20.416666666666671</c:v>
                </c:pt>
                <c:pt idx="99">
                  <c:v>20.625000000000004</c:v>
                </c:pt>
                <c:pt idx="100">
                  <c:v>20.833333333333336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8-4035-AAF7-0EF4EE52D6BF}"/>
            </c:ext>
          </c:extLst>
        </c:ser>
        <c:ser>
          <c:idx val="2"/>
          <c:order val="1"/>
          <c:tx>
            <c:strRef>
              <c:f>' Graphs'!$BU$4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Graphs'!$BS$5:$BS$105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Graphs'!$BU$5:$BU$105</c:f>
              <c:numCache>
                <c:formatCode>0.00</c:formatCode>
                <c:ptCount val="101"/>
                <c:pt idx="0">
                  <c:v>0</c:v>
                </c:pt>
                <c:pt idx="1">
                  <c:v>0.20833333333333337</c:v>
                </c:pt>
                <c:pt idx="2">
                  <c:v>0.41666666666666674</c:v>
                </c:pt>
                <c:pt idx="3">
                  <c:v>0.62500000000000011</c:v>
                </c:pt>
                <c:pt idx="4">
                  <c:v>0.83333333333333348</c:v>
                </c:pt>
                <c:pt idx="5">
                  <c:v>1.041666666666667</c:v>
                </c:pt>
                <c:pt idx="6">
                  <c:v>1.2500000000000002</c:v>
                </c:pt>
                <c:pt idx="7">
                  <c:v>1.4583333333333335</c:v>
                </c:pt>
                <c:pt idx="8">
                  <c:v>1.666666666666667</c:v>
                </c:pt>
                <c:pt idx="9">
                  <c:v>1.8750000000000004</c:v>
                </c:pt>
                <c:pt idx="10">
                  <c:v>2.0833333333333339</c:v>
                </c:pt>
                <c:pt idx="11">
                  <c:v>2.291666666666667</c:v>
                </c:pt>
                <c:pt idx="12">
                  <c:v>2.5000000000000004</c:v>
                </c:pt>
                <c:pt idx="13">
                  <c:v>2.7083333333333339</c:v>
                </c:pt>
                <c:pt idx="14">
                  <c:v>2.916666666666667</c:v>
                </c:pt>
                <c:pt idx="15">
                  <c:v>3.1250000000000004</c:v>
                </c:pt>
                <c:pt idx="16">
                  <c:v>3.3333333333333339</c:v>
                </c:pt>
                <c:pt idx="17">
                  <c:v>3.5416666666666674</c:v>
                </c:pt>
                <c:pt idx="18">
                  <c:v>3.7500000000000009</c:v>
                </c:pt>
                <c:pt idx="19">
                  <c:v>3.9583333333333339</c:v>
                </c:pt>
                <c:pt idx="20">
                  <c:v>4.1666666666666679</c:v>
                </c:pt>
                <c:pt idx="21">
                  <c:v>4.3750000000000009</c:v>
                </c:pt>
                <c:pt idx="22">
                  <c:v>4.5833333333333339</c:v>
                </c:pt>
                <c:pt idx="23">
                  <c:v>4.7916666666666679</c:v>
                </c:pt>
                <c:pt idx="24">
                  <c:v>5.0000000000000009</c:v>
                </c:pt>
                <c:pt idx="25">
                  <c:v>5.2083333333333339</c:v>
                </c:pt>
                <c:pt idx="26">
                  <c:v>5.4166666666666679</c:v>
                </c:pt>
                <c:pt idx="27">
                  <c:v>5.6250000000000009</c:v>
                </c:pt>
                <c:pt idx="28">
                  <c:v>5.8333333333333339</c:v>
                </c:pt>
                <c:pt idx="29">
                  <c:v>6.0416666666666679</c:v>
                </c:pt>
                <c:pt idx="30">
                  <c:v>6.2500000000000009</c:v>
                </c:pt>
                <c:pt idx="31">
                  <c:v>6.4583333333333348</c:v>
                </c:pt>
                <c:pt idx="32">
                  <c:v>6.6666666666666679</c:v>
                </c:pt>
                <c:pt idx="33">
                  <c:v>6.8750000000000009</c:v>
                </c:pt>
                <c:pt idx="34">
                  <c:v>7.0833333333333348</c:v>
                </c:pt>
                <c:pt idx="35">
                  <c:v>7.2916666666666679</c:v>
                </c:pt>
                <c:pt idx="36">
                  <c:v>7.5000000000000018</c:v>
                </c:pt>
                <c:pt idx="37">
                  <c:v>7.7083333333333348</c:v>
                </c:pt>
                <c:pt idx="38">
                  <c:v>7.9166666666666679</c:v>
                </c:pt>
                <c:pt idx="39">
                  <c:v>8.1250000000000018</c:v>
                </c:pt>
                <c:pt idx="40">
                  <c:v>8.3333333333333357</c:v>
                </c:pt>
                <c:pt idx="41">
                  <c:v>8.5416666666666679</c:v>
                </c:pt>
                <c:pt idx="42">
                  <c:v>8.7500000000000018</c:v>
                </c:pt>
                <c:pt idx="43">
                  <c:v>8.9583333333333357</c:v>
                </c:pt>
                <c:pt idx="44">
                  <c:v>9.1666666666666679</c:v>
                </c:pt>
                <c:pt idx="45">
                  <c:v>9.3750000000000018</c:v>
                </c:pt>
                <c:pt idx="46">
                  <c:v>9.5833333333333357</c:v>
                </c:pt>
                <c:pt idx="47">
                  <c:v>9.7916666666666679</c:v>
                </c:pt>
                <c:pt idx="48">
                  <c:v>10.000000000000002</c:v>
                </c:pt>
                <c:pt idx="49">
                  <c:v>10.208333333333336</c:v>
                </c:pt>
                <c:pt idx="50">
                  <c:v>10.416666666666668</c:v>
                </c:pt>
                <c:pt idx="51">
                  <c:v>10.625000000000002</c:v>
                </c:pt>
                <c:pt idx="52">
                  <c:v>10.833333333333336</c:v>
                </c:pt>
                <c:pt idx="53">
                  <c:v>11.041666666666668</c:v>
                </c:pt>
                <c:pt idx="54">
                  <c:v>11.250000000000002</c:v>
                </c:pt>
                <c:pt idx="55">
                  <c:v>11.458333333333336</c:v>
                </c:pt>
                <c:pt idx="56">
                  <c:v>11.666666666666668</c:v>
                </c:pt>
                <c:pt idx="57">
                  <c:v>11.875000000000002</c:v>
                </c:pt>
                <c:pt idx="58">
                  <c:v>12.083333333333336</c:v>
                </c:pt>
                <c:pt idx="59">
                  <c:v>12.29166666666667</c:v>
                </c:pt>
                <c:pt idx="60">
                  <c:v>12.500000000000002</c:v>
                </c:pt>
                <c:pt idx="61">
                  <c:v>12.708333333333336</c:v>
                </c:pt>
                <c:pt idx="62">
                  <c:v>12.91666666666667</c:v>
                </c:pt>
                <c:pt idx="63">
                  <c:v>13.125000000000002</c:v>
                </c:pt>
                <c:pt idx="64">
                  <c:v>13.333333333333336</c:v>
                </c:pt>
                <c:pt idx="65">
                  <c:v>13.54166666666667</c:v>
                </c:pt>
                <c:pt idx="66">
                  <c:v>13.750000000000002</c:v>
                </c:pt>
                <c:pt idx="67">
                  <c:v>13.958333333333336</c:v>
                </c:pt>
                <c:pt idx="68">
                  <c:v>14.16666666666667</c:v>
                </c:pt>
                <c:pt idx="69">
                  <c:v>14.375000000000002</c:v>
                </c:pt>
                <c:pt idx="70">
                  <c:v>14.583333333333336</c:v>
                </c:pt>
                <c:pt idx="71">
                  <c:v>14.79166666666667</c:v>
                </c:pt>
                <c:pt idx="72">
                  <c:v>15.000000000000004</c:v>
                </c:pt>
                <c:pt idx="73">
                  <c:v>15.208333333333336</c:v>
                </c:pt>
                <c:pt idx="74">
                  <c:v>15.41666666666667</c:v>
                </c:pt>
                <c:pt idx="75">
                  <c:v>15.625000000000004</c:v>
                </c:pt>
                <c:pt idx="76">
                  <c:v>15.833333333333336</c:v>
                </c:pt>
                <c:pt idx="77">
                  <c:v>16.041666666666668</c:v>
                </c:pt>
                <c:pt idx="78">
                  <c:v>16.250000000000004</c:v>
                </c:pt>
                <c:pt idx="79">
                  <c:v>16.458333333333336</c:v>
                </c:pt>
                <c:pt idx="80">
                  <c:v>16.666666666666671</c:v>
                </c:pt>
                <c:pt idx="81">
                  <c:v>16.875000000000004</c:v>
                </c:pt>
                <c:pt idx="82">
                  <c:v>17.083333333333336</c:v>
                </c:pt>
                <c:pt idx="83">
                  <c:v>17.291666666666671</c:v>
                </c:pt>
                <c:pt idx="84">
                  <c:v>17.500000000000004</c:v>
                </c:pt>
                <c:pt idx="85">
                  <c:v>17.708333333333336</c:v>
                </c:pt>
                <c:pt idx="86">
                  <c:v>17.916666666666671</c:v>
                </c:pt>
                <c:pt idx="87">
                  <c:v>18.125000000000004</c:v>
                </c:pt>
                <c:pt idx="88">
                  <c:v>18.333333333333336</c:v>
                </c:pt>
                <c:pt idx="89">
                  <c:v>18.541666666666671</c:v>
                </c:pt>
                <c:pt idx="90">
                  <c:v>18.750000000000004</c:v>
                </c:pt>
                <c:pt idx="91">
                  <c:v>18.958333333333336</c:v>
                </c:pt>
                <c:pt idx="92">
                  <c:v>19.166666666666671</c:v>
                </c:pt>
                <c:pt idx="93">
                  <c:v>19.375000000000004</c:v>
                </c:pt>
                <c:pt idx="94">
                  <c:v>19.583333333333336</c:v>
                </c:pt>
                <c:pt idx="95">
                  <c:v>19.791666666666671</c:v>
                </c:pt>
                <c:pt idx="96">
                  <c:v>20.000000000000004</c:v>
                </c:pt>
                <c:pt idx="97">
                  <c:v>20.208333333333336</c:v>
                </c:pt>
                <c:pt idx="98">
                  <c:v>20.416666666666671</c:v>
                </c:pt>
                <c:pt idx="99">
                  <c:v>20.625000000000004</c:v>
                </c:pt>
                <c:pt idx="100">
                  <c:v>20.833333333333336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8-4035-AAF7-0EF4EE52D6BF}"/>
            </c:ext>
          </c:extLst>
        </c:ser>
        <c:ser>
          <c:idx val="3"/>
          <c:order val="2"/>
          <c:tx>
            <c:strRef>
              <c:f>' Graphs'!$BV$4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Graphs'!$BS$5:$BS$105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Graphs'!$BV$5:$BV$105</c:f>
              <c:numCache>
                <c:formatCode>0.00</c:formatCode>
                <c:ptCount val="101"/>
                <c:pt idx="0">
                  <c:v>0</c:v>
                </c:pt>
                <c:pt idx="1">
                  <c:v>8.3333333333333329E-2</c:v>
                </c:pt>
                <c:pt idx="2">
                  <c:v>0.16666666666666666</c:v>
                </c:pt>
                <c:pt idx="3">
                  <c:v>0.25</c:v>
                </c:pt>
                <c:pt idx="4">
                  <c:v>0.33333333333333331</c:v>
                </c:pt>
                <c:pt idx="5">
                  <c:v>0.41666666666666663</c:v>
                </c:pt>
                <c:pt idx="6">
                  <c:v>0.5</c:v>
                </c:pt>
                <c:pt idx="7">
                  <c:v>0.58333333333333326</c:v>
                </c:pt>
                <c:pt idx="8">
                  <c:v>0.66666666666666663</c:v>
                </c:pt>
                <c:pt idx="9">
                  <c:v>0.75</c:v>
                </c:pt>
                <c:pt idx="10">
                  <c:v>0.83333333333333326</c:v>
                </c:pt>
                <c:pt idx="11">
                  <c:v>0.91666666666666663</c:v>
                </c:pt>
                <c:pt idx="12">
                  <c:v>1</c:v>
                </c:pt>
                <c:pt idx="13">
                  <c:v>1.0833333333333333</c:v>
                </c:pt>
                <c:pt idx="14">
                  <c:v>1.1666666666666665</c:v>
                </c:pt>
                <c:pt idx="15">
                  <c:v>1.25</c:v>
                </c:pt>
                <c:pt idx="16">
                  <c:v>1.3333333333333333</c:v>
                </c:pt>
                <c:pt idx="17">
                  <c:v>1.4166666666666665</c:v>
                </c:pt>
                <c:pt idx="18">
                  <c:v>1.5</c:v>
                </c:pt>
                <c:pt idx="19">
                  <c:v>1.5833333333333333</c:v>
                </c:pt>
                <c:pt idx="20">
                  <c:v>1.6666666666666665</c:v>
                </c:pt>
                <c:pt idx="21">
                  <c:v>1.75</c:v>
                </c:pt>
                <c:pt idx="22">
                  <c:v>1.8333333333333333</c:v>
                </c:pt>
                <c:pt idx="23">
                  <c:v>1.9166666666666665</c:v>
                </c:pt>
                <c:pt idx="24">
                  <c:v>2</c:v>
                </c:pt>
                <c:pt idx="25">
                  <c:v>2.083333333333333</c:v>
                </c:pt>
                <c:pt idx="26">
                  <c:v>2.1666666666666665</c:v>
                </c:pt>
                <c:pt idx="27">
                  <c:v>2.25</c:v>
                </c:pt>
                <c:pt idx="28">
                  <c:v>2.333333333333333</c:v>
                </c:pt>
                <c:pt idx="29">
                  <c:v>2.4166666666666665</c:v>
                </c:pt>
                <c:pt idx="30">
                  <c:v>2.5</c:v>
                </c:pt>
                <c:pt idx="31">
                  <c:v>2.583333333333333</c:v>
                </c:pt>
                <c:pt idx="32">
                  <c:v>2.6666666666666665</c:v>
                </c:pt>
                <c:pt idx="33">
                  <c:v>2.75</c:v>
                </c:pt>
                <c:pt idx="34">
                  <c:v>2.833333333333333</c:v>
                </c:pt>
                <c:pt idx="35">
                  <c:v>2.9166666666666665</c:v>
                </c:pt>
                <c:pt idx="36">
                  <c:v>3</c:v>
                </c:pt>
                <c:pt idx="37">
                  <c:v>3.083333333333333</c:v>
                </c:pt>
                <c:pt idx="38">
                  <c:v>3.1666666666666665</c:v>
                </c:pt>
                <c:pt idx="39">
                  <c:v>3.25</c:v>
                </c:pt>
                <c:pt idx="40">
                  <c:v>3.333333333333333</c:v>
                </c:pt>
                <c:pt idx="41">
                  <c:v>3.4166666666666665</c:v>
                </c:pt>
                <c:pt idx="42">
                  <c:v>3.5</c:v>
                </c:pt>
                <c:pt idx="43">
                  <c:v>3.583333333333333</c:v>
                </c:pt>
                <c:pt idx="44">
                  <c:v>3.6666666666666665</c:v>
                </c:pt>
                <c:pt idx="45">
                  <c:v>3.75</c:v>
                </c:pt>
                <c:pt idx="46">
                  <c:v>3.833333333333333</c:v>
                </c:pt>
                <c:pt idx="47">
                  <c:v>3.9166666666666665</c:v>
                </c:pt>
                <c:pt idx="48">
                  <c:v>4</c:v>
                </c:pt>
                <c:pt idx="49">
                  <c:v>4.083333333333333</c:v>
                </c:pt>
                <c:pt idx="50">
                  <c:v>4.1666666666666661</c:v>
                </c:pt>
                <c:pt idx="51">
                  <c:v>4.25</c:v>
                </c:pt>
                <c:pt idx="52">
                  <c:v>4.333333333333333</c:v>
                </c:pt>
                <c:pt idx="53">
                  <c:v>4.4166666666666661</c:v>
                </c:pt>
                <c:pt idx="54">
                  <c:v>4.5</c:v>
                </c:pt>
                <c:pt idx="55">
                  <c:v>4.583333333333333</c:v>
                </c:pt>
                <c:pt idx="56">
                  <c:v>4.6666666666666661</c:v>
                </c:pt>
                <c:pt idx="57">
                  <c:v>4.75</c:v>
                </c:pt>
                <c:pt idx="58">
                  <c:v>4.833333333333333</c:v>
                </c:pt>
                <c:pt idx="59">
                  <c:v>4.9166666666666661</c:v>
                </c:pt>
                <c:pt idx="60">
                  <c:v>5</c:v>
                </c:pt>
                <c:pt idx="61">
                  <c:v>5.083333333333333</c:v>
                </c:pt>
                <c:pt idx="62">
                  <c:v>5.1666666666666661</c:v>
                </c:pt>
                <c:pt idx="63">
                  <c:v>5.25</c:v>
                </c:pt>
                <c:pt idx="64">
                  <c:v>5.333333333333333</c:v>
                </c:pt>
                <c:pt idx="65">
                  <c:v>5.4166666666666661</c:v>
                </c:pt>
                <c:pt idx="66">
                  <c:v>5.5</c:v>
                </c:pt>
                <c:pt idx="67">
                  <c:v>5.583333333333333</c:v>
                </c:pt>
                <c:pt idx="68">
                  <c:v>5.6666666666666661</c:v>
                </c:pt>
                <c:pt idx="69">
                  <c:v>5.75</c:v>
                </c:pt>
                <c:pt idx="70">
                  <c:v>5.833333333333333</c:v>
                </c:pt>
                <c:pt idx="71">
                  <c:v>5.9166666666666661</c:v>
                </c:pt>
                <c:pt idx="72">
                  <c:v>6</c:v>
                </c:pt>
                <c:pt idx="73">
                  <c:v>6.083333333333333</c:v>
                </c:pt>
                <c:pt idx="74">
                  <c:v>6.1666666666666661</c:v>
                </c:pt>
                <c:pt idx="75">
                  <c:v>6.25</c:v>
                </c:pt>
                <c:pt idx="76">
                  <c:v>6.333333333333333</c:v>
                </c:pt>
                <c:pt idx="77">
                  <c:v>6.4166666666666661</c:v>
                </c:pt>
                <c:pt idx="78">
                  <c:v>6.5</c:v>
                </c:pt>
                <c:pt idx="79">
                  <c:v>6.583333333333333</c:v>
                </c:pt>
                <c:pt idx="80">
                  <c:v>6.6666666666666661</c:v>
                </c:pt>
                <c:pt idx="81">
                  <c:v>6.75</c:v>
                </c:pt>
                <c:pt idx="82">
                  <c:v>6.833333333333333</c:v>
                </c:pt>
                <c:pt idx="83">
                  <c:v>6.9166666666666661</c:v>
                </c:pt>
                <c:pt idx="84">
                  <c:v>7</c:v>
                </c:pt>
                <c:pt idx="85">
                  <c:v>7.083333333333333</c:v>
                </c:pt>
                <c:pt idx="86">
                  <c:v>7.1666666666666661</c:v>
                </c:pt>
                <c:pt idx="87">
                  <c:v>7.25</c:v>
                </c:pt>
                <c:pt idx="88">
                  <c:v>7.333333333333333</c:v>
                </c:pt>
                <c:pt idx="89">
                  <c:v>7.4166666666666661</c:v>
                </c:pt>
                <c:pt idx="90">
                  <c:v>7.5</c:v>
                </c:pt>
                <c:pt idx="91">
                  <c:v>7.583333333333333</c:v>
                </c:pt>
                <c:pt idx="92">
                  <c:v>7.6666666666666661</c:v>
                </c:pt>
                <c:pt idx="93">
                  <c:v>7.75</c:v>
                </c:pt>
                <c:pt idx="94">
                  <c:v>7.833333333333333</c:v>
                </c:pt>
                <c:pt idx="95">
                  <c:v>7.9166666666666661</c:v>
                </c:pt>
                <c:pt idx="96">
                  <c:v>8</c:v>
                </c:pt>
                <c:pt idx="97">
                  <c:v>8.0833333333333321</c:v>
                </c:pt>
                <c:pt idx="98">
                  <c:v>8.1666666666666661</c:v>
                </c:pt>
                <c:pt idx="99">
                  <c:v>8.25</c:v>
                </c:pt>
                <c:pt idx="100">
                  <c:v>8.3333333333333321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8-4035-AAF7-0EF4EE52D6BF}"/>
            </c:ext>
          </c:extLst>
        </c:ser>
        <c:ser>
          <c:idx val="4"/>
          <c:order val="3"/>
          <c:tx>
            <c:strRef>
              <c:f>' Graphs'!$BW$4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Graphs'!$BS$5:$BS$105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Graphs'!$BW$5:$BW$105</c:f>
              <c:numCache>
                <c:formatCode>0.00</c:formatCode>
                <c:ptCount val="101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0.83333333333333326</c:v>
                </c:pt>
                <c:pt idx="6">
                  <c:v>1</c:v>
                </c:pt>
                <c:pt idx="7">
                  <c:v>1.1666666666666665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1.6666666666666665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</c:v>
                </c:pt>
                <c:pt idx="24">
                  <c:v>4</c:v>
                </c:pt>
                <c:pt idx="25">
                  <c:v>4.1666666666666661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4.6666666666666661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5.1666666666666661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5.6666666666666661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6.1666666666666661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6.6666666666666661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7.1666666666666661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7.6666666666666661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8.3333333333333321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8.8333333333333321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9.3333333333333321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9.8333333333333321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10.333333333333332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10.833333333333332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11.333333333333332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11.833333333333332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12.333333333333332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12.833333333333332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13.333333333333332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13.833333333333332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14.333333333333332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14.833333333333332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15.333333333333332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15.833333333333332</c:v>
                </c:pt>
                <c:pt idx="96">
                  <c:v>16</c:v>
                </c:pt>
                <c:pt idx="97">
                  <c:v>16.166666666666664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8-4035-AAF7-0EF4EE52D6BF}"/>
            </c:ext>
          </c:extLst>
        </c:ser>
        <c:ser>
          <c:idx val="5"/>
          <c:order val="4"/>
          <c:tx>
            <c:strRef>
              <c:f>' Graphs'!$BX$4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 Graphs'!$BS$5:$BS$105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Graphs'!$BX$5:$BX$105</c:f>
              <c:numCache>
                <c:formatCode>0.00</c:formatCode>
                <c:ptCount val="101"/>
                <c:pt idx="0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1</c:v>
                </c:pt>
                <c:pt idx="4">
                  <c:v>1.3333333333333333</c:v>
                </c:pt>
                <c:pt idx="5">
                  <c:v>1.6666666666666665</c:v>
                </c:pt>
                <c:pt idx="6">
                  <c:v>2</c:v>
                </c:pt>
                <c:pt idx="7">
                  <c:v>2.333333333333333</c:v>
                </c:pt>
                <c:pt idx="8">
                  <c:v>2.6666666666666665</c:v>
                </c:pt>
                <c:pt idx="9">
                  <c:v>3</c:v>
                </c:pt>
                <c:pt idx="10">
                  <c:v>3.333333333333333</c:v>
                </c:pt>
                <c:pt idx="11">
                  <c:v>3.6666666666666665</c:v>
                </c:pt>
                <c:pt idx="12">
                  <c:v>4</c:v>
                </c:pt>
                <c:pt idx="13">
                  <c:v>4.333333333333333</c:v>
                </c:pt>
                <c:pt idx="14">
                  <c:v>4.6666666666666661</c:v>
                </c:pt>
                <c:pt idx="15">
                  <c:v>5</c:v>
                </c:pt>
                <c:pt idx="16">
                  <c:v>5.333333333333333</c:v>
                </c:pt>
                <c:pt idx="17">
                  <c:v>5.6666666666666661</c:v>
                </c:pt>
                <c:pt idx="18">
                  <c:v>6</c:v>
                </c:pt>
                <c:pt idx="19">
                  <c:v>6.333333333333333</c:v>
                </c:pt>
                <c:pt idx="20">
                  <c:v>6.6666666666666661</c:v>
                </c:pt>
                <c:pt idx="21">
                  <c:v>7</c:v>
                </c:pt>
                <c:pt idx="22">
                  <c:v>7.333333333333333</c:v>
                </c:pt>
                <c:pt idx="23">
                  <c:v>7.6666666666666661</c:v>
                </c:pt>
                <c:pt idx="24">
                  <c:v>8</c:v>
                </c:pt>
                <c:pt idx="25">
                  <c:v>8.3333333333333321</c:v>
                </c:pt>
                <c:pt idx="26">
                  <c:v>8.6666666666666661</c:v>
                </c:pt>
                <c:pt idx="27">
                  <c:v>9</c:v>
                </c:pt>
                <c:pt idx="28">
                  <c:v>9.3333333333333321</c:v>
                </c:pt>
                <c:pt idx="29">
                  <c:v>9.6666666666666661</c:v>
                </c:pt>
                <c:pt idx="30">
                  <c:v>10</c:v>
                </c:pt>
                <c:pt idx="31">
                  <c:v>10.333333333333332</c:v>
                </c:pt>
                <c:pt idx="32">
                  <c:v>10.666666666666666</c:v>
                </c:pt>
                <c:pt idx="33">
                  <c:v>11</c:v>
                </c:pt>
                <c:pt idx="34">
                  <c:v>11.333333333333332</c:v>
                </c:pt>
                <c:pt idx="35">
                  <c:v>11.666666666666666</c:v>
                </c:pt>
                <c:pt idx="36">
                  <c:v>12</c:v>
                </c:pt>
                <c:pt idx="37">
                  <c:v>12.333333333333332</c:v>
                </c:pt>
                <c:pt idx="38">
                  <c:v>12.666666666666666</c:v>
                </c:pt>
                <c:pt idx="39">
                  <c:v>13</c:v>
                </c:pt>
                <c:pt idx="40">
                  <c:v>13.333333333333332</c:v>
                </c:pt>
                <c:pt idx="41">
                  <c:v>13.666666666666666</c:v>
                </c:pt>
                <c:pt idx="42">
                  <c:v>14</c:v>
                </c:pt>
                <c:pt idx="43">
                  <c:v>14.333333333333332</c:v>
                </c:pt>
                <c:pt idx="44">
                  <c:v>14.666666666666666</c:v>
                </c:pt>
                <c:pt idx="45">
                  <c:v>15</c:v>
                </c:pt>
                <c:pt idx="46">
                  <c:v>15.333333333333332</c:v>
                </c:pt>
                <c:pt idx="47">
                  <c:v>15.666666666666666</c:v>
                </c:pt>
                <c:pt idx="48">
                  <c:v>16</c:v>
                </c:pt>
                <c:pt idx="49">
                  <c:v>16.333333333333332</c:v>
                </c:pt>
                <c:pt idx="50">
                  <c:v>16.666666666666664</c:v>
                </c:pt>
                <c:pt idx="51">
                  <c:v>17</c:v>
                </c:pt>
                <c:pt idx="52">
                  <c:v>17.333333333333332</c:v>
                </c:pt>
                <c:pt idx="53">
                  <c:v>17.666666666666664</c:v>
                </c:pt>
                <c:pt idx="54">
                  <c:v>18</c:v>
                </c:pt>
                <c:pt idx="55">
                  <c:v>18.333333333333332</c:v>
                </c:pt>
                <c:pt idx="56">
                  <c:v>18.666666666666664</c:v>
                </c:pt>
                <c:pt idx="57">
                  <c:v>19</c:v>
                </c:pt>
                <c:pt idx="58">
                  <c:v>19.333333333333332</c:v>
                </c:pt>
                <c:pt idx="59">
                  <c:v>19.666666666666664</c:v>
                </c:pt>
                <c:pt idx="60">
                  <c:v>20</c:v>
                </c:pt>
                <c:pt idx="61">
                  <c:v>20.333333333333332</c:v>
                </c:pt>
                <c:pt idx="62">
                  <c:v>20.666666666666664</c:v>
                </c:pt>
                <c:pt idx="63">
                  <c:v>21</c:v>
                </c:pt>
                <c:pt idx="64">
                  <c:v>21.333333333333332</c:v>
                </c:pt>
                <c:pt idx="65">
                  <c:v>21.666666666666664</c:v>
                </c:pt>
                <c:pt idx="66">
                  <c:v>22</c:v>
                </c:pt>
                <c:pt idx="67">
                  <c:v>22.333333333333332</c:v>
                </c:pt>
                <c:pt idx="68">
                  <c:v>22.666666666666664</c:v>
                </c:pt>
                <c:pt idx="69">
                  <c:v>23</c:v>
                </c:pt>
                <c:pt idx="70">
                  <c:v>23.333333333333332</c:v>
                </c:pt>
                <c:pt idx="71">
                  <c:v>23.666666666666664</c:v>
                </c:pt>
                <c:pt idx="72">
                  <c:v>24</c:v>
                </c:pt>
                <c:pt idx="73">
                  <c:v>24.333333333333332</c:v>
                </c:pt>
                <c:pt idx="74">
                  <c:v>24.666666666666664</c:v>
                </c:pt>
                <c:pt idx="75">
                  <c:v>25</c:v>
                </c:pt>
                <c:pt idx="76">
                  <c:v>25.333333333333332</c:v>
                </c:pt>
                <c:pt idx="77">
                  <c:v>25.666666666666664</c:v>
                </c:pt>
                <c:pt idx="78">
                  <c:v>26</c:v>
                </c:pt>
                <c:pt idx="79">
                  <c:v>26.333333333333332</c:v>
                </c:pt>
                <c:pt idx="80">
                  <c:v>26.666666666666664</c:v>
                </c:pt>
                <c:pt idx="81">
                  <c:v>27</c:v>
                </c:pt>
                <c:pt idx="82">
                  <c:v>27.333333333333332</c:v>
                </c:pt>
                <c:pt idx="83">
                  <c:v>27.666666666666664</c:v>
                </c:pt>
                <c:pt idx="84">
                  <c:v>28</c:v>
                </c:pt>
                <c:pt idx="85">
                  <c:v>28.333333333333332</c:v>
                </c:pt>
                <c:pt idx="86">
                  <c:v>28.666666666666664</c:v>
                </c:pt>
                <c:pt idx="87">
                  <c:v>29</c:v>
                </c:pt>
                <c:pt idx="88">
                  <c:v>29.333333333333332</c:v>
                </c:pt>
                <c:pt idx="89">
                  <c:v>29.666666666666664</c:v>
                </c:pt>
                <c:pt idx="90">
                  <c:v>30</c:v>
                </c:pt>
                <c:pt idx="91">
                  <c:v>30.333333333333332</c:v>
                </c:pt>
                <c:pt idx="92">
                  <c:v>30.666666666666664</c:v>
                </c:pt>
                <c:pt idx="93">
                  <c:v>31</c:v>
                </c:pt>
                <c:pt idx="94">
                  <c:v>31.333333333333332</c:v>
                </c:pt>
                <c:pt idx="95">
                  <c:v>31.666666666666664</c:v>
                </c:pt>
                <c:pt idx="96">
                  <c:v>32</c:v>
                </c:pt>
                <c:pt idx="97">
                  <c:v>32.333333333333329</c:v>
                </c:pt>
                <c:pt idx="98">
                  <c:v>32.666666666666664</c:v>
                </c:pt>
                <c:pt idx="99">
                  <c:v>33</c:v>
                </c:pt>
                <c:pt idx="100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8-4035-AAF7-0EF4EE52D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17952"/>
        <c:axId val="260780096"/>
      </c:areaChart>
      <c:catAx>
        <c:axId val="25671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780096"/>
        <c:crosses val="autoZero"/>
        <c:auto val="1"/>
        <c:lblAlgn val="ctr"/>
        <c:lblOffset val="100"/>
        <c:noMultiLvlLbl val="0"/>
      </c:catAx>
      <c:valAx>
        <c:axId val="2607800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71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 growth Scenario with discount (A2)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Graphs'!$CB$4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 Graphs'!$CA$5:$CA$105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Graphs'!$CB$5:$CB$105</c:f>
              <c:numCache>
                <c:formatCode>0.00</c:formatCode>
                <c:ptCount val="101"/>
                <c:pt idx="0">
                  <c:v>0</c:v>
                </c:pt>
                <c:pt idx="1">
                  <c:v>0.38511690554021266</c:v>
                </c:pt>
                <c:pt idx="2">
                  <c:v>0.77023381108042532</c:v>
                </c:pt>
                <c:pt idx="3">
                  <c:v>1.155350716620638</c:v>
                </c:pt>
                <c:pt idx="4">
                  <c:v>1.5404676221608506</c:v>
                </c:pt>
                <c:pt idx="5">
                  <c:v>1.9255845277010633</c:v>
                </c:pt>
                <c:pt idx="6">
                  <c:v>2.3107014332412761</c:v>
                </c:pt>
                <c:pt idx="7">
                  <c:v>2.6958183387814887</c:v>
                </c:pt>
                <c:pt idx="8">
                  <c:v>3.0809352443217013</c:v>
                </c:pt>
                <c:pt idx="9">
                  <c:v>3.4660521498619139</c:v>
                </c:pt>
                <c:pt idx="10">
                  <c:v>3.8511690554021265</c:v>
                </c:pt>
                <c:pt idx="11">
                  <c:v>4.2362859609423396</c:v>
                </c:pt>
                <c:pt idx="12">
                  <c:v>4.6214028664825522</c:v>
                </c:pt>
                <c:pt idx="13">
                  <c:v>5.0065197720227648</c:v>
                </c:pt>
                <c:pt idx="14">
                  <c:v>5.3916366775629774</c:v>
                </c:pt>
                <c:pt idx="15">
                  <c:v>5.77675358310319</c:v>
                </c:pt>
                <c:pt idx="16">
                  <c:v>6.1618704886434026</c:v>
                </c:pt>
                <c:pt idx="17">
                  <c:v>6.5469873941836152</c:v>
                </c:pt>
                <c:pt idx="18">
                  <c:v>6.9321042997238278</c:v>
                </c:pt>
                <c:pt idx="19">
                  <c:v>7.3172212052640404</c:v>
                </c:pt>
                <c:pt idx="20">
                  <c:v>7.702338110804253</c:v>
                </c:pt>
                <c:pt idx="21">
                  <c:v>8.0874550163444656</c:v>
                </c:pt>
                <c:pt idx="22">
                  <c:v>8.4725719218846791</c:v>
                </c:pt>
                <c:pt idx="23">
                  <c:v>8.8576888274248908</c:v>
                </c:pt>
                <c:pt idx="24">
                  <c:v>9.2428057329651043</c:v>
                </c:pt>
                <c:pt idx="25">
                  <c:v>9.627922638505316</c:v>
                </c:pt>
                <c:pt idx="26">
                  <c:v>10.01303954404553</c:v>
                </c:pt>
                <c:pt idx="27">
                  <c:v>10.398156449585741</c:v>
                </c:pt>
                <c:pt idx="28">
                  <c:v>10.783273355125955</c:v>
                </c:pt>
                <c:pt idx="29">
                  <c:v>11.168390260666166</c:v>
                </c:pt>
                <c:pt idx="30">
                  <c:v>11.55350716620638</c:v>
                </c:pt>
                <c:pt idx="31">
                  <c:v>11.938624071746592</c:v>
                </c:pt>
                <c:pt idx="32">
                  <c:v>12.323740977286805</c:v>
                </c:pt>
                <c:pt idx="33">
                  <c:v>12.708857882827019</c:v>
                </c:pt>
                <c:pt idx="34">
                  <c:v>13.09397478836723</c:v>
                </c:pt>
                <c:pt idx="35">
                  <c:v>13.479091693907444</c:v>
                </c:pt>
                <c:pt idx="36">
                  <c:v>13.864208599447656</c:v>
                </c:pt>
                <c:pt idx="37">
                  <c:v>14.249325504987869</c:v>
                </c:pt>
                <c:pt idx="38">
                  <c:v>14.634442410528081</c:v>
                </c:pt>
                <c:pt idx="39">
                  <c:v>15.019559316068294</c:v>
                </c:pt>
                <c:pt idx="40">
                  <c:v>15.404676221608506</c:v>
                </c:pt>
                <c:pt idx="41">
                  <c:v>15.78979312714872</c:v>
                </c:pt>
                <c:pt idx="42">
                  <c:v>16.174910032688931</c:v>
                </c:pt>
                <c:pt idx="43">
                  <c:v>16.560026938229143</c:v>
                </c:pt>
                <c:pt idx="44">
                  <c:v>16.945143843769358</c:v>
                </c:pt>
                <c:pt idx="45">
                  <c:v>17.33026074930957</c:v>
                </c:pt>
                <c:pt idx="46">
                  <c:v>17.715377654849782</c:v>
                </c:pt>
                <c:pt idx="47">
                  <c:v>18.100494560389993</c:v>
                </c:pt>
                <c:pt idx="48">
                  <c:v>18.485611465930209</c:v>
                </c:pt>
                <c:pt idx="49">
                  <c:v>18.87072837147042</c:v>
                </c:pt>
                <c:pt idx="50">
                  <c:v>19.255845277010632</c:v>
                </c:pt>
                <c:pt idx="51">
                  <c:v>19.640962182550847</c:v>
                </c:pt>
                <c:pt idx="52">
                  <c:v>20.026079088091059</c:v>
                </c:pt>
                <c:pt idx="53">
                  <c:v>20.411195993631271</c:v>
                </c:pt>
                <c:pt idx="54">
                  <c:v>20.796312899171483</c:v>
                </c:pt>
                <c:pt idx="55">
                  <c:v>21.181429804711698</c:v>
                </c:pt>
                <c:pt idx="56">
                  <c:v>21.56654671025191</c:v>
                </c:pt>
                <c:pt idx="57">
                  <c:v>21.951663615792121</c:v>
                </c:pt>
                <c:pt idx="58">
                  <c:v>22.336780521332333</c:v>
                </c:pt>
                <c:pt idx="59">
                  <c:v>22.721897426872548</c:v>
                </c:pt>
                <c:pt idx="60">
                  <c:v>23.10701433241276</c:v>
                </c:pt>
                <c:pt idx="61">
                  <c:v>23.492131237952972</c:v>
                </c:pt>
                <c:pt idx="62">
                  <c:v>23.877248143493183</c:v>
                </c:pt>
                <c:pt idx="63">
                  <c:v>24.262365049033399</c:v>
                </c:pt>
                <c:pt idx="64">
                  <c:v>24.64748195457361</c:v>
                </c:pt>
                <c:pt idx="65">
                  <c:v>25.032598860113822</c:v>
                </c:pt>
                <c:pt idx="66">
                  <c:v>25.417715765654037</c:v>
                </c:pt>
                <c:pt idx="67">
                  <c:v>25.802832671194249</c:v>
                </c:pt>
                <c:pt idx="68">
                  <c:v>26.187949576734461</c:v>
                </c:pt>
                <c:pt idx="69">
                  <c:v>26.573066482274672</c:v>
                </c:pt>
                <c:pt idx="70">
                  <c:v>26.958183387814888</c:v>
                </c:pt>
                <c:pt idx="71">
                  <c:v>27.343300293355099</c:v>
                </c:pt>
                <c:pt idx="72">
                  <c:v>27.728417198895311</c:v>
                </c:pt>
                <c:pt idx="73">
                  <c:v>28.113534104435523</c:v>
                </c:pt>
                <c:pt idx="74">
                  <c:v>28.498651009975738</c:v>
                </c:pt>
                <c:pt idx="75">
                  <c:v>28.88376791551595</c:v>
                </c:pt>
                <c:pt idx="76">
                  <c:v>29.268884821056162</c:v>
                </c:pt>
                <c:pt idx="77">
                  <c:v>29.654001726596373</c:v>
                </c:pt>
                <c:pt idx="78">
                  <c:v>30.039118632136589</c:v>
                </c:pt>
                <c:pt idx="79">
                  <c:v>30.4242355376768</c:v>
                </c:pt>
                <c:pt idx="80">
                  <c:v>30.809352443217012</c:v>
                </c:pt>
                <c:pt idx="81">
                  <c:v>31.194469348757227</c:v>
                </c:pt>
                <c:pt idx="82">
                  <c:v>31.579586254297439</c:v>
                </c:pt>
                <c:pt idx="83">
                  <c:v>31.964703159837651</c:v>
                </c:pt>
                <c:pt idx="84">
                  <c:v>32.349820065377862</c:v>
                </c:pt>
                <c:pt idx="85">
                  <c:v>32.734936970918078</c:v>
                </c:pt>
                <c:pt idx="86">
                  <c:v>33.120053876458286</c:v>
                </c:pt>
                <c:pt idx="87">
                  <c:v>33.505170781998501</c:v>
                </c:pt>
                <c:pt idx="88">
                  <c:v>33.890287687538716</c:v>
                </c:pt>
                <c:pt idx="89">
                  <c:v>34.275404593078925</c:v>
                </c:pt>
                <c:pt idx="90">
                  <c:v>34.66052149861914</c:v>
                </c:pt>
                <c:pt idx="91">
                  <c:v>35.045638404159355</c:v>
                </c:pt>
                <c:pt idx="92">
                  <c:v>35.430755309699563</c:v>
                </c:pt>
                <c:pt idx="93">
                  <c:v>35.815872215239779</c:v>
                </c:pt>
                <c:pt idx="94">
                  <c:v>36.200989120779987</c:v>
                </c:pt>
                <c:pt idx="95">
                  <c:v>36.586106026320202</c:v>
                </c:pt>
                <c:pt idx="96">
                  <c:v>36.971222931860417</c:v>
                </c:pt>
                <c:pt idx="97">
                  <c:v>37.356339837400625</c:v>
                </c:pt>
                <c:pt idx="98">
                  <c:v>37.741456742940841</c:v>
                </c:pt>
                <c:pt idx="99">
                  <c:v>38.126573648481056</c:v>
                </c:pt>
                <c:pt idx="100">
                  <c:v>38.511690554021264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3-49B4-8440-2AA6323D1FF0}"/>
            </c:ext>
          </c:extLst>
        </c:ser>
        <c:ser>
          <c:idx val="2"/>
          <c:order val="1"/>
          <c:tx>
            <c:strRef>
              <c:f>' Graphs'!$CC$4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Graphs'!$CA$5:$CA$105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Graphs'!$CC$5:$CC$105</c:f>
              <c:numCache>
                <c:formatCode>0.00</c:formatCode>
                <c:ptCount val="101"/>
                <c:pt idx="0">
                  <c:v>0</c:v>
                </c:pt>
                <c:pt idx="1">
                  <c:v>0.38511690554021266</c:v>
                </c:pt>
                <c:pt idx="2">
                  <c:v>0.77023381108042532</c:v>
                </c:pt>
                <c:pt idx="3">
                  <c:v>1.155350716620638</c:v>
                </c:pt>
                <c:pt idx="4">
                  <c:v>1.5404676221608506</c:v>
                </c:pt>
                <c:pt idx="5">
                  <c:v>1.9255845277010633</c:v>
                </c:pt>
                <c:pt idx="6">
                  <c:v>2.3107014332412761</c:v>
                </c:pt>
                <c:pt idx="7">
                  <c:v>2.6958183387814887</c:v>
                </c:pt>
                <c:pt idx="8">
                  <c:v>3.0809352443217013</c:v>
                </c:pt>
                <c:pt idx="9">
                  <c:v>3.4660521498619139</c:v>
                </c:pt>
                <c:pt idx="10">
                  <c:v>3.8511690554021265</c:v>
                </c:pt>
                <c:pt idx="11">
                  <c:v>4.2362859609423396</c:v>
                </c:pt>
                <c:pt idx="12">
                  <c:v>4.6214028664825522</c:v>
                </c:pt>
                <c:pt idx="13">
                  <c:v>5.0065197720227648</c:v>
                </c:pt>
                <c:pt idx="14">
                  <c:v>5.3916366775629774</c:v>
                </c:pt>
                <c:pt idx="15">
                  <c:v>5.77675358310319</c:v>
                </c:pt>
                <c:pt idx="16">
                  <c:v>6.1618704886434026</c:v>
                </c:pt>
                <c:pt idx="17">
                  <c:v>6.5469873941836152</c:v>
                </c:pt>
                <c:pt idx="18">
                  <c:v>6.9321042997238278</c:v>
                </c:pt>
                <c:pt idx="19">
                  <c:v>7.3172212052640404</c:v>
                </c:pt>
                <c:pt idx="20">
                  <c:v>7.702338110804253</c:v>
                </c:pt>
                <c:pt idx="21">
                  <c:v>8.0874550163444656</c:v>
                </c:pt>
                <c:pt idx="22">
                  <c:v>8.4725719218846791</c:v>
                </c:pt>
                <c:pt idx="23">
                  <c:v>8.8576888274248908</c:v>
                </c:pt>
                <c:pt idx="24">
                  <c:v>9.2428057329651043</c:v>
                </c:pt>
                <c:pt idx="25">
                  <c:v>9.627922638505316</c:v>
                </c:pt>
                <c:pt idx="26">
                  <c:v>10.01303954404553</c:v>
                </c:pt>
                <c:pt idx="27">
                  <c:v>10.398156449585741</c:v>
                </c:pt>
                <c:pt idx="28">
                  <c:v>10.783273355125955</c:v>
                </c:pt>
                <c:pt idx="29">
                  <c:v>11.168390260666166</c:v>
                </c:pt>
                <c:pt idx="30">
                  <c:v>11.55350716620638</c:v>
                </c:pt>
                <c:pt idx="31">
                  <c:v>11.938624071746592</c:v>
                </c:pt>
                <c:pt idx="32">
                  <c:v>12.323740977286805</c:v>
                </c:pt>
                <c:pt idx="33">
                  <c:v>12.708857882827019</c:v>
                </c:pt>
                <c:pt idx="34">
                  <c:v>13.09397478836723</c:v>
                </c:pt>
                <c:pt idx="35">
                  <c:v>13.479091693907444</c:v>
                </c:pt>
                <c:pt idx="36">
                  <c:v>13.864208599447656</c:v>
                </c:pt>
                <c:pt idx="37">
                  <c:v>14.249325504987869</c:v>
                </c:pt>
                <c:pt idx="38">
                  <c:v>14.634442410528081</c:v>
                </c:pt>
                <c:pt idx="39">
                  <c:v>15.019559316068294</c:v>
                </c:pt>
                <c:pt idx="40">
                  <c:v>15.404676221608506</c:v>
                </c:pt>
                <c:pt idx="41">
                  <c:v>15.78979312714872</c:v>
                </c:pt>
                <c:pt idx="42">
                  <c:v>16.174910032688931</c:v>
                </c:pt>
                <c:pt idx="43">
                  <c:v>16.560026938229143</c:v>
                </c:pt>
                <c:pt idx="44">
                  <c:v>16.945143843769358</c:v>
                </c:pt>
                <c:pt idx="45">
                  <c:v>17.33026074930957</c:v>
                </c:pt>
                <c:pt idx="46">
                  <c:v>17.715377654849782</c:v>
                </c:pt>
                <c:pt idx="47">
                  <c:v>18.100494560389993</c:v>
                </c:pt>
                <c:pt idx="48">
                  <c:v>18.485611465930209</c:v>
                </c:pt>
                <c:pt idx="49">
                  <c:v>18.87072837147042</c:v>
                </c:pt>
                <c:pt idx="50">
                  <c:v>19.255845277010632</c:v>
                </c:pt>
                <c:pt idx="51">
                  <c:v>19.640962182550847</c:v>
                </c:pt>
                <c:pt idx="52">
                  <c:v>20.026079088091059</c:v>
                </c:pt>
                <c:pt idx="53">
                  <c:v>20.411195993631271</c:v>
                </c:pt>
                <c:pt idx="54">
                  <c:v>20.796312899171483</c:v>
                </c:pt>
                <c:pt idx="55">
                  <c:v>21.181429804711698</c:v>
                </c:pt>
                <c:pt idx="56">
                  <c:v>21.56654671025191</c:v>
                </c:pt>
                <c:pt idx="57">
                  <c:v>21.951663615792121</c:v>
                </c:pt>
                <c:pt idx="58">
                  <c:v>22.336780521332333</c:v>
                </c:pt>
                <c:pt idx="59">
                  <c:v>22.721897426872548</c:v>
                </c:pt>
                <c:pt idx="60">
                  <c:v>23.10701433241276</c:v>
                </c:pt>
                <c:pt idx="61">
                  <c:v>23.492131237952972</c:v>
                </c:pt>
                <c:pt idx="62">
                  <c:v>23.877248143493183</c:v>
                </c:pt>
                <c:pt idx="63">
                  <c:v>24.262365049033399</c:v>
                </c:pt>
                <c:pt idx="64">
                  <c:v>24.64748195457361</c:v>
                </c:pt>
                <c:pt idx="65">
                  <c:v>25.032598860113822</c:v>
                </c:pt>
                <c:pt idx="66">
                  <c:v>25.417715765654037</c:v>
                </c:pt>
                <c:pt idx="67">
                  <c:v>25.802832671194249</c:v>
                </c:pt>
                <c:pt idx="68">
                  <c:v>26.187949576734461</c:v>
                </c:pt>
                <c:pt idx="69">
                  <c:v>26.573066482274672</c:v>
                </c:pt>
                <c:pt idx="70">
                  <c:v>26.958183387814888</c:v>
                </c:pt>
                <c:pt idx="71">
                  <c:v>27.343300293355099</c:v>
                </c:pt>
                <c:pt idx="72">
                  <c:v>27.728417198895311</c:v>
                </c:pt>
                <c:pt idx="73">
                  <c:v>28.113534104435523</c:v>
                </c:pt>
                <c:pt idx="74">
                  <c:v>28.498651009975738</c:v>
                </c:pt>
                <c:pt idx="75">
                  <c:v>28.88376791551595</c:v>
                </c:pt>
                <c:pt idx="76">
                  <c:v>29.268884821056162</c:v>
                </c:pt>
                <c:pt idx="77">
                  <c:v>29.654001726596373</c:v>
                </c:pt>
                <c:pt idx="78">
                  <c:v>30.039118632136589</c:v>
                </c:pt>
                <c:pt idx="79">
                  <c:v>30.4242355376768</c:v>
                </c:pt>
                <c:pt idx="80">
                  <c:v>30.809352443217012</c:v>
                </c:pt>
                <c:pt idx="81">
                  <c:v>31.194469348757227</c:v>
                </c:pt>
                <c:pt idx="82">
                  <c:v>31.579586254297439</c:v>
                </c:pt>
                <c:pt idx="83">
                  <c:v>31.964703159837651</c:v>
                </c:pt>
                <c:pt idx="84">
                  <c:v>32.349820065377862</c:v>
                </c:pt>
                <c:pt idx="85">
                  <c:v>32.734936970918078</c:v>
                </c:pt>
                <c:pt idx="86">
                  <c:v>33.120053876458286</c:v>
                </c:pt>
                <c:pt idx="87">
                  <c:v>33.505170781998501</c:v>
                </c:pt>
                <c:pt idx="88">
                  <c:v>33.890287687538716</c:v>
                </c:pt>
                <c:pt idx="89">
                  <c:v>34.275404593078925</c:v>
                </c:pt>
                <c:pt idx="90">
                  <c:v>34.66052149861914</c:v>
                </c:pt>
                <c:pt idx="91">
                  <c:v>35.045638404159355</c:v>
                </c:pt>
                <c:pt idx="92">
                  <c:v>35.430755309699563</c:v>
                </c:pt>
                <c:pt idx="93">
                  <c:v>35.815872215239779</c:v>
                </c:pt>
                <c:pt idx="94">
                  <c:v>36.200989120779987</c:v>
                </c:pt>
                <c:pt idx="95">
                  <c:v>36.586106026320202</c:v>
                </c:pt>
                <c:pt idx="96">
                  <c:v>36.971222931860417</c:v>
                </c:pt>
                <c:pt idx="97">
                  <c:v>37.356339837400625</c:v>
                </c:pt>
                <c:pt idx="98">
                  <c:v>37.741456742940841</c:v>
                </c:pt>
                <c:pt idx="99">
                  <c:v>38.126573648481056</c:v>
                </c:pt>
                <c:pt idx="100">
                  <c:v>38.511690554021264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3-49B4-8440-2AA6323D1FF0}"/>
            </c:ext>
          </c:extLst>
        </c:ser>
        <c:ser>
          <c:idx val="3"/>
          <c:order val="2"/>
          <c:tx>
            <c:strRef>
              <c:f>' Graphs'!$CD$4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Graphs'!$CA$5:$CA$105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Graphs'!$CD$5:$CD$105</c:f>
              <c:numCache>
                <c:formatCode>0.00</c:formatCode>
                <c:ptCount val="101"/>
                <c:pt idx="0">
                  <c:v>0</c:v>
                </c:pt>
                <c:pt idx="1">
                  <c:v>3.369772923476861E-2</c:v>
                </c:pt>
                <c:pt idx="2">
                  <c:v>6.739545846953722E-2</c:v>
                </c:pt>
                <c:pt idx="3">
                  <c:v>0.10109318770430584</c:v>
                </c:pt>
                <c:pt idx="4">
                  <c:v>0.13479091693907444</c:v>
                </c:pt>
                <c:pt idx="5">
                  <c:v>0.16848864617384304</c:v>
                </c:pt>
                <c:pt idx="6">
                  <c:v>0.20218637540861167</c:v>
                </c:pt>
                <c:pt idx="7">
                  <c:v>0.23588410464338028</c:v>
                </c:pt>
                <c:pt idx="8">
                  <c:v>0.26958183387814888</c:v>
                </c:pt>
                <c:pt idx="9">
                  <c:v>0.30327956311291748</c:v>
                </c:pt>
                <c:pt idx="10">
                  <c:v>0.33697729234768609</c:v>
                </c:pt>
                <c:pt idx="11">
                  <c:v>0.37067502158245469</c:v>
                </c:pt>
                <c:pt idx="12">
                  <c:v>0.40437275081722335</c:v>
                </c:pt>
                <c:pt idx="13">
                  <c:v>0.43807048005199195</c:v>
                </c:pt>
                <c:pt idx="14">
                  <c:v>0.47176820928676055</c:v>
                </c:pt>
                <c:pt idx="15">
                  <c:v>0.5054659385215291</c:v>
                </c:pt>
                <c:pt idx="16">
                  <c:v>0.53916366775629776</c:v>
                </c:pt>
                <c:pt idx="17">
                  <c:v>0.57286139699106642</c:v>
                </c:pt>
                <c:pt idx="18">
                  <c:v>0.60655912622583497</c:v>
                </c:pt>
                <c:pt idx="19">
                  <c:v>0.64025685546060362</c:v>
                </c:pt>
                <c:pt idx="20">
                  <c:v>0.67395458469537217</c:v>
                </c:pt>
                <c:pt idx="21">
                  <c:v>0.70765231393014083</c:v>
                </c:pt>
                <c:pt idx="22">
                  <c:v>0.74135004316490938</c:v>
                </c:pt>
                <c:pt idx="23">
                  <c:v>0.77504777239967804</c:v>
                </c:pt>
                <c:pt idx="24">
                  <c:v>0.8087455016344467</c:v>
                </c:pt>
                <c:pt idx="25">
                  <c:v>0.84244323086921524</c:v>
                </c:pt>
                <c:pt idx="26">
                  <c:v>0.8761409601039839</c:v>
                </c:pt>
                <c:pt idx="27">
                  <c:v>0.90983868933875245</c:v>
                </c:pt>
                <c:pt idx="28">
                  <c:v>0.94353641857352111</c:v>
                </c:pt>
                <c:pt idx="29">
                  <c:v>0.97723414780828965</c:v>
                </c:pt>
                <c:pt idx="30">
                  <c:v>1.0109318770430582</c:v>
                </c:pt>
                <c:pt idx="31">
                  <c:v>1.0446296062778269</c:v>
                </c:pt>
                <c:pt idx="32">
                  <c:v>1.0783273355125955</c:v>
                </c:pt>
                <c:pt idx="33">
                  <c:v>1.1120250647473642</c:v>
                </c:pt>
                <c:pt idx="34">
                  <c:v>1.1457227939821328</c:v>
                </c:pt>
                <c:pt idx="35">
                  <c:v>1.1794205232169013</c:v>
                </c:pt>
                <c:pt idx="36">
                  <c:v>1.2131182524516699</c:v>
                </c:pt>
                <c:pt idx="37">
                  <c:v>1.2468159816864386</c:v>
                </c:pt>
                <c:pt idx="38">
                  <c:v>1.2805137109212072</c:v>
                </c:pt>
                <c:pt idx="39">
                  <c:v>1.3142114401559757</c:v>
                </c:pt>
                <c:pt idx="40">
                  <c:v>1.3479091693907443</c:v>
                </c:pt>
                <c:pt idx="41">
                  <c:v>1.381606898625513</c:v>
                </c:pt>
                <c:pt idx="42">
                  <c:v>1.4153046278602817</c:v>
                </c:pt>
                <c:pt idx="43">
                  <c:v>1.4490023570950503</c:v>
                </c:pt>
                <c:pt idx="44">
                  <c:v>1.4827000863298188</c:v>
                </c:pt>
                <c:pt idx="45">
                  <c:v>1.5163978155645874</c:v>
                </c:pt>
                <c:pt idx="46">
                  <c:v>1.5500955447993561</c:v>
                </c:pt>
                <c:pt idx="47">
                  <c:v>1.5837932740341247</c:v>
                </c:pt>
                <c:pt idx="48">
                  <c:v>1.6174910032688934</c:v>
                </c:pt>
                <c:pt idx="49">
                  <c:v>1.6511887325036618</c:v>
                </c:pt>
                <c:pt idx="50">
                  <c:v>1.6848864617384305</c:v>
                </c:pt>
                <c:pt idx="51">
                  <c:v>1.7185841909731991</c:v>
                </c:pt>
                <c:pt idx="52">
                  <c:v>1.7522819202079678</c:v>
                </c:pt>
                <c:pt idx="53">
                  <c:v>1.7859796494427362</c:v>
                </c:pt>
                <c:pt idx="54">
                  <c:v>1.8196773786775049</c:v>
                </c:pt>
                <c:pt idx="55">
                  <c:v>1.8533751079122736</c:v>
                </c:pt>
                <c:pt idx="56">
                  <c:v>1.8870728371470422</c:v>
                </c:pt>
                <c:pt idx="57">
                  <c:v>1.9207705663818109</c:v>
                </c:pt>
                <c:pt idx="58">
                  <c:v>1.9544682956165793</c:v>
                </c:pt>
                <c:pt idx="59">
                  <c:v>1.988166024851348</c:v>
                </c:pt>
                <c:pt idx="60">
                  <c:v>2.0218637540861164</c:v>
                </c:pt>
                <c:pt idx="61">
                  <c:v>2.0555614833208851</c:v>
                </c:pt>
                <c:pt idx="62">
                  <c:v>2.0892592125556537</c:v>
                </c:pt>
                <c:pt idx="63">
                  <c:v>2.1229569417904224</c:v>
                </c:pt>
                <c:pt idx="64">
                  <c:v>2.156654671025191</c:v>
                </c:pt>
                <c:pt idx="65">
                  <c:v>2.1903524002599597</c:v>
                </c:pt>
                <c:pt idx="66">
                  <c:v>2.2240501294947284</c:v>
                </c:pt>
                <c:pt idx="67">
                  <c:v>2.257747858729497</c:v>
                </c:pt>
                <c:pt idx="68">
                  <c:v>2.2914455879642657</c:v>
                </c:pt>
                <c:pt idx="69">
                  <c:v>2.3251433171990339</c:v>
                </c:pt>
                <c:pt idx="70">
                  <c:v>2.3588410464338025</c:v>
                </c:pt>
                <c:pt idx="71">
                  <c:v>2.3925387756685712</c:v>
                </c:pt>
                <c:pt idx="72">
                  <c:v>2.4262365049033399</c:v>
                </c:pt>
                <c:pt idx="73">
                  <c:v>2.4599342341381085</c:v>
                </c:pt>
                <c:pt idx="74">
                  <c:v>2.4936319633728772</c:v>
                </c:pt>
                <c:pt idx="75">
                  <c:v>2.5273296926076458</c:v>
                </c:pt>
                <c:pt idx="76">
                  <c:v>2.5610274218424145</c:v>
                </c:pt>
                <c:pt idx="77">
                  <c:v>2.5947251510771832</c:v>
                </c:pt>
                <c:pt idx="78">
                  <c:v>2.6284228803119514</c:v>
                </c:pt>
                <c:pt idx="79">
                  <c:v>2.66212060954672</c:v>
                </c:pt>
                <c:pt idx="80">
                  <c:v>2.6958183387814887</c:v>
                </c:pt>
                <c:pt idx="81">
                  <c:v>2.7295160680162573</c:v>
                </c:pt>
                <c:pt idx="82">
                  <c:v>2.763213797251026</c:v>
                </c:pt>
                <c:pt idx="83">
                  <c:v>2.7969115264857947</c:v>
                </c:pt>
                <c:pt idx="84">
                  <c:v>2.8306092557205633</c:v>
                </c:pt>
                <c:pt idx="85">
                  <c:v>2.864306984955332</c:v>
                </c:pt>
                <c:pt idx="86">
                  <c:v>2.8980047141901006</c:v>
                </c:pt>
                <c:pt idx="87">
                  <c:v>2.9317024434248689</c:v>
                </c:pt>
                <c:pt idx="88">
                  <c:v>2.9654001726596375</c:v>
                </c:pt>
                <c:pt idx="89">
                  <c:v>2.9990979018944062</c:v>
                </c:pt>
                <c:pt idx="90">
                  <c:v>3.0327956311291748</c:v>
                </c:pt>
                <c:pt idx="91">
                  <c:v>3.0664933603639435</c:v>
                </c:pt>
                <c:pt idx="92">
                  <c:v>3.1001910895987121</c:v>
                </c:pt>
                <c:pt idx="93">
                  <c:v>3.1338888188334808</c:v>
                </c:pt>
                <c:pt idx="94">
                  <c:v>3.1675865480682495</c:v>
                </c:pt>
                <c:pt idx="95">
                  <c:v>3.2012842773030181</c:v>
                </c:pt>
                <c:pt idx="96">
                  <c:v>3.2349820065377868</c:v>
                </c:pt>
                <c:pt idx="97">
                  <c:v>3.268679735772555</c:v>
                </c:pt>
                <c:pt idx="98">
                  <c:v>3.3023774650073237</c:v>
                </c:pt>
                <c:pt idx="99">
                  <c:v>3.3360751942420923</c:v>
                </c:pt>
                <c:pt idx="100">
                  <c:v>3.369772923476861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33-49B4-8440-2AA6323D1FF0}"/>
            </c:ext>
          </c:extLst>
        </c:ser>
        <c:ser>
          <c:idx val="4"/>
          <c:order val="3"/>
          <c:tx>
            <c:strRef>
              <c:f>' Graphs'!$CE$4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Graphs'!$CA$5:$CA$105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Graphs'!$CE$5:$CE$105</c:f>
              <c:numCache>
                <c:formatCode>0.00</c:formatCode>
                <c:ptCount val="101"/>
                <c:pt idx="0">
                  <c:v>0</c:v>
                </c:pt>
                <c:pt idx="1">
                  <c:v>5.3211316827663238E-2</c:v>
                </c:pt>
                <c:pt idx="2">
                  <c:v>0.10642263365532648</c:v>
                </c:pt>
                <c:pt idx="3">
                  <c:v>0.15963395048298973</c:v>
                </c:pt>
                <c:pt idx="4">
                  <c:v>0.21284526731065295</c:v>
                </c:pt>
                <c:pt idx="5">
                  <c:v>0.26605658413831618</c:v>
                </c:pt>
                <c:pt idx="6">
                  <c:v>0.31926790096597946</c:v>
                </c:pt>
                <c:pt idx="7">
                  <c:v>0.37247921779364268</c:v>
                </c:pt>
                <c:pt idx="8">
                  <c:v>0.4256905346213059</c:v>
                </c:pt>
                <c:pt idx="9">
                  <c:v>0.47890185144896913</c:v>
                </c:pt>
                <c:pt idx="10">
                  <c:v>0.53211316827663235</c:v>
                </c:pt>
                <c:pt idx="11">
                  <c:v>0.58532448510429558</c:v>
                </c:pt>
                <c:pt idx="12">
                  <c:v>0.63853580193195891</c:v>
                </c:pt>
                <c:pt idx="13">
                  <c:v>0.69174711875962214</c:v>
                </c:pt>
                <c:pt idx="14">
                  <c:v>0.74495843558728536</c:v>
                </c:pt>
                <c:pt idx="15">
                  <c:v>0.79816975241494859</c:v>
                </c:pt>
                <c:pt idx="16">
                  <c:v>0.85138106924261181</c:v>
                </c:pt>
                <c:pt idx="17">
                  <c:v>0.90459238607027503</c:v>
                </c:pt>
                <c:pt idx="18">
                  <c:v>0.95780370289793826</c:v>
                </c:pt>
                <c:pt idx="19">
                  <c:v>1.0110150197256016</c:v>
                </c:pt>
                <c:pt idx="20">
                  <c:v>1.0642263365532647</c:v>
                </c:pt>
                <c:pt idx="21">
                  <c:v>1.117437653380928</c:v>
                </c:pt>
                <c:pt idx="22">
                  <c:v>1.1706489702085912</c:v>
                </c:pt>
                <c:pt idx="23">
                  <c:v>1.2238602870362545</c:v>
                </c:pt>
                <c:pt idx="24">
                  <c:v>1.2770716038639178</c:v>
                </c:pt>
                <c:pt idx="25">
                  <c:v>1.3302829206915809</c:v>
                </c:pt>
                <c:pt idx="26">
                  <c:v>1.3834942375192443</c:v>
                </c:pt>
                <c:pt idx="27">
                  <c:v>1.4367055543469074</c:v>
                </c:pt>
                <c:pt idx="28">
                  <c:v>1.4899168711745707</c:v>
                </c:pt>
                <c:pt idx="29">
                  <c:v>1.5431281880022338</c:v>
                </c:pt>
                <c:pt idx="30">
                  <c:v>1.5963395048298972</c:v>
                </c:pt>
                <c:pt idx="31">
                  <c:v>1.6495508216575603</c:v>
                </c:pt>
                <c:pt idx="32">
                  <c:v>1.7027621384852236</c:v>
                </c:pt>
                <c:pt idx="33">
                  <c:v>1.755973455312887</c:v>
                </c:pt>
                <c:pt idx="34">
                  <c:v>1.8091847721405501</c:v>
                </c:pt>
                <c:pt idx="35">
                  <c:v>1.8623960889682134</c:v>
                </c:pt>
                <c:pt idx="36">
                  <c:v>1.9156074057958765</c:v>
                </c:pt>
                <c:pt idx="37">
                  <c:v>1.9688187226235399</c:v>
                </c:pt>
                <c:pt idx="38">
                  <c:v>2.0220300394512032</c:v>
                </c:pt>
                <c:pt idx="39">
                  <c:v>2.0752413562788661</c:v>
                </c:pt>
                <c:pt idx="40">
                  <c:v>2.1284526731065294</c:v>
                </c:pt>
                <c:pt idx="41">
                  <c:v>2.1816639899341927</c:v>
                </c:pt>
                <c:pt idx="42">
                  <c:v>2.2348753067618561</c:v>
                </c:pt>
                <c:pt idx="43">
                  <c:v>2.2880866235895194</c:v>
                </c:pt>
                <c:pt idx="44">
                  <c:v>2.3412979404171823</c:v>
                </c:pt>
                <c:pt idx="45">
                  <c:v>2.3945092572448456</c:v>
                </c:pt>
                <c:pt idx="46">
                  <c:v>2.447720574072509</c:v>
                </c:pt>
                <c:pt idx="47">
                  <c:v>2.5009318909001723</c:v>
                </c:pt>
                <c:pt idx="48">
                  <c:v>2.5541432077278357</c:v>
                </c:pt>
                <c:pt idx="49">
                  <c:v>2.6073545245554985</c:v>
                </c:pt>
                <c:pt idx="50">
                  <c:v>2.6605658413831619</c:v>
                </c:pt>
                <c:pt idx="51">
                  <c:v>2.7137771582108252</c:v>
                </c:pt>
                <c:pt idx="52">
                  <c:v>2.7669884750384885</c:v>
                </c:pt>
                <c:pt idx="53">
                  <c:v>2.8201997918661514</c:v>
                </c:pt>
                <c:pt idx="54">
                  <c:v>2.8734111086938148</c:v>
                </c:pt>
                <c:pt idx="55">
                  <c:v>2.9266224255214781</c:v>
                </c:pt>
                <c:pt idx="56">
                  <c:v>2.9798337423491414</c:v>
                </c:pt>
                <c:pt idx="57">
                  <c:v>3.0330450591768048</c:v>
                </c:pt>
                <c:pt idx="58">
                  <c:v>3.0862563760044677</c:v>
                </c:pt>
                <c:pt idx="59">
                  <c:v>3.139467692832131</c:v>
                </c:pt>
                <c:pt idx="60">
                  <c:v>3.1926790096597943</c:v>
                </c:pt>
                <c:pt idx="61">
                  <c:v>3.2458903264874577</c:v>
                </c:pt>
                <c:pt idx="62">
                  <c:v>3.2991016433151206</c:v>
                </c:pt>
                <c:pt idx="63">
                  <c:v>3.3523129601427839</c:v>
                </c:pt>
                <c:pt idx="64">
                  <c:v>3.4055242769704472</c:v>
                </c:pt>
                <c:pt idx="65">
                  <c:v>3.4587355937981106</c:v>
                </c:pt>
                <c:pt idx="66">
                  <c:v>3.5119469106257739</c:v>
                </c:pt>
                <c:pt idx="67">
                  <c:v>3.5651582274534368</c:v>
                </c:pt>
                <c:pt idx="68">
                  <c:v>3.6183695442811001</c:v>
                </c:pt>
                <c:pt idx="69">
                  <c:v>3.6715808611087635</c:v>
                </c:pt>
                <c:pt idx="70">
                  <c:v>3.7247921779364268</c:v>
                </c:pt>
                <c:pt idx="71">
                  <c:v>3.7780034947640897</c:v>
                </c:pt>
                <c:pt idx="72">
                  <c:v>3.831214811591753</c:v>
                </c:pt>
                <c:pt idx="73">
                  <c:v>3.8844261284194164</c:v>
                </c:pt>
                <c:pt idx="74">
                  <c:v>3.9376374452470797</c:v>
                </c:pt>
                <c:pt idx="75">
                  <c:v>3.990848762074743</c:v>
                </c:pt>
                <c:pt idx="76">
                  <c:v>4.0440600789024064</c:v>
                </c:pt>
                <c:pt idx="77">
                  <c:v>4.0972713957300693</c:v>
                </c:pt>
                <c:pt idx="78">
                  <c:v>4.1504827125577322</c:v>
                </c:pt>
                <c:pt idx="79">
                  <c:v>4.2036940293853959</c:v>
                </c:pt>
                <c:pt idx="80">
                  <c:v>4.2569053462130588</c:v>
                </c:pt>
                <c:pt idx="81">
                  <c:v>4.3101166630407226</c:v>
                </c:pt>
                <c:pt idx="82">
                  <c:v>4.3633279798683855</c:v>
                </c:pt>
                <c:pt idx="83">
                  <c:v>4.4165392966960484</c:v>
                </c:pt>
                <c:pt idx="84">
                  <c:v>4.4697506135237122</c:v>
                </c:pt>
                <c:pt idx="85">
                  <c:v>4.5229619303513751</c:v>
                </c:pt>
                <c:pt idx="86">
                  <c:v>4.5761732471790388</c:v>
                </c:pt>
                <c:pt idx="87">
                  <c:v>4.6293845640067017</c:v>
                </c:pt>
                <c:pt idx="88">
                  <c:v>4.6825958808343646</c:v>
                </c:pt>
                <c:pt idx="89">
                  <c:v>4.7358071976620284</c:v>
                </c:pt>
                <c:pt idx="90">
                  <c:v>4.7890185144896913</c:v>
                </c:pt>
                <c:pt idx="91">
                  <c:v>4.8422298313173551</c:v>
                </c:pt>
                <c:pt idx="92">
                  <c:v>4.895441148145018</c:v>
                </c:pt>
                <c:pt idx="93">
                  <c:v>4.9486524649726809</c:v>
                </c:pt>
                <c:pt idx="94">
                  <c:v>5.0018637818003446</c:v>
                </c:pt>
                <c:pt idx="95">
                  <c:v>5.0550750986280075</c:v>
                </c:pt>
                <c:pt idx="96">
                  <c:v>5.1082864154556713</c:v>
                </c:pt>
                <c:pt idx="97">
                  <c:v>5.1614977322833342</c:v>
                </c:pt>
                <c:pt idx="98">
                  <c:v>5.2147090491109971</c:v>
                </c:pt>
                <c:pt idx="99">
                  <c:v>5.2679203659386609</c:v>
                </c:pt>
                <c:pt idx="100">
                  <c:v>5.3211316827663238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33-49B4-8440-2AA6323D1FF0}"/>
            </c:ext>
          </c:extLst>
        </c:ser>
        <c:ser>
          <c:idx val="5"/>
          <c:order val="4"/>
          <c:tx>
            <c:strRef>
              <c:f>' Graphs'!$CF$4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 Graphs'!$CA$5:$CA$105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Graphs'!$CF$5:$CF$105</c:f>
              <c:numCache>
                <c:formatCode>0.00</c:formatCode>
                <c:ptCount val="101"/>
                <c:pt idx="0">
                  <c:v>0</c:v>
                </c:pt>
                <c:pt idx="1">
                  <c:v>0.14285714285714285</c:v>
                </c:pt>
                <c:pt idx="2">
                  <c:v>0.2857142857142857</c:v>
                </c:pt>
                <c:pt idx="3">
                  <c:v>0.42857142857142855</c:v>
                </c:pt>
                <c:pt idx="4">
                  <c:v>0.5714285714285714</c:v>
                </c:pt>
                <c:pt idx="5">
                  <c:v>0.71428571428571419</c:v>
                </c:pt>
                <c:pt idx="6">
                  <c:v>0.8571428571428571</c:v>
                </c:pt>
                <c:pt idx="7">
                  <c:v>1</c:v>
                </c:pt>
                <c:pt idx="8">
                  <c:v>1.1428571428571428</c:v>
                </c:pt>
                <c:pt idx="9">
                  <c:v>1.2857142857142856</c:v>
                </c:pt>
                <c:pt idx="10">
                  <c:v>1.4285714285714284</c:v>
                </c:pt>
                <c:pt idx="11">
                  <c:v>1.5714285714285714</c:v>
                </c:pt>
                <c:pt idx="12">
                  <c:v>1.7142857142857142</c:v>
                </c:pt>
                <c:pt idx="13">
                  <c:v>1.857142857142857</c:v>
                </c:pt>
                <c:pt idx="14">
                  <c:v>2</c:v>
                </c:pt>
                <c:pt idx="15">
                  <c:v>2.1428571428571428</c:v>
                </c:pt>
                <c:pt idx="16">
                  <c:v>2.2857142857142856</c:v>
                </c:pt>
                <c:pt idx="17">
                  <c:v>2.4285714285714284</c:v>
                </c:pt>
                <c:pt idx="18">
                  <c:v>2.5714285714285712</c:v>
                </c:pt>
                <c:pt idx="19">
                  <c:v>2.714285714285714</c:v>
                </c:pt>
                <c:pt idx="20">
                  <c:v>2.8571428571428568</c:v>
                </c:pt>
                <c:pt idx="21">
                  <c:v>3</c:v>
                </c:pt>
                <c:pt idx="22">
                  <c:v>3.1428571428571428</c:v>
                </c:pt>
                <c:pt idx="23">
                  <c:v>3.2857142857142856</c:v>
                </c:pt>
                <c:pt idx="24">
                  <c:v>3.4285714285714284</c:v>
                </c:pt>
                <c:pt idx="25">
                  <c:v>3.5714285714285712</c:v>
                </c:pt>
                <c:pt idx="26">
                  <c:v>3.714285714285714</c:v>
                </c:pt>
                <c:pt idx="27">
                  <c:v>3.8571428571428568</c:v>
                </c:pt>
                <c:pt idx="28">
                  <c:v>4</c:v>
                </c:pt>
                <c:pt idx="29">
                  <c:v>4.1428571428571423</c:v>
                </c:pt>
                <c:pt idx="30">
                  <c:v>4.2857142857142856</c:v>
                </c:pt>
                <c:pt idx="31">
                  <c:v>4.4285714285714279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4.8571428571428568</c:v>
                </c:pt>
                <c:pt idx="35">
                  <c:v>5</c:v>
                </c:pt>
                <c:pt idx="36">
                  <c:v>5.1428571428571423</c:v>
                </c:pt>
                <c:pt idx="37">
                  <c:v>5.2857142857142856</c:v>
                </c:pt>
                <c:pt idx="38">
                  <c:v>5.4285714285714279</c:v>
                </c:pt>
                <c:pt idx="39">
                  <c:v>5.5714285714285712</c:v>
                </c:pt>
                <c:pt idx="40">
                  <c:v>5.7142857142857135</c:v>
                </c:pt>
                <c:pt idx="41">
                  <c:v>5.8571428571428568</c:v>
                </c:pt>
                <c:pt idx="42">
                  <c:v>6</c:v>
                </c:pt>
                <c:pt idx="43">
                  <c:v>6.1428571428571423</c:v>
                </c:pt>
                <c:pt idx="44">
                  <c:v>6.2857142857142856</c:v>
                </c:pt>
                <c:pt idx="45">
                  <c:v>6.4285714285714279</c:v>
                </c:pt>
                <c:pt idx="46">
                  <c:v>6.5714285714285712</c:v>
                </c:pt>
                <c:pt idx="47">
                  <c:v>6.7142857142857135</c:v>
                </c:pt>
                <c:pt idx="48">
                  <c:v>6.8571428571428568</c:v>
                </c:pt>
                <c:pt idx="49">
                  <c:v>7</c:v>
                </c:pt>
                <c:pt idx="50">
                  <c:v>7.1428571428571423</c:v>
                </c:pt>
                <c:pt idx="51">
                  <c:v>7.2857142857142856</c:v>
                </c:pt>
                <c:pt idx="52">
                  <c:v>7.4285714285714279</c:v>
                </c:pt>
                <c:pt idx="53">
                  <c:v>7.5714285714285712</c:v>
                </c:pt>
                <c:pt idx="54">
                  <c:v>7.7142857142857135</c:v>
                </c:pt>
                <c:pt idx="55">
                  <c:v>7.8571428571428568</c:v>
                </c:pt>
                <c:pt idx="56">
                  <c:v>8</c:v>
                </c:pt>
                <c:pt idx="57">
                  <c:v>8.1428571428571423</c:v>
                </c:pt>
                <c:pt idx="58">
                  <c:v>8.2857142857142847</c:v>
                </c:pt>
                <c:pt idx="59">
                  <c:v>8.4285714285714288</c:v>
                </c:pt>
                <c:pt idx="60">
                  <c:v>8.5714285714285712</c:v>
                </c:pt>
                <c:pt idx="61">
                  <c:v>8.7142857142857135</c:v>
                </c:pt>
                <c:pt idx="62">
                  <c:v>8.8571428571428559</c:v>
                </c:pt>
                <c:pt idx="63">
                  <c:v>9</c:v>
                </c:pt>
                <c:pt idx="64">
                  <c:v>9.1428571428571423</c:v>
                </c:pt>
                <c:pt idx="65">
                  <c:v>9.2857142857142847</c:v>
                </c:pt>
                <c:pt idx="66">
                  <c:v>9.4285714285714288</c:v>
                </c:pt>
                <c:pt idx="67">
                  <c:v>9.5714285714285712</c:v>
                </c:pt>
                <c:pt idx="68">
                  <c:v>9.7142857142857135</c:v>
                </c:pt>
                <c:pt idx="69">
                  <c:v>9.8571428571428559</c:v>
                </c:pt>
                <c:pt idx="70">
                  <c:v>10</c:v>
                </c:pt>
                <c:pt idx="71">
                  <c:v>10.142857142857142</c:v>
                </c:pt>
                <c:pt idx="72">
                  <c:v>10.285714285714285</c:v>
                </c:pt>
                <c:pt idx="73">
                  <c:v>10.428571428571429</c:v>
                </c:pt>
                <c:pt idx="74">
                  <c:v>10.571428571428571</c:v>
                </c:pt>
                <c:pt idx="75">
                  <c:v>10.714285714285714</c:v>
                </c:pt>
                <c:pt idx="76">
                  <c:v>10.857142857142856</c:v>
                </c:pt>
                <c:pt idx="77">
                  <c:v>11</c:v>
                </c:pt>
                <c:pt idx="78">
                  <c:v>11.142857142857142</c:v>
                </c:pt>
                <c:pt idx="79">
                  <c:v>11.285714285714285</c:v>
                </c:pt>
                <c:pt idx="80">
                  <c:v>11.428571428571427</c:v>
                </c:pt>
                <c:pt idx="81">
                  <c:v>11.571428571428571</c:v>
                </c:pt>
                <c:pt idx="82">
                  <c:v>11.714285714285714</c:v>
                </c:pt>
                <c:pt idx="83">
                  <c:v>11.857142857142856</c:v>
                </c:pt>
                <c:pt idx="84">
                  <c:v>12</c:v>
                </c:pt>
                <c:pt idx="85">
                  <c:v>12.142857142857142</c:v>
                </c:pt>
                <c:pt idx="86">
                  <c:v>12.285714285714285</c:v>
                </c:pt>
                <c:pt idx="87">
                  <c:v>12.428571428571427</c:v>
                </c:pt>
                <c:pt idx="88">
                  <c:v>12.571428571428571</c:v>
                </c:pt>
                <c:pt idx="89">
                  <c:v>12.714285714285714</c:v>
                </c:pt>
                <c:pt idx="90">
                  <c:v>12.857142857142856</c:v>
                </c:pt>
                <c:pt idx="91">
                  <c:v>13</c:v>
                </c:pt>
                <c:pt idx="92">
                  <c:v>13.142857142857142</c:v>
                </c:pt>
                <c:pt idx="93">
                  <c:v>13.285714285714285</c:v>
                </c:pt>
                <c:pt idx="94">
                  <c:v>13.428571428571427</c:v>
                </c:pt>
                <c:pt idx="95">
                  <c:v>13.571428571428571</c:v>
                </c:pt>
                <c:pt idx="96">
                  <c:v>13.714285714285714</c:v>
                </c:pt>
                <c:pt idx="97">
                  <c:v>13.857142857142856</c:v>
                </c:pt>
                <c:pt idx="98">
                  <c:v>14</c:v>
                </c:pt>
                <c:pt idx="99">
                  <c:v>14.142857142857142</c:v>
                </c:pt>
                <c:pt idx="100">
                  <c:v>14.285714285714285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33-49B4-8440-2AA6323D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69696"/>
        <c:axId val="375360016"/>
      </c:areaChart>
      <c:catAx>
        <c:axId val="5518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60016"/>
        <c:crosses val="autoZero"/>
        <c:auto val="1"/>
        <c:lblAlgn val="ctr"/>
        <c:lblOffset val="100"/>
        <c:noMultiLvlLbl val="0"/>
      </c:catAx>
      <c:valAx>
        <c:axId val="3753600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6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</a:t>
            </a:r>
            <a:r>
              <a:rPr lang="en-IN" baseline="0"/>
              <a:t> growth Scenario with Cap (A3)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 Graphs'!$CJ$4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 Graphs'!$CI$5:$CI$105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Graphs'!$CJ$5:$CJ$105</c:f>
              <c:numCache>
                <c:formatCode>0.00</c:formatCode>
                <c:ptCount val="101"/>
                <c:pt idx="0">
                  <c:v>0</c:v>
                </c:pt>
                <c:pt idx="1">
                  <c:v>0.377692598831398</c:v>
                </c:pt>
                <c:pt idx="2">
                  <c:v>0.75538519766279599</c:v>
                </c:pt>
                <c:pt idx="3">
                  <c:v>1.133077796494194</c:v>
                </c:pt>
                <c:pt idx="4">
                  <c:v>1.510770395325592</c:v>
                </c:pt>
                <c:pt idx="5">
                  <c:v>1.8884629941569899</c:v>
                </c:pt>
                <c:pt idx="6">
                  <c:v>2.2661555929883881</c:v>
                </c:pt>
                <c:pt idx="7">
                  <c:v>2.643848191819786</c:v>
                </c:pt>
                <c:pt idx="8">
                  <c:v>3.021540790651184</c:v>
                </c:pt>
                <c:pt idx="9">
                  <c:v>3.3992333894825819</c:v>
                </c:pt>
                <c:pt idx="10">
                  <c:v>3.7769259883139799</c:v>
                </c:pt>
                <c:pt idx="11">
                  <c:v>4.1546185871453778</c:v>
                </c:pt>
                <c:pt idx="12">
                  <c:v>4.5323111859767762</c:v>
                </c:pt>
                <c:pt idx="13">
                  <c:v>4.9100037848081737</c:v>
                </c:pt>
                <c:pt idx="14">
                  <c:v>5.2876963836395721</c:v>
                </c:pt>
                <c:pt idx="15">
                  <c:v>5.6653889824709696</c:v>
                </c:pt>
                <c:pt idx="16">
                  <c:v>6.0430815813023679</c:v>
                </c:pt>
                <c:pt idx="17">
                  <c:v>6.4207741801337663</c:v>
                </c:pt>
                <c:pt idx="18">
                  <c:v>6.7984667789651638</c:v>
                </c:pt>
                <c:pt idx="19">
                  <c:v>7.1761593777965622</c:v>
                </c:pt>
                <c:pt idx="20">
                  <c:v>7.5538519766279597</c:v>
                </c:pt>
                <c:pt idx="21">
                  <c:v>7.9315445754593581</c:v>
                </c:pt>
                <c:pt idx="22">
                  <c:v>8.3092371742907556</c:v>
                </c:pt>
                <c:pt idx="23">
                  <c:v>8.686929773122154</c:v>
                </c:pt>
                <c:pt idx="24">
                  <c:v>9.0646223719535524</c:v>
                </c:pt>
                <c:pt idx="25">
                  <c:v>9.4423149707849507</c:v>
                </c:pt>
                <c:pt idx="26">
                  <c:v>9.8200075696163474</c:v>
                </c:pt>
                <c:pt idx="27">
                  <c:v>10.197700168447746</c:v>
                </c:pt>
                <c:pt idx="28">
                  <c:v>10.575392767279144</c:v>
                </c:pt>
                <c:pt idx="29">
                  <c:v>10.953085366110543</c:v>
                </c:pt>
                <c:pt idx="30">
                  <c:v>11.330777964941939</c:v>
                </c:pt>
                <c:pt idx="31">
                  <c:v>11.708470563773338</c:v>
                </c:pt>
                <c:pt idx="32">
                  <c:v>12.086163162604736</c:v>
                </c:pt>
                <c:pt idx="33">
                  <c:v>12.463855761436134</c:v>
                </c:pt>
                <c:pt idx="34">
                  <c:v>12.841548360267533</c:v>
                </c:pt>
                <c:pt idx="35">
                  <c:v>13.219240959098929</c:v>
                </c:pt>
                <c:pt idx="36">
                  <c:v>13.596933557930328</c:v>
                </c:pt>
                <c:pt idx="37">
                  <c:v>13.974626156761726</c:v>
                </c:pt>
                <c:pt idx="38">
                  <c:v>14.352318755593124</c:v>
                </c:pt>
                <c:pt idx="39">
                  <c:v>14.730011354424521</c:v>
                </c:pt>
                <c:pt idx="40">
                  <c:v>15.107703953255919</c:v>
                </c:pt>
                <c:pt idx="41">
                  <c:v>15.485396552087318</c:v>
                </c:pt>
                <c:pt idx="42">
                  <c:v>15.863089150918716</c:v>
                </c:pt>
                <c:pt idx="43">
                  <c:v>16.240781749750113</c:v>
                </c:pt>
                <c:pt idx="44">
                  <c:v>16.618474348581511</c:v>
                </c:pt>
                <c:pt idx="45">
                  <c:v>16.99616694741291</c:v>
                </c:pt>
                <c:pt idx="46">
                  <c:v>17.373859546244308</c:v>
                </c:pt>
                <c:pt idx="47">
                  <c:v>17.751552145075706</c:v>
                </c:pt>
                <c:pt idx="48">
                  <c:v>18.129244743907105</c:v>
                </c:pt>
                <c:pt idx="49">
                  <c:v>18.506937342738503</c:v>
                </c:pt>
                <c:pt idx="50">
                  <c:v>18.884629941569901</c:v>
                </c:pt>
                <c:pt idx="51">
                  <c:v>19.262322540401296</c:v>
                </c:pt>
                <c:pt idx="52">
                  <c:v>19.640015139232695</c:v>
                </c:pt>
                <c:pt idx="53">
                  <c:v>20.017707738064093</c:v>
                </c:pt>
                <c:pt idx="54">
                  <c:v>20.395400336895491</c:v>
                </c:pt>
                <c:pt idx="55">
                  <c:v>20.77309293572689</c:v>
                </c:pt>
                <c:pt idx="56">
                  <c:v>21.150785534558288</c:v>
                </c:pt>
                <c:pt idx="57">
                  <c:v>21.528478133389687</c:v>
                </c:pt>
                <c:pt idx="58">
                  <c:v>21.906170732221085</c:v>
                </c:pt>
                <c:pt idx="59">
                  <c:v>22.283863331052483</c:v>
                </c:pt>
                <c:pt idx="60">
                  <c:v>22.661555929883878</c:v>
                </c:pt>
                <c:pt idx="61">
                  <c:v>23.039248528715277</c:v>
                </c:pt>
                <c:pt idx="62">
                  <c:v>23.416941127546675</c:v>
                </c:pt>
                <c:pt idx="63">
                  <c:v>23.794633726378073</c:v>
                </c:pt>
                <c:pt idx="64">
                  <c:v>24.172326325209472</c:v>
                </c:pt>
                <c:pt idx="65">
                  <c:v>24.55001892404087</c:v>
                </c:pt>
                <c:pt idx="66">
                  <c:v>24.927711522872269</c:v>
                </c:pt>
                <c:pt idx="67">
                  <c:v>25.305404121703667</c:v>
                </c:pt>
                <c:pt idx="68">
                  <c:v>25.683096720535065</c:v>
                </c:pt>
                <c:pt idx="69">
                  <c:v>26.06078931936646</c:v>
                </c:pt>
                <c:pt idx="70">
                  <c:v>26.438481918197859</c:v>
                </c:pt>
                <c:pt idx="71">
                  <c:v>26.816174517029257</c:v>
                </c:pt>
                <c:pt idx="72">
                  <c:v>27.193867115860655</c:v>
                </c:pt>
                <c:pt idx="73">
                  <c:v>27.571559714692054</c:v>
                </c:pt>
                <c:pt idx="74">
                  <c:v>27.949252313523452</c:v>
                </c:pt>
                <c:pt idx="75">
                  <c:v>28.32694491235485</c:v>
                </c:pt>
                <c:pt idx="76">
                  <c:v>28.704637511186249</c:v>
                </c:pt>
                <c:pt idx="77">
                  <c:v>29.082330110017647</c:v>
                </c:pt>
                <c:pt idx="78">
                  <c:v>29.460022708849042</c:v>
                </c:pt>
                <c:pt idx="79">
                  <c:v>29.83771530768044</c:v>
                </c:pt>
                <c:pt idx="80">
                  <c:v>30.215407906511839</c:v>
                </c:pt>
                <c:pt idx="81">
                  <c:v>30.593100505343237</c:v>
                </c:pt>
                <c:pt idx="82">
                  <c:v>30.970793104174636</c:v>
                </c:pt>
                <c:pt idx="83">
                  <c:v>31.348485703006034</c:v>
                </c:pt>
                <c:pt idx="84">
                  <c:v>31.726178301837432</c:v>
                </c:pt>
                <c:pt idx="85">
                  <c:v>32.103870900668831</c:v>
                </c:pt>
                <c:pt idx="86">
                  <c:v>32.481563499500226</c:v>
                </c:pt>
                <c:pt idx="87">
                  <c:v>32.859256098331628</c:v>
                </c:pt>
                <c:pt idx="88">
                  <c:v>33.236948697163022</c:v>
                </c:pt>
                <c:pt idx="89">
                  <c:v>33.614641295994424</c:v>
                </c:pt>
                <c:pt idx="90">
                  <c:v>33.992333894825819</c:v>
                </c:pt>
                <c:pt idx="91">
                  <c:v>34.370026493657221</c:v>
                </c:pt>
                <c:pt idx="92">
                  <c:v>34.747719092488616</c:v>
                </c:pt>
                <c:pt idx="93">
                  <c:v>35.125411691320011</c:v>
                </c:pt>
                <c:pt idx="94">
                  <c:v>35.503104290151413</c:v>
                </c:pt>
                <c:pt idx="95">
                  <c:v>35.880796888982808</c:v>
                </c:pt>
                <c:pt idx="96">
                  <c:v>36.258489487814209</c:v>
                </c:pt>
                <c:pt idx="97">
                  <c:v>36.636182086645604</c:v>
                </c:pt>
                <c:pt idx="98">
                  <c:v>37.013874685477006</c:v>
                </c:pt>
                <c:pt idx="99">
                  <c:v>37.391567284308401</c:v>
                </c:pt>
                <c:pt idx="100">
                  <c:v>37.769259883139803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0-4792-A08A-DF611A62A501}"/>
            </c:ext>
          </c:extLst>
        </c:ser>
        <c:ser>
          <c:idx val="2"/>
          <c:order val="1"/>
          <c:tx>
            <c:strRef>
              <c:f>' Graphs'!$CK$4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' Graphs'!$CI$5:$CI$105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Graphs'!$CK$5:$CK$105</c:f>
              <c:numCache>
                <c:formatCode>0.00</c:formatCode>
                <c:ptCount val="101"/>
                <c:pt idx="0">
                  <c:v>0</c:v>
                </c:pt>
                <c:pt idx="1">
                  <c:v>0.377692598831398</c:v>
                </c:pt>
                <c:pt idx="2">
                  <c:v>0.75538519766279599</c:v>
                </c:pt>
                <c:pt idx="3">
                  <c:v>1.133077796494194</c:v>
                </c:pt>
                <c:pt idx="4">
                  <c:v>1.510770395325592</c:v>
                </c:pt>
                <c:pt idx="5">
                  <c:v>1.8884629941569899</c:v>
                </c:pt>
                <c:pt idx="6">
                  <c:v>2.2661555929883881</c:v>
                </c:pt>
                <c:pt idx="7">
                  <c:v>2.643848191819786</c:v>
                </c:pt>
                <c:pt idx="8">
                  <c:v>3.021540790651184</c:v>
                </c:pt>
                <c:pt idx="9">
                  <c:v>3.3992333894825819</c:v>
                </c:pt>
                <c:pt idx="10">
                  <c:v>3.7769259883139799</c:v>
                </c:pt>
                <c:pt idx="11">
                  <c:v>4.1546185871453778</c:v>
                </c:pt>
                <c:pt idx="12">
                  <c:v>4.5323111859767762</c:v>
                </c:pt>
                <c:pt idx="13">
                  <c:v>4.9100037848081737</c:v>
                </c:pt>
                <c:pt idx="14">
                  <c:v>5.2876963836395721</c:v>
                </c:pt>
                <c:pt idx="15">
                  <c:v>5.6653889824709696</c:v>
                </c:pt>
                <c:pt idx="16">
                  <c:v>6.0430815813023679</c:v>
                </c:pt>
                <c:pt idx="17">
                  <c:v>6.4207741801337663</c:v>
                </c:pt>
                <c:pt idx="18">
                  <c:v>6.7984667789651638</c:v>
                </c:pt>
                <c:pt idx="19">
                  <c:v>7.1761593777965622</c:v>
                </c:pt>
                <c:pt idx="20">
                  <c:v>7.5538519766279597</c:v>
                </c:pt>
                <c:pt idx="21">
                  <c:v>7.9315445754593581</c:v>
                </c:pt>
                <c:pt idx="22">
                  <c:v>8.3092371742907556</c:v>
                </c:pt>
                <c:pt idx="23">
                  <c:v>8.686929773122154</c:v>
                </c:pt>
                <c:pt idx="24">
                  <c:v>9.0646223719535524</c:v>
                </c:pt>
                <c:pt idx="25">
                  <c:v>9.4423149707849507</c:v>
                </c:pt>
                <c:pt idx="26">
                  <c:v>9.8200075696163474</c:v>
                </c:pt>
                <c:pt idx="27">
                  <c:v>10.197700168447746</c:v>
                </c:pt>
                <c:pt idx="28">
                  <c:v>10.575392767279144</c:v>
                </c:pt>
                <c:pt idx="29">
                  <c:v>10.953085366110543</c:v>
                </c:pt>
                <c:pt idx="30">
                  <c:v>11.330777964941939</c:v>
                </c:pt>
                <c:pt idx="31">
                  <c:v>11.708470563773338</c:v>
                </c:pt>
                <c:pt idx="32">
                  <c:v>12.086163162604736</c:v>
                </c:pt>
                <c:pt idx="33">
                  <c:v>12.463855761436134</c:v>
                </c:pt>
                <c:pt idx="34">
                  <c:v>12.841548360267533</c:v>
                </c:pt>
                <c:pt idx="35">
                  <c:v>13.219240959098929</c:v>
                </c:pt>
                <c:pt idx="36">
                  <c:v>13.596933557930328</c:v>
                </c:pt>
                <c:pt idx="37">
                  <c:v>13.974626156761726</c:v>
                </c:pt>
                <c:pt idx="38">
                  <c:v>14.352318755593124</c:v>
                </c:pt>
                <c:pt idx="39">
                  <c:v>14.730011354424521</c:v>
                </c:pt>
                <c:pt idx="40">
                  <c:v>15.107703953255919</c:v>
                </c:pt>
                <c:pt idx="41">
                  <c:v>15.485396552087318</c:v>
                </c:pt>
                <c:pt idx="42">
                  <c:v>15.863089150918716</c:v>
                </c:pt>
                <c:pt idx="43">
                  <c:v>16.240781749750113</c:v>
                </c:pt>
                <c:pt idx="44">
                  <c:v>16.618474348581511</c:v>
                </c:pt>
                <c:pt idx="45">
                  <c:v>16.99616694741291</c:v>
                </c:pt>
                <c:pt idx="46">
                  <c:v>17.373859546244308</c:v>
                </c:pt>
                <c:pt idx="47">
                  <c:v>17.751552145075706</c:v>
                </c:pt>
                <c:pt idx="48">
                  <c:v>18.129244743907105</c:v>
                </c:pt>
                <c:pt idx="49">
                  <c:v>18.506937342738503</c:v>
                </c:pt>
                <c:pt idx="50">
                  <c:v>18.884629941569901</c:v>
                </c:pt>
                <c:pt idx="51">
                  <c:v>19.262322540401296</c:v>
                </c:pt>
                <c:pt idx="52">
                  <c:v>19.640015139232695</c:v>
                </c:pt>
                <c:pt idx="53">
                  <c:v>20.017707738064093</c:v>
                </c:pt>
                <c:pt idx="54">
                  <c:v>20.395400336895491</c:v>
                </c:pt>
                <c:pt idx="55">
                  <c:v>20.77309293572689</c:v>
                </c:pt>
                <c:pt idx="56">
                  <c:v>21.150785534558288</c:v>
                </c:pt>
                <c:pt idx="57">
                  <c:v>21.528478133389687</c:v>
                </c:pt>
                <c:pt idx="58">
                  <c:v>21.906170732221085</c:v>
                </c:pt>
                <c:pt idx="59">
                  <c:v>22.283863331052483</c:v>
                </c:pt>
                <c:pt idx="60">
                  <c:v>22.661555929883878</c:v>
                </c:pt>
                <c:pt idx="61">
                  <c:v>23.039248528715277</c:v>
                </c:pt>
                <c:pt idx="62">
                  <c:v>23.416941127546675</c:v>
                </c:pt>
                <c:pt idx="63">
                  <c:v>23.794633726378073</c:v>
                </c:pt>
                <c:pt idx="64">
                  <c:v>24.172326325209472</c:v>
                </c:pt>
                <c:pt idx="65">
                  <c:v>24.55001892404087</c:v>
                </c:pt>
                <c:pt idx="66">
                  <c:v>24.927711522872269</c:v>
                </c:pt>
                <c:pt idx="67">
                  <c:v>25.305404121703667</c:v>
                </c:pt>
                <c:pt idx="68">
                  <c:v>25.683096720535065</c:v>
                </c:pt>
                <c:pt idx="69">
                  <c:v>26.06078931936646</c:v>
                </c:pt>
                <c:pt idx="70">
                  <c:v>26.438481918197859</c:v>
                </c:pt>
                <c:pt idx="71">
                  <c:v>26.816174517029257</c:v>
                </c:pt>
                <c:pt idx="72">
                  <c:v>27.193867115860655</c:v>
                </c:pt>
                <c:pt idx="73">
                  <c:v>27.571559714692054</c:v>
                </c:pt>
                <c:pt idx="74">
                  <c:v>27.949252313523452</c:v>
                </c:pt>
                <c:pt idx="75">
                  <c:v>28.32694491235485</c:v>
                </c:pt>
                <c:pt idx="76">
                  <c:v>28.704637511186249</c:v>
                </c:pt>
                <c:pt idx="77">
                  <c:v>29.082330110017647</c:v>
                </c:pt>
                <c:pt idx="78">
                  <c:v>29.460022708849042</c:v>
                </c:pt>
                <c:pt idx="79">
                  <c:v>29.83771530768044</c:v>
                </c:pt>
                <c:pt idx="80">
                  <c:v>30.215407906511839</c:v>
                </c:pt>
                <c:pt idx="81">
                  <c:v>30.593100505343237</c:v>
                </c:pt>
                <c:pt idx="82">
                  <c:v>30.970793104174636</c:v>
                </c:pt>
                <c:pt idx="83">
                  <c:v>31.348485703006034</c:v>
                </c:pt>
                <c:pt idx="84">
                  <c:v>31.726178301837432</c:v>
                </c:pt>
                <c:pt idx="85">
                  <c:v>32.103870900668831</c:v>
                </c:pt>
                <c:pt idx="86">
                  <c:v>32.481563499500226</c:v>
                </c:pt>
                <c:pt idx="87">
                  <c:v>32.859256098331628</c:v>
                </c:pt>
                <c:pt idx="88">
                  <c:v>33.236948697163022</c:v>
                </c:pt>
                <c:pt idx="89">
                  <c:v>33.614641295994424</c:v>
                </c:pt>
                <c:pt idx="90">
                  <c:v>33.992333894825819</c:v>
                </c:pt>
                <c:pt idx="91">
                  <c:v>34.370026493657221</c:v>
                </c:pt>
                <c:pt idx="92">
                  <c:v>34.747719092488616</c:v>
                </c:pt>
                <c:pt idx="93">
                  <c:v>35.125411691320011</c:v>
                </c:pt>
                <c:pt idx="94">
                  <c:v>35.503104290151413</c:v>
                </c:pt>
                <c:pt idx="95">
                  <c:v>35.880796888982808</c:v>
                </c:pt>
                <c:pt idx="96">
                  <c:v>36.258489487814209</c:v>
                </c:pt>
                <c:pt idx="97">
                  <c:v>36.636182086645604</c:v>
                </c:pt>
                <c:pt idx="98">
                  <c:v>37.013874685477006</c:v>
                </c:pt>
                <c:pt idx="99">
                  <c:v>37.391567284308401</c:v>
                </c:pt>
                <c:pt idx="100">
                  <c:v>37.769259883139803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0-4792-A08A-DF611A62A501}"/>
            </c:ext>
          </c:extLst>
        </c:ser>
        <c:ser>
          <c:idx val="3"/>
          <c:order val="2"/>
          <c:tx>
            <c:strRef>
              <c:f>' Graphs'!$CL$4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 Graphs'!$CI$5:$CI$105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Graphs'!$CL$5:$CL$105</c:f>
              <c:numCache>
                <c:formatCode>0.00</c:formatCode>
                <c:ptCount val="101"/>
                <c:pt idx="0">
                  <c:v>0</c:v>
                </c:pt>
                <c:pt idx="1">
                  <c:v>4.9572153596620983E-2</c:v>
                </c:pt>
                <c:pt idx="2">
                  <c:v>9.9144307193241965E-2</c:v>
                </c:pt>
                <c:pt idx="3">
                  <c:v>0.14871646078986295</c:v>
                </c:pt>
                <c:pt idx="4">
                  <c:v>0.19828861438648393</c:v>
                </c:pt>
                <c:pt idx="5">
                  <c:v>0.24786076798310491</c:v>
                </c:pt>
                <c:pt idx="6">
                  <c:v>0.2974329215797259</c:v>
                </c:pt>
                <c:pt idx="7">
                  <c:v>0.34700507517634688</c:v>
                </c:pt>
                <c:pt idx="8">
                  <c:v>0.39657722877296786</c:v>
                </c:pt>
                <c:pt idx="9">
                  <c:v>0.44614938236958884</c:v>
                </c:pt>
                <c:pt idx="10">
                  <c:v>0.49572153596620983</c:v>
                </c:pt>
                <c:pt idx="11">
                  <c:v>0.54529368956283086</c:v>
                </c:pt>
                <c:pt idx="12">
                  <c:v>0.59486584315945179</c:v>
                </c:pt>
                <c:pt idx="13">
                  <c:v>0.64443799675607272</c:v>
                </c:pt>
                <c:pt idx="14">
                  <c:v>0.69401015035269376</c:v>
                </c:pt>
                <c:pt idx="15">
                  <c:v>0.74358230394931479</c:v>
                </c:pt>
                <c:pt idx="16">
                  <c:v>0.79315445754593572</c:v>
                </c:pt>
                <c:pt idx="17">
                  <c:v>0.84272661114255665</c:v>
                </c:pt>
                <c:pt idx="18">
                  <c:v>0.89229876473917769</c:v>
                </c:pt>
                <c:pt idx="19">
                  <c:v>0.94187091833579872</c:v>
                </c:pt>
                <c:pt idx="20">
                  <c:v>0.99144307193241965</c:v>
                </c:pt>
                <c:pt idx="21">
                  <c:v>1.0410152255290406</c:v>
                </c:pt>
                <c:pt idx="22">
                  <c:v>1.0905873791256617</c:v>
                </c:pt>
                <c:pt idx="23">
                  <c:v>1.1401595327222827</c:v>
                </c:pt>
                <c:pt idx="24">
                  <c:v>1.1897316863189036</c:v>
                </c:pt>
                <c:pt idx="25">
                  <c:v>1.2393038399155245</c:v>
                </c:pt>
                <c:pt idx="26">
                  <c:v>1.2888759935121454</c:v>
                </c:pt>
                <c:pt idx="27">
                  <c:v>1.3384481471087666</c:v>
                </c:pt>
                <c:pt idx="28">
                  <c:v>1.3880203007053875</c:v>
                </c:pt>
                <c:pt idx="29">
                  <c:v>1.4375924543020084</c:v>
                </c:pt>
                <c:pt idx="30">
                  <c:v>1.4871646078986296</c:v>
                </c:pt>
                <c:pt idx="31">
                  <c:v>1.5367367614952505</c:v>
                </c:pt>
                <c:pt idx="32">
                  <c:v>1.5863089150918714</c:v>
                </c:pt>
                <c:pt idx="33">
                  <c:v>1.6358810686884924</c:v>
                </c:pt>
                <c:pt idx="34">
                  <c:v>1.6854532222851133</c:v>
                </c:pt>
                <c:pt idx="35">
                  <c:v>1.7350253758817344</c:v>
                </c:pt>
                <c:pt idx="36">
                  <c:v>1.7845975294783554</c:v>
                </c:pt>
                <c:pt idx="37">
                  <c:v>1.8341696830749763</c:v>
                </c:pt>
                <c:pt idx="38">
                  <c:v>1.8837418366715974</c:v>
                </c:pt>
                <c:pt idx="39">
                  <c:v>1.9333139902682184</c:v>
                </c:pt>
                <c:pt idx="40">
                  <c:v>1.9828861438648393</c:v>
                </c:pt>
                <c:pt idx="41">
                  <c:v>2.0324582974614605</c:v>
                </c:pt>
                <c:pt idx="42">
                  <c:v>2.0820304510580812</c:v>
                </c:pt>
                <c:pt idx="43">
                  <c:v>2.1316026046547023</c:v>
                </c:pt>
                <c:pt idx="44">
                  <c:v>2.1811747582513235</c:v>
                </c:pt>
                <c:pt idx="45">
                  <c:v>2.2307469118479442</c:v>
                </c:pt>
                <c:pt idx="46">
                  <c:v>2.2803190654445653</c:v>
                </c:pt>
                <c:pt idx="47">
                  <c:v>2.329891219041186</c:v>
                </c:pt>
                <c:pt idx="48">
                  <c:v>2.3794633726378072</c:v>
                </c:pt>
                <c:pt idx="49">
                  <c:v>2.4290355262344283</c:v>
                </c:pt>
                <c:pt idx="50">
                  <c:v>2.478607679831049</c:v>
                </c:pt>
                <c:pt idx="51">
                  <c:v>2.5281798334276702</c:v>
                </c:pt>
                <c:pt idx="52">
                  <c:v>2.5777519870242909</c:v>
                </c:pt>
                <c:pt idx="53">
                  <c:v>2.627324140620912</c:v>
                </c:pt>
                <c:pt idx="54">
                  <c:v>2.6768962942175332</c:v>
                </c:pt>
                <c:pt idx="55">
                  <c:v>2.7264684478141539</c:v>
                </c:pt>
                <c:pt idx="56">
                  <c:v>2.776040601410775</c:v>
                </c:pt>
                <c:pt idx="57">
                  <c:v>2.8256127550073962</c:v>
                </c:pt>
                <c:pt idx="58">
                  <c:v>2.8751849086040169</c:v>
                </c:pt>
                <c:pt idx="59">
                  <c:v>2.924757062200638</c:v>
                </c:pt>
                <c:pt idx="60">
                  <c:v>2.9743292157972592</c:v>
                </c:pt>
                <c:pt idx="61">
                  <c:v>3.0239013693938799</c:v>
                </c:pt>
                <c:pt idx="62">
                  <c:v>3.073473522990501</c:v>
                </c:pt>
                <c:pt idx="63">
                  <c:v>3.1230456765871217</c:v>
                </c:pt>
                <c:pt idx="64">
                  <c:v>3.1726178301837429</c:v>
                </c:pt>
                <c:pt idx="65">
                  <c:v>3.222189983780364</c:v>
                </c:pt>
                <c:pt idx="66">
                  <c:v>3.2717621373769847</c:v>
                </c:pt>
                <c:pt idx="67">
                  <c:v>3.3213342909736059</c:v>
                </c:pt>
                <c:pt idx="68">
                  <c:v>3.3709064445702266</c:v>
                </c:pt>
                <c:pt idx="69">
                  <c:v>3.4204785981668477</c:v>
                </c:pt>
                <c:pt idx="70">
                  <c:v>3.4700507517634689</c:v>
                </c:pt>
                <c:pt idx="71">
                  <c:v>3.5196229053600896</c:v>
                </c:pt>
                <c:pt idx="72">
                  <c:v>3.5691950589567107</c:v>
                </c:pt>
                <c:pt idx="73">
                  <c:v>3.6187672125533319</c:v>
                </c:pt>
                <c:pt idx="74">
                  <c:v>3.6683393661499526</c:v>
                </c:pt>
                <c:pt idx="75">
                  <c:v>3.7179115197465737</c:v>
                </c:pt>
                <c:pt idx="76">
                  <c:v>3.7674836733431949</c:v>
                </c:pt>
                <c:pt idx="77">
                  <c:v>3.8170558269398156</c:v>
                </c:pt>
                <c:pt idx="78">
                  <c:v>3.8666279805364367</c:v>
                </c:pt>
                <c:pt idx="79">
                  <c:v>3.9162001341330575</c:v>
                </c:pt>
                <c:pt idx="80">
                  <c:v>3.9657722877296786</c:v>
                </c:pt>
                <c:pt idx="81">
                  <c:v>4.0153444413262998</c:v>
                </c:pt>
                <c:pt idx="82">
                  <c:v>4.0649165949229209</c:v>
                </c:pt>
                <c:pt idx="83">
                  <c:v>4.1144887485195412</c:v>
                </c:pt>
                <c:pt idx="84">
                  <c:v>4.1640609021161623</c:v>
                </c:pt>
                <c:pt idx="85">
                  <c:v>4.2136330557127835</c:v>
                </c:pt>
                <c:pt idx="86">
                  <c:v>4.2632052093094046</c:v>
                </c:pt>
                <c:pt idx="87">
                  <c:v>4.3127773629060258</c:v>
                </c:pt>
                <c:pt idx="88">
                  <c:v>4.3623495165026469</c:v>
                </c:pt>
                <c:pt idx="89">
                  <c:v>4.4119216700992672</c:v>
                </c:pt>
                <c:pt idx="90">
                  <c:v>4.4614938236958883</c:v>
                </c:pt>
                <c:pt idx="91">
                  <c:v>4.5110659772925095</c:v>
                </c:pt>
                <c:pt idx="92">
                  <c:v>4.5606381308891306</c:v>
                </c:pt>
                <c:pt idx="93">
                  <c:v>4.6102102844857518</c:v>
                </c:pt>
                <c:pt idx="94">
                  <c:v>4.659782438082372</c:v>
                </c:pt>
                <c:pt idx="95">
                  <c:v>4.7093545916789932</c:v>
                </c:pt>
                <c:pt idx="96">
                  <c:v>4.7589267452756143</c:v>
                </c:pt>
                <c:pt idx="97">
                  <c:v>4.8084988988722355</c:v>
                </c:pt>
                <c:pt idx="98">
                  <c:v>4.8580710524688566</c:v>
                </c:pt>
                <c:pt idx="99">
                  <c:v>4.9076432060654769</c:v>
                </c:pt>
                <c:pt idx="100">
                  <c:v>4.957215359662098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0-4792-A08A-DF611A62A501}"/>
            </c:ext>
          </c:extLst>
        </c:ser>
        <c:ser>
          <c:idx val="4"/>
          <c:order val="3"/>
          <c:tx>
            <c:strRef>
              <c:f>' Graphs'!$CM$4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 Graphs'!$CI$5:$CI$105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Graphs'!$CM$5:$CM$105</c:f>
              <c:numCache>
                <c:formatCode>0.00</c:formatCode>
                <c:ptCount val="101"/>
                <c:pt idx="0">
                  <c:v>0</c:v>
                </c:pt>
                <c:pt idx="1">
                  <c:v>5.2185505883440141E-2</c:v>
                </c:pt>
                <c:pt idx="2">
                  <c:v>0.10437101176688028</c:v>
                </c:pt>
                <c:pt idx="3">
                  <c:v>0.15655651765032041</c:v>
                </c:pt>
                <c:pt idx="4">
                  <c:v>0.20874202353376056</c:v>
                </c:pt>
                <c:pt idx="5">
                  <c:v>0.26092752941720071</c:v>
                </c:pt>
                <c:pt idx="6">
                  <c:v>0.31311303530064083</c:v>
                </c:pt>
                <c:pt idx="7">
                  <c:v>0.365298541184081</c:v>
                </c:pt>
                <c:pt idx="8">
                  <c:v>0.41748404706752112</c:v>
                </c:pt>
                <c:pt idx="9">
                  <c:v>0.46966955295096124</c:v>
                </c:pt>
                <c:pt idx="10">
                  <c:v>0.52185505883440142</c:v>
                </c:pt>
                <c:pt idx="11">
                  <c:v>0.57404056471784159</c:v>
                </c:pt>
                <c:pt idx="12">
                  <c:v>0.62622607060128166</c:v>
                </c:pt>
                <c:pt idx="13">
                  <c:v>0.67841157648472183</c:v>
                </c:pt>
                <c:pt idx="14">
                  <c:v>0.73059708236816201</c:v>
                </c:pt>
                <c:pt idx="15">
                  <c:v>0.78278258825160207</c:v>
                </c:pt>
                <c:pt idx="16">
                  <c:v>0.83496809413504225</c:v>
                </c:pt>
                <c:pt idx="17">
                  <c:v>0.88715360001848242</c:v>
                </c:pt>
                <c:pt idx="18">
                  <c:v>0.93933910590192249</c:v>
                </c:pt>
                <c:pt idx="19">
                  <c:v>0.99152461178536266</c:v>
                </c:pt>
                <c:pt idx="20">
                  <c:v>1.0437101176688028</c:v>
                </c:pt>
                <c:pt idx="21">
                  <c:v>1.095895623552243</c:v>
                </c:pt>
                <c:pt idx="22">
                  <c:v>1.1480811294356832</c:v>
                </c:pt>
                <c:pt idx="23">
                  <c:v>1.2002666353191231</c:v>
                </c:pt>
                <c:pt idx="24">
                  <c:v>1.2524521412025633</c:v>
                </c:pt>
                <c:pt idx="25">
                  <c:v>1.3046376470860035</c:v>
                </c:pt>
                <c:pt idx="26">
                  <c:v>1.3568231529694437</c:v>
                </c:pt>
                <c:pt idx="27">
                  <c:v>1.4090086588528838</c:v>
                </c:pt>
                <c:pt idx="28">
                  <c:v>1.461194164736324</c:v>
                </c:pt>
                <c:pt idx="29">
                  <c:v>1.513379670619764</c:v>
                </c:pt>
                <c:pt idx="30">
                  <c:v>1.5655651765032041</c:v>
                </c:pt>
                <c:pt idx="31">
                  <c:v>1.6177506823866443</c:v>
                </c:pt>
                <c:pt idx="32">
                  <c:v>1.6699361882700845</c:v>
                </c:pt>
                <c:pt idx="33">
                  <c:v>1.7221216941535247</c:v>
                </c:pt>
                <c:pt idx="34">
                  <c:v>1.7743072000369648</c:v>
                </c:pt>
                <c:pt idx="35">
                  <c:v>1.826492705920405</c:v>
                </c:pt>
                <c:pt idx="36">
                  <c:v>1.878678211803845</c:v>
                </c:pt>
                <c:pt idx="37">
                  <c:v>1.9308637176872852</c:v>
                </c:pt>
                <c:pt idx="38">
                  <c:v>1.9830492235707253</c:v>
                </c:pt>
                <c:pt idx="39">
                  <c:v>2.0352347294541655</c:v>
                </c:pt>
                <c:pt idx="40">
                  <c:v>2.0874202353376057</c:v>
                </c:pt>
                <c:pt idx="41">
                  <c:v>2.1396057412210459</c:v>
                </c:pt>
                <c:pt idx="42">
                  <c:v>2.191791247104486</c:v>
                </c:pt>
                <c:pt idx="43">
                  <c:v>2.2439767529879262</c:v>
                </c:pt>
                <c:pt idx="44">
                  <c:v>2.2961622588713664</c:v>
                </c:pt>
                <c:pt idx="45">
                  <c:v>2.3483477647548061</c:v>
                </c:pt>
                <c:pt idx="46">
                  <c:v>2.4005332706382463</c:v>
                </c:pt>
                <c:pt idx="47">
                  <c:v>2.4527187765216865</c:v>
                </c:pt>
                <c:pt idx="48">
                  <c:v>2.5049042824051266</c:v>
                </c:pt>
                <c:pt idx="49">
                  <c:v>2.5570897882885668</c:v>
                </c:pt>
                <c:pt idx="50">
                  <c:v>2.609275294172007</c:v>
                </c:pt>
                <c:pt idx="51">
                  <c:v>2.6614608000554472</c:v>
                </c:pt>
                <c:pt idx="52">
                  <c:v>2.7136463059388873</c:v>
                </c:pt>
                <c:pt idx="53">
                  <c:v>2.7658318118223275</c:v>
                </c:pt>
                <c:pt idx="54">
                  <c:v>2.8180173177057677</c:v>
                </c:pt>
                <c:pt idx="55">
                  <c:v>2.8702028235892079</c:v>
                </c:pt>
                <c:pt idx="56">
                  <c:v>2.922388329472648</c:v>
                </c:pt>
                <c:pt idx="57">
                  <c:v>2.9745738353560882</c:v>
                </c:pt>
                <c:pt idx="58">
                  <c:v>3.0267593412395279</c:v>
                </c:pt>
                <c:pt idx="59">
                  <c:v>3.0789448471229681</c:v>
                </c:pt>
                <c:pt idx="60">
                  <c:v>3.1311303530064083</c:v>
                </c:pt>
                <c:pt idx="61">
                  <c:v>3.1833158588898485</c:v>
                </c:pt>
                <c:pt idx="62">
                  <c:v>3.2355013647732886</c:v>
                </c:pt>
                <c:pt idx="63">
                  <c:v>3.2876868706567288</c:v>
                </c:pt>
                <c:pt idx="64">
                  <c:v>3.339872376540169</c:v>
                </c:pt>
                <c:pt idx="65">
                  <c:v>3.3920578824236092</c:v>
                </c:pt>
                <c:pt idx="66">
                  <c:v>3.4442433883070493</c:v>
                </c:pt>
                <c:pt idx="67">
                  <c:v>3.4964288941904895</c:v>
                </c:pt>
                <c:pt idx="68">
                  <c:v>3.5486144000739297</c:v>
                </c:pt>
                <c:pt idx="69">
                  <c:v>3.6007999059573699</c:v>
                </c:pt>
                <c:pt idx="70">
                  <c:v>3.65298541184081</c:v>
                </c:pt>
                <c:pt idx="71">
                  <c:v>3.7051709177242498</c:v>
                </c:pt>
                <c:pt idx="72">
                  <c:v>3.75735642360769</c:v>
                </c:pt>
                <c:pt idx="73">
                  <c:v>3.8095419294911301</c:v>
                </c:pt>
                <c:pt idx="74">
                  <c:v>3.8617274353745703</c:v>
                </c:pt>
                <c:pt idx="75">
                  <c:v>3.9139129412580105</c:v>
                </c:pt>
                <c:pt idx="76">
                  <c:v>3.9660984471414507</c:v>
                </c:pt>
                <c:pt idx="77">
                  <c:v>4.0182839530248904</c:v>
                </c:pt>
                <c:pt idx="78">
                  <c:v>4.070469458908331</c:v>
                </c:pt>
                <c:pt idx="79">
                  <c:v>4.1226549647917707</c:v>
                </c:pt>
                <c:pt idx="80">
                  <c:v>4.1748404706752114</c:v>
                </c:pt>
                <c:pt idx="81">
                  <c:v>4.2270259765586511</c:v>
                </c:pt>
                <c:pt idx="82">
                  <c:v>4.2792114824420917</c:v>
                </c:pt>
                <c:pt idx="83">
                  <c:v>4.3313969883255314</c:v>
                </c:pt>
                <c:pt idx="84">
                  <c:v>4.3835824942089721</c:v>
                </c:pt>
                <c:pt idx="85">
                  <c:v>4.4357680000924118</c:v>
                </c:pt>
                <c:pt idx="86">
                  <c:v>4.4879535059758524</c:v>
                </c:pt>
                <c:pt idx="87">
                  <c:v>4.5401390118592921</c:v>
                </c:pt>
                <c:pt idx="88">
                  <c:v>4.5923245177427328</c:v>
                </c:pt>
                <c:pt idx="89">
                  <c:v>4.6445100236261725</c:v>
                </c:pt>
                <c:pt idx="90">
                  <c:v>4.6966955295096122</c:v>
                </c:pt>
                <c:pt idx="91">
                  <c:v>4.7488810353930528</c:v>
                </c:pt>
                <c:pt idx="92">
                  <c:v>4.8010665412764926</c:v>
                </c:pt>
                <c:pt idx="93">
                  <c:v>4.8532520471599332</c:v>
                </c:pt>
                <c:pt idx="94">
                  <c:v>4.9054375530433729</c:v>
                </c:pt>
                <c:pt idx="95">
                  <c:v>4.9576230589268135</c:v>
                </c:pt>
                <c:pt idx="96">
                  <c:v>5.0098085648102533</c:v>
                </c:pt>
                <c:pt idx="97">
                  <c:v>5.0619940706936939</c:v>
                </c:pt>
                <c:pt idx="98">
                  <c:v>5.1141795765771336</c:v>
                </c:pt>
                <c:pt idx="99">
                  <c:v>5.1663650824605742</c:v>
                </c:pt>
                <c:pt idx="100">
                  <c:v>5.218550588344014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0-4792-A08A-DF611A62A501}"/>
            </c:ext>
          </c:extLst>
        </c:ser>
        <c:ser>
          <c:idx val="5"/>
          <c:order val="4"/>
          <c:tx>
            <c:strRef>
              <c:f>' Graphs'!$CN$4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' Graphs'!$CI$5:$CI$105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 Graphs'!$CN$5:$CN$105</c:f>
              <c:numCache>
                <c:formatCode>0.00</c:formatCode>
                <c:ptCount val="101"/>
                <c:pt idx="0">
                  <c:v>0</c:v>
                </c:pt>
                <c:pt idx="1">
                  <c:v>0.14285714285714285</c:v>
                </c:pt>
                <c:pt idx="2">
                  <c:v>0.2857142857142857</c:v>
                </c:pt>
                <c:pt idx="3">
                  <c:v>0.42857142857142855</c:v>
                </c:pt>
                <c:pt idx="4">
                  <c:v>0.5714285714285714</c:v>
                </c:pt>
                <c:pt idx="5">
                  <c:v>0.71428571428571419</c:v>
                </c:pt>
                <c:pt idx="6">
                  <c:v>0.8571428571428571</c:v>
                </c:pt>
                <c:pt idx="7">
                  <c:v>1</c:v>
                </c:pt>
                <c:pt idx="8">
                  <c:v>1.1428571428571428</c:v>
                </c:pt>
                <c:pt idx="9">
                  <c:v>1.2857142857142856</c:v>
                </c:pt>
                <c:pt idx="10">
                  <c:v>1.4285714285714284</c:v>
                </c:pt>
                <c:pt idx="11">
                  <c:v>1.5714285714285714</c:v>
                </c:pt>
                <c:pt idx="12">
                  <c:v>1.7142857142857142</c:v>
                </c:pt>
                <c:pt idx="13">
                  <c:v>1.857142857142857</c:v>
                </c:pt>
                <c:pt idx="14">
                  <c:v>2</c:v>
                </c:pt>
                <c:pt idx="15">
                  <c:v>2.1428571428571428</c:v>
                </c:pt>
                <c:pt idx="16">
                  <c:v>2.2857142857142856</c:v>
                </c:pt>
                <c:pt idx="17">
                  <c:v>2.4285714285714284</c:v>
                </c:pt>
                <c:pt idx="18">
                  <c:v>2.5714285714285712</c:v>
                </c:pt>
                <c:pt idx="19">
                  <c:v>2.714285714285714</c:v>
                </c:pt>
                <c:pt idx="20">
                  <c:v>2.8571428571428568</c:v>
                </c:pt>
                <c:pt idx="21">
                  <c:v>3</c:v>
                </c:pt>
                <c:pt idx="22">
                  <c:v>3.1428571428571428</c:v>
                </c:pt>
                <c:pt idx="23">
                  <c:v>3.2857142857142856</c:v>
                </c:pt>
                <c:pt idx="24">
                  <c:v>3.4285714285714284</c:v>
                </c:pt>
                <c:pt idx="25">
                  <c:v>3.5714285714285712</c:v>
                </c:pt>
                <c:pt idx="26">
                  <c:v>3.714285714285714</c:v>
                </c:pt>
                <c:pt idx="27">
                  <c:v>3.8571428571428568</c:v>
                </c:pt>
                <c:pt idx="28">
                  <c:v>4</c:v>
                </c:pt>
                <c:pt idx="29">
                  <c:v>4.1428571428571423</c:v>
                </c:pt>
                <c:pt idx="30">
                  <c:v>4.2857142857142856</c:v>
                </c:pt>
                <c:pt idx="31">
                  <c:v>4.4285714285714279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4.8571428571428568</c:v>
                </c:pt>
                <c:pt idx="35">
                  <c:v>5</c:v>
                </c:pt>
                <c:pt idx="36">
                  <c:v>5.1428571428571423</c:v>
                </c:pt>
                <c:pt idx="37">
                  <c:v>5.2857142857142856</c:v>
                </c:pt>
                <c:pt idx="38">
                  <c:v>5.4285714285714279</c:v>
                </c:pt>
                <c:pt idx="39">
                  <c:v>5.5714285714285712</c:v>
                </c:pt>
                <c:pt idx="40">
                  <c:v>5.7142857142857135</c:v>
                </c:pt>
                <c:pt idx="41">
                  <c:v>5.8571428571428568</c:v>
                </c:pt>
                <c:pt idx="42">
                  <c:v>6</c:v>
                </c:pt>
                <c:pt idx="43">
                  <c:v>6.1428571428571423</c:v>
                </c:pt>
                <c:pt idx="44">
                  <c:v>6.2857142857142856</c:v>
                </c:pt>
                <c:pt idx="45">
                  <c:v>6.4285714285714279</c:v>
                </c:pt>
                <c:pt idx="46">
                  <c:v>6.5714285714285712</c:v>
                </c:pt>
                <c:pt idx="47">
                  <c:v>6.7142857142857135</c:v>
                </c:pt>
                <c:pt idx="48">
                  <c:v>6.8571428571428568</c:v>
                </c:pt>
                <c:pt idx="49">
                  <c:v>7</c:v>
                </c:pt>
                <c:pt idx="50">
                  <c:v>7.1428571428571423</c:v>
                </c:pt>
                <c:pt idx="51">
                  <c:v>7.2857142857142856</c:v>
                </c:pt>
                <c:pt idx="52">
                  <c:v>7.4285714285714279</c:v>
                </c:pt>
                <c:pt idx="53">
                  <c:v>7.5714285714285712</c:v>
                </c:pt>
                <c:pt idx="54">
                  <c:v>7.7142857142857135</c:v>
                </c:pt>
                <c:pt idx="55">
                  <c:v>7.8571428571428568</c:v>
                </c:pt>
                <c:pt idx="56">
                  <c:v>8</c:v>
                </c:pt>
                <c:pt idx="57">
                  <c:v>8.1428571428571423</c:v>
                </c:pt>
                <c:pt idx="58">
                  <c:v>8.2857142857142847</c:v>
                </c:pt>
                <c:pt idx="59">
                  <c:v>8.4285714285714288</c:v>
                </c:pt>
                <c:pt idx="60">
                  <c:v>8.5714285714285712</c:v>
                </c:pt>
                <c:pt idx="61">
                  <c:v>8.7142857142857135</c:v>
                </c:pt>
                <c:pt idx="62">
                  <c:v>8.8571428571428559</c:v>
                </c:pt>
                <c:pt idx="63">
                  <c:v>9</c:v>
                </c:pt>
                <c:pt idx="64">
                  <c:v>9.1428571428571423</c:v>
                </c:pt>
                <c:pt idx="65">
                  <c:v>9.2857142857142847</c:v>
                </c:pt>
                <c:pt idx="66">
                  <c:v>9.4285714285714288</c:v>
                </c:pt>
                <c:pt idx="67">
                  <c:v>9.5714285714285712</c:v>
                </c:pt>
                <c:pt idx="68">
                  <c:v>9.7142857142857135</c:v>
                </c:pt>
                <c:pt idx="69">
                  <c:v>9.8571428571428559</c:v>
                </c:pt>
                <c:pt idx="70">
                  <c:v>10</c:v>
                </c:pt>
                <c:pt idx="71">
                  <c:v>10.142857142857142</c:v>
                </c:pt>
                <c:pt idx="72">
                  <c:v>10.285714285714285</c:v>
                </c:pt>
                <c:pt idx="73">
                  <c:v>10.428571428571429</c:v>
                </c:pt>
                <c:pt idx="74">
                  <c:v>10.571428571428571</c:v>
                </c:pt>
                <c:pt idx="75">
                  <c:v>10.714285714285714</c:v>
                </c:pt>
                <c:pt idx="76">
                  <c:v>10.857142857142856</c:v>
                </c:pt>
                <c:pt idx="77">
                  <c:v>11</c:v>
                </c:pt>
                <c:pt idx="78">
                  <c:v>11.142857142857142</c:v>
                </c:pt>
                <c:pt idx="79">
                  <c:v>11.285714285714285</c:v>
                </c:pt>
                <c:pt idx="80">
                  <c:v>11.428571428571427</c:v>
                </c:pt>
                <c:pt idx="81">
                  <c:v>11.571428571428571</c:v>
                </c:pt>
                <c:pt idx="82">
                  <c:v>11.714285714285714</c:v>
                </c:pt>
                <c:pt idx="83">
                  <c:v>11.857142857142856</c:v>
                </c:pt>
                <c:pt idx="84">
                  <c:v>12</c:v>
                </c:pt>
                <c:pt idx="85">
                  <c:v>12.142857142857142</c:v>
                </c:pt>
                <c:pt idx="86">
                  <c:v>12.285714285714285</c:v>
                </c:pt>
                <c:pt idx="87">
                  <c:v>12.428571428571427</c:v>
                </c:pt>
                <c:pt idx="88">
                  <c:v>12.571428571428571</c:v>
                </c:pt>
                <c:pt idx="89">
                  <c:v>12.714285714285714</c:v>
                </c:pt>
                <c:pt idx="90">
                  <c:v>12.857142857142856</c:v>
                </c:pt>
                <c:pt idx="91">
                  <c:v>13</c:v>
                </c:pt>
                <c:pt idx="92">
                  <c:v>13.142857142857142</c:v>
                </c:pt>
                <c:pt idx="93">
                  <c:v>13.285714285714285</c:v>
                </c:pt>
                <c:pt idx="94">
                  <c:v>13.428571428571427</c:v>
                </c:pt>
                <c:pt idx="95">
                  <c:v>13.571428571428571</c:v>
                </c:pt>
                <c:pt idx="96">
                  <c:v>13.714285714285714</c:v>
                </c:pt>
                <c:pt idx="97">
                  <c:v>13.857142857142856</c:v>
                </c:pt>
                <c:pt idx="98">
                  <c:v>14</c:v>
                </c:pt>
                <c:pt idx="99">
                  <c:v>14.142857142857142</c:v>
                </c:pt>
                <c:pt idx="100">
                  <c:v>14.285714285714285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B0-4792-A08A-DF611A62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503072"/>
        <c:axId val="557493520"/>
      </c:areaChart>
      <c:catAx>
        <c:axId val="56650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93520"/>
        <c:crosses val="autoZero"/>
        <c:auto val="1"/>
        <c:lblAlgn val="ctr"/>
        <c:lblOffset val="100"/>
        <c:noMultiLvlLbl val="0"/>
      </c:catAx>
      <c:valAx>
        <c:axId val="5574935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'BEP &amp; Waterfall Analysis'!$C$13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Analysis'!$C$14:$C$114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  <c:pt idx="51" formatCode="0.00">
                  <c:v>16.542521624340953</c:v>
                </c:pt>
                <c:pt idx="52" formatCode="0.00">
                  <c:v>16.950978948398756</c:v>
                </c:pt>
                <c:pt idx="53" formatCode="0.00">
                  <c:v>17.359436272456556</c:v>
                </c:pt>
                <c:pt idx="54" formatCode="0.00">
                  <c:v>17.767893596514359</c:v>
                </c:pt>
                <c:pt idx="55" formatCode="0.00">
                  <c:v>18.176350920572158</c:v>
                </c:pt>
                <c:pt idx="56" formatCode="0.00">
                  <c:v>18.584808244629961</c:v>
                </c:pt>
                <c:pt idx="57" formatCode="0.00">
                  <c:v>18.993265568687761</c:v>
                </c:pt>
                <c:pt idx="58" formatCode="0.00">
                  <c:v>19.401722892745564</c:v>
                </c:pt>
                <c:pt idx="59" formatCode="0.00">
                  <c:v>19.810180216803364</c:v>
                </c:pt>
                <c:pt idx="60" formatCode="0.00">
                  <c:v>20.218637540861167</c:v>
                </c:pt>
                <c:pt idx="61" formatCode="0.00">
                  <c:v>20.627094864918966</c:v>
                </c:pt>
                <c:pt idx="62" formatCode="0.00">
                  <c:v>21.035552188976769</c:v>
                </c:pt>
                <c:pt idx="63" formatCode="0.00">
                  <c:v>21.444009513034569</c:v>
                </c:pt>
                <c:pt idx="64" formatCode="0.00">
                  <c:v>21.852466837092372</c:v>
                </c:pt>
                <c:pt idx="65" formatCode="0.00">
                  <c:v>22.260924161150172</c:v>
                </c:pt>
                <c:pt idx="66" formatCode="0.00">
                  <c:v>22.669381485207975</c:v>
                </c:pt>
                <c:pt idx="67" formatCode="0.00">
                  <c:v>23.077838809265774</c:v>
                </c:pt>
                <c:pt idx="68" formatCode="0.00">
                  <c:v>23.486296133323577</c:v>
                </c:pt>
                <c:pt idx="69" formatCode="0.00">
                  <c:v>23.894753457381377</c:v>
                </c:pt>
                <c:pt idx="70" formatCode="0.00">
                  <c:v>24.30321078143918</c:v>
                </c:pt>
                <c:pt idx="71" formatCode="0.00">
                  <c:v>24.71166810549698</c:v>
                </c:pt>
                <c:pt idx="72" formatCode="0.00">
                  <c:v>25.120125429554783</c:v>
                </c:pt>
                <c:pt idx="73" formatCode="0.00">
                  <c:v>25.528582753612582</c:v>
                </c:pt>
                <c:pt idx="74" formatCode="0.00">
                  <c:v>25.937040077670385</c:v>
                </c:pt>
                <c:pt idx="75" formatCode="0.00">
                  <c:v>26.345497401728185</c:v>
                </c:pt>
                <c:pt idx="76" formatCode="0.00">
                  <c:v>26.753954725785988</c:v>
                </c:pt>
                <c:pt idx="77" formatCode="0.00">
                  <c:v>27.162412049843788</c:v>
                </c:pt>
                <c:pt idx="78" formatCode="0.00">
                  <c:v>27.570869373901591</c:v>
                </c:pt>
                <c:pt idx="79" formatCode="0.00">
                  <c:v>27.97932669795939</c:v>
                </c:pt>
                <c:pt idx="80" formatCode="0.00">
                  <c:v>28.387784022017193</c:v>
                </c:pt>
                <c:pt idx="81" formatCode="0.00">
                  <c:v>28.796241346074993</c:v>
                </c:pt>
                <c:pt idx="82" formatCode="0.00">
                  <c:v>29.204698670132796</c:v>
                </c:pt>
                <c:pt idx="83" formatCode="0.00">
                  <c:v>29.613155994190596</c:v>
                </c:pt>
                <c:pt idx="84" formatCode="0.00">
                  <c:v>30.021613318248399</c:v>
                </c:pt>
                <c:pt idx="85" formatCode="0.00">
                  <c:v>30.430070642306198</c:v>
                </c:pt>
                <c:pt idx="86" formatCode="0.00">
                  <c:v>30.838527966364001</c:v>
                </c:pt>
                <c:pt idx="87" formatCode="0.00">
                  <c:v>31.246985290421801</c:v>
                </c:pt>
                <c:pt idx="88" formatCode="0.00">
                  <c:v>31.655442614479604</c:v>
                </c:pt>
                <c:pt idx="89" formatCode="0.00">
                  <c:v>32.063899938537404</c:v>
                </c:pt>
                <c:pt idx="90" formatCode="0.00">
                  <c:v>32.472357262595203</c:v>
                </c:pt>
                <c:pt idx="91" formatCode="0.00">
                  <c:v>32.88081458665301</c:v>
                </c:pt>
                <c:pt idx="92" formatCode="0.00">
                  <c:v>33.289271910710809</c:v>
                </c:pt>
                <c:pt idx="93" formatCode="0.00">
                  <c:v>33.697729234768609</c:v>
                </c:pt>
                <c:pt idx="94" formatCode="0.00">
                  <c:v>34.106186558826408</c:v>
                </c:pt>
                <c:pt idx="95" formatCode="0.00">
                  <c:v>34.514643882884215</c:v>
                </c:pt>
                <c:pt idx="96" formatCode="0.00">
                  <c:v>34.923101206942015</c:v>
                </c:pt>
                <c:pt idx="97" formatCode="0.00">
                  <c:v>35.331558530999814</c:v>
                </c:pt>
                <c:pt idx="98" formatCode="0.00">
                  <c:v>35.740015855057614</c:v>
                </c:pt>
                <c:pt idx="99" formatCode="0.00">
                  <c:v>36.14847317911542</c:v>
                </c:pt>
                <c:pt idx="100" formatCode="0.00">
                  <c:v>36.55693050317322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F-4E5C-A867-628A13922059}"/>
            </c:ext>
          </c:extLst>
        </c:ser>
        <c:ser>
          <c:idx val="2"/>
          <c:order val="1"/>
          <c:tx>
            <c:strRef>
              <c:f>'BEP &amp; Waterfall Analysis'!$D$13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Analysis'!$D$14:$D$114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  <c:pt idx="51" formatCode="0.00">
                  <c:v>16.542521624340953</c:v>
                </c:pt>
                <c:pt idx="52" formatCode="0.00">
                  <c:v>16.950978948398756</c:v>
                </c:pt>
                <c:pt idx="53" formatCode="0.00">
                  <c:v>17.359436272456556</c:v>
                </c:pt>
                <c:pt idx="54" formatCode="0.00">
                  <c:v>17.767893596514359</c:v>
                </c:pt>
                <c:pt idx="55" formatCode="0.00">
                  <c:v>18.176350920572158</c:v>
                </c:pt>
                <c:pt idx="56" formatCode="0.00">
                  <c:v>18.584808244629961</c:v>
                </c:pt>
                <c:pt idx="57" formatCode="0.00">
                  <c:v>18.993265568687761</c:v>
                </c:pt>
                <c:pt idx="58" formatCode="0.00">
                  <c:v>19.401722892745564</c:v>
                </c:pt>
                <c:pt idx="59" formatCode="0.00">
                  <c:v>19.810180216803364</c:v>
                </c:pt>
                <c:pt idx="60" formatCode="0.00">
                  <c:v>20.218637540861167</c:v>
                </c:pt>
                <c:pt idx="61" formatCode="0.00">
                  <c:v>20.627094864918966</c:v>
                </c:pt>
                <c:pt idx="62" formatCode="0.00">
                  <c:v>21.035552188976769</c:v>
                </c:pt>
                <c:pt idx="63" formatCode="0.00">
                  <c:v>21.444009513034569</c:v>
                </c:pt>
                <c:pt idx="64" formatCode="0.00">
                  <c:v>21.852466837092372</c:v>
                </c:pt>
                <c:pt idx="65" formatCode="0.00">
                  <c:v>22.260924161150172</c:v>
                </c:pt>
                <c:pt idx="66" formatCode="0.00">
                  <c:v>22.669381485207975</c:v>
                </c:pt>
                <c:pt idx="67" formatCode="0.00">
                  <c:v>23.077838809265774</c:v>
                </c:pt>
                <c:pt idx="68" formatCode="0.00">
                  <c:v>23.486296133323577</c:v>
                </c:pt>
                <c:pt idx="69" formatCode="0.00">
                  <c:v>23.894753457381377</c:v>
                </c:pt>
                <c:pt idx="70" formatCode="0.00">
                  <c:v>24.30321078143918</c:v>
                </c:pt>
                <c:pt idx="71" formatCode="0.00">
                  <c:v>24.71166810549698</c:v>
                </c:pt>
                <c:pt idx="72" formatCode="0.00">
                  <c:v>25.120125429554783</c:v>
                </c:pt>
                <c:pt idx="73" formatCode="0.00">
                  <c:v>25.528582753612582</c:v>
                </c:pt>
                <c:pt idx="74" formatCode="0.00">
                  <c:v>25.937040077670385</c:v>
                </c:pt>
                <c:pt idx="75" formatCode="0.00">
                  <c:v>26.345497401728185</c:v>
                </c:pt>
                <c:pt idx="76" formatCode="0.00">
                  <c:v>26.753954725785988</c:v>
                </c:pt>
                <c:pt idx="77" formatCode="0.00">
                  <c:v>27.162412049843788</c:v>
                </c:pt>
                <c:pt idx="78" formatCode="0.00">
                  <c:v>27.570869373901591</c:v>
                </c:pt>
                <c:pt idx="79" formatCode="0.00">
                  <c:v>27.97932669795939</c:v>
                </c:pt>
                <c:pt idx="80" formatCode="0.00">
                  <c:v>28.387784022017193</c:v>
                </c:pt>
                <c:pt idx="81" formatCode="0.00">
                  <c:v>28.796241346074993</c:v>
                </c:pt>
                <c:pt idx="82" formatCode="0.00">
                  <c:v>29.204698670132796</c:v>
                </c:pt>
                <c:pt idx="83" formatCode="0.00">
                  <c:v>29.613155994190596</c:v>
                </c:pt>
                <c:pt idx="84" formatCode="0.00">
                  <c:v>30.021613318248399</c:v>
                </c:pt>
                <c:pt idx="85" formatCode="0.00">
                  <c:v>30.430070642306198</c:v>
                </c:pt>
                <c:pt idx="86" formatCode="0.00">
                  <c:v>30.838527966364001</c:v>
                </c:pt>
                <c:pt idx="87" formatCode="0.00">
                  <c:v>31.246985290421801</c:v>
                </c:pt>
                <c:pt idx="88" formatCode="0.00">
                  <c:v>31.655442614479604</c:v>
                </c:pt>
                <c:pt idx="89" formatCode="0.00">
                  <c:v>32.063899938537404</c:v>
                </c:pt>
                <c:pt idx="90" formatCode="0.00">
                  <c:v>32.472357262595203</c:v>
                </c:pt>
                <c:pt idx="91" formatCode="0.00">
                  <c:v>32.88081458665301</c:v>
                </c:pt>
                <c:pt idx="92" formatCode="0.00">
                  <c:v>33.289271910710809</c:v>
                </c:pt>
                <c:pt idx="93" formatCode="0.00">
                  <c:v>33.697729234768609</c:v>
                </c:pt>
                <c:pt idx="94" formatCode="0.00">
                  <c:v>34.106186558826408</c:v>
                </c:pt>
                <c:pt idx="95" formatCode="0.00">
                  <c:v>34.514643882884215</c:v>
                </c:pt>
                <c:pt idx="96" formatCode="0.00">
                  <c:v>34.923101206942015</c:v>
                </c:pt>
                <c:pt idx="97" formatCode="0.00">
                  <c:v>35.331558530999814</c:v>
                </c:pt>
                <c:pt idx="98" formatCode="0.00">
                  <c:v>35.740015855057614</c:v>
                </c:pt>
                <c:pt idx="99" formatCode="0.00">
                  <c:v>36.14847317911542</c:v>
                </c:pt>
                <c:pt idx="100" formatCode="0.00">
                  <c:v>36.55693050317322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F-4E5C-A867-628A13922059}"/>
            </c:ext>
          </c:extLst>
        </c:ser>
        <c:ser>
          <c:idx val="3"/>
          <c:order val="2"/>
          <c:tx>
            <c:strRef>
              <c:f>'BEP &amp; Waterfall Analysis'!$E$13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Analysis'!$E$14:$E$114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1</c:v>
                </c:pt>
                <c:pt idx="11" formatCode="0.00">
                  <c:v>1.5178700079275289</c:v>
                </c:pt>
                <c:pt idx="12" formatCode="0.00">
                  <c:v>1.5536100237825865</c:v>
                </c:pt>
                <c:pt idx="13" formatCode="0.00">
                  <c:v>1.5893500396376441</c:v>
                </c:pt>
                <c:pt idx="14" formatCode="0.00">
                  <c:v>1.6250900554927017</c:v>
                </c:pt>
                <c:pt idx="15" formatCode="0.00">
                  <c:v>1.6608300713477593</c:v>
                </c:pt>
                <c:pt idx="16" formatCode="0.00">
                  <c:v>1.6965700872028169</c:v>
                </c:pt>
                <c:pt idx="17" formatCode="0.00">
                  <c:v>1.7323101030578745</c:v>
                </c:pt>
                <c:pt idx="18" formatCode="0.00">
                  <c:v>1.7680501189129321</c:v>
                </c:pt>
                <c:pt idx="19" formatCode="0.00">
                  <c:v>1.8037901347679897</c:v>
                </c:pt>
                <c:pt idx="20" formatCode="0.00">
                  <c:v>1.8395301506230473</c:v>
                </c:pt>
                <c:pt idx="21" formatCode="0.00">
                  <c:v>1.8752701664781051</c:v>
                </c:pt>
                <c:pt idx="22" formatCode="0.00">
                  <c:v>1.9110101823331624</c:v>
                </c:pt>
                <c:pt idx="23" formatCode="0.00">
                  <c:v>1.9467501981882203</c:v>
                </c:pt>
                <c:pt idx="24" formatCode="0.00">
                  <c:v>1.9824902140432779</c:v>
                </c:pt>
                <c:pt idx="25" formatCode="0.00">
                  <c:v>2.0182302298983354</c:v>
                </c:pt>
                <c:pt idx="26" formatCode="0.00">
                  <c:v>2.0539702457533933</c:v>
                </c:pt>
                <c:pt idx="27" formatCode="0.00">
                  <c:v>2.0897102616084506</c:v>
                </c:pt>
                <c:pt idx="28" formatCode="0.00">
                  <c:v>2.125450277463508</c:v>
                </c:pt>
                <c:pt idx="29" formatCode="0.00">
                  <c:v>2.1611902933185658</c:v>
                </c:pt>
                <c:pt idx="30" formatCode="0.00">
                  <c:v>2.1969303091736236</c:v>
                </c:pt>
                <c:pt idx="31" formatCode="0.00">
                  <c:v>2.232670325028681</c:v>
                </c:pt>
                <c:pt idx="32" formatCode="0.00">
                  <c:v>2.2684103408837388</c:v>
                </c:pt>
                <c:pt idx="33" formatCode="0.00">
                  <c:v>2.3041503567387962</c:v>
                </c:pt>
                <c:pt idx="34" formatCode="0.00">
                  <c:v>2.339890372593854</c:v>
                </c:pt>
                <c:pt idx="35" formatCode="0.00">
                  <c:v>2.3756303884489114</c:v>
                </c:pt>
                <c:pt idx="36" formatCode="0.00">
                  <c:v>2.4113704043039692</c:v>
                </c:pt>
                <c:pt idx="37" formatCode="0.00">
                  <c:v>2.447110420159027</c:v>
                </c:pt>
                <c:pt idx="38" formatCode="0.00">
                  <c:v>2.4828504360140844</c:v>
                </c:pt>
                <c:pt idx="39" formatCode="0.00">
                  <c:v>2.5185904518691418</c:v>
                </c:pt>
                <c:pt idx="40" formatCode="0.00">
                  <c:v>2.5543304677241996</c:v>
                </c:pt>
                <c:pt idx="41" formatCode="0.00">
                  <c:v>2.5900704835792574</c:v>
                </c:pt>
                <c:pt idx="42" formatCode="0.00">
                  <c:v>2.6258104994343148</c:v>
                </c:pt>
                <c:pt idx="43" formatCode="0.00">
                  <c:v>2.6615505152893726</c:v>
                </c:pt>
                <c:pt idx="44" formatCode="0.00">
                  <c:v>2.6972905311444304</c:v>
                </c:pt>
                <c:pt idx="45" formatCode="0.00">
                  <c:v>2.7330305469994878</c:v>
                </c:pt>
                <c:pt idx="46" formatCode="0.00">
                  <c:v>2.7687705628545451</c:v>
                </c:pt>
                <c:pt idx="47" formatCode="0.00">
                  <c:v>2.804510578709603</c:v>
                </c:pt>
                <c:pt idx="48" formatCode="0.00">
                  <c:v>2.8402505945646608</c:v>
                </c:pt>
                <c:pt idx="49" formatCode="0.00">
                  <c:v>2.8759906104197182</c:v>
                </c:pt>
                <c:pt idx="50" formatCode="0.00">
                  <c:v>2.9117306262747755</c:v>
                </c:pt>
                <c:pt idx="51" formatCode="0.00">
                  <c:v>2.9474706421298333</c:v>
                </c:pt>
                <c:pt idx="52" formatCode="0.00">
                  <c:v>2.9832106579848912</c:v>
                </c:pt>
                <c:pt idx="53" formatCode="0.00">
                  <c:v>3.0189506738399485</c:v>
                </c:pt>
                <c:pt idx="54" formatCode="0.00">
                  <c:v>3.0546906896950063</c:v>
                </c:pt>
                <c:pt idx="55" formatCode="0.00">
                  <c:v>3.0904307055500642</c:v>
                </c:pt>
                <c:pt idx="56" formatCode="0.00">
                  <c:v>3.1261707214051215</c:v>
                </c:pt>
                <c:pt idx="57" formatCode="0.00">
                  <c:v>3.1619107372601789</c:v>
                </c:pt>
                <c:pt idx="58" formatCode="0.00">
                  <c:v>3.1976507531152367</c:v>
                </c:pt>
                <c:pt idx="59" formatCode="0.00">
                  <c:v>3.2333907689702945</c:v>
                </c:pt>
                <c:pt idx="60" formatCode="0.00">
                  <c:v>3.2691307848253519</c:v>
                </c:pt>
                <c:pt idx="61" formatCode="0.00">
                  <c:v>3.3048708006804093</c:v>
                </c:pt>
                <c:pt idx="62" formatCode="0.00">
                  <c:v>3.3406108165354671</c:v>
                </c:pt>
                <c:pt idx="63" formatCode="0.00">
                  <c:v>3.3763508323905249</c:v>
                </c:pt>
                <c:pt idx="64" formatCode="0.00">
                  <c:v>3.4120908482455823</c:v>
                </c:pt>
                <c:pt idx="65" formatCode="0.00">
                  <c:v>3.4478308641006401</c:v>
                </c:pt>
                <c:pt idx="66" formatCode="0.00">
                  <c:v>3.4835708799556979</c:v>
                </c:pt>
                <c:pt idx="67" formatCode="0.00">
                  <c:v>3.5193108958107553</c:v>
                </c:pt>
                <c:pt idx="68" formatCode="0.00">
                  <c:v>3.5550509116658127</c:v>
                </c:pt>
                <c:pt idx="69" formatCode="0.00">
                  <c:v>3.5907909275208705</c:v>
                </c:pt>
                <c:pt idx="70" formatCode="0.00">
                  <c:v>3.6265309433759283</c:v>
                </c:pt>
                <c:pt idx="71" formatCode="0.00">
                  <c:v>3.6622709592309857</c:v>
                </c:pt>
                <c:pt idx="72" formatCode="0.00">
                  <c:v>3.6980109750860435</c:v>
                </c:pt>
                <c:pt idx="73" formatCode="0.00">
                  <c:v>3.7337509909411009</c:v>
                </c:pt>
                <c:pt idx="74" formatCode="0.00">
                  <c:v>3.7694910067961587</c:v>
                </c:pt>
                <c:pt idx="75" formatCode="0.00">
                  <c:v>3.805231022651216</c:v>
                </c:pt>
                <c:pt idx="76" formatCode="0.00">
                  <c:v>3.8409710385062739</c:v>
                </c:pt>
                <c:pt idx="77" formatCode="0.00">
                  <c:v>3.8767110543613312</c:v>
                </c:pt>
                <c:pt idx="78" formatCode="0.00">
                  <c:v>3.912451070216389</c:v>
                </c:pt>
                <c:pt idx="79" formatCode="0.00">
                  <c:v>3.9481910860714464</c:v>
                </c:pt>
                <c:pt idx="80" formatCode="0.00">
                  <c:v>3.9839311019265042</c:v>
                </c:pt>
                <c:pt idx="81" formatCode="0.00">
                  <c:v>4.0196711177815621</c:v>
                </c:pt>
                <c:pt idx="82" formatCode="0.00">
                  <c:v>4.0554111336366194</c:v>
                </c:pt>
                <c:pt idx="83" formatCode="0.00">
                  <c:v>4.0911511494916777</c:v>
                </c:pt>
                <c:pt idx="84" formatCode="0.00">
                  <c:v>4.1268911653467342</c:v>
                </c:pt>
                <c:pt idx="85" formatCode="0.00">
                  <c:v>4.1626311812017924</c:v>
                </c:pt>
                <c:pt idx="86" formatCode="0.00">
                  <c:v>4.1983711970568498</c:v>
                </c:pt>
                <c:pt idx="87" formatCode="0.00">
                  <c:v>4.2341112129119072</c:v>
                </c:pt>
                <c:pt idx="88" formatCode="0.00">
                  <c:v>4.2698512287669654</c:v>
                </c:pt>
                <c:pt idx="89" formatCode="0.00">
                  <c:v>4.3055912446220228</c:v>
                </c:pt>
                <c:pt idx="90" formatCode="0.00">
                  <c:v>4.3413312604770802</c:v>
                </c:pt>
                <c:pt idx="91" formatCode="0.00">
                  <c:v>4.3770712763321384</c:v>
                </c:pt>
                <c:pt idx="92" formatCode="0.00">
                  <c:v>4.4128112921871958</c:v>
                </c:pt>
                <c:pt idx="93" formatCode="0.00">
                  <c:v>4.4485513080422532</c:v>
                </c:pt>
                <c:pt idx="94" formatCode="0.00">
                  <c:v>4.4842913238973114</c:v>
                </c:pt>
                <c:pt idx="95" formatCode="0.00">
                  <c:v>4.5200313397523679</c:v>
                </c:pt>
                <c:pt idx="96" formatCode="0.00">
                  <c:v>4.5557713556074262</c:v>
                </c:pt>
                <c:pt idx="97" formatCode="0.00">
                  <c:v>4.5915113714624836</c:v>
                </c:pt>
                <c:pt idx="98" formatCode="0.00">
                  <c:v>4.6272513873175409</c:v>
                </c:pt>
                <c:pt idx="99" formatCode="0.00">
                  <c:v>4.6629914031725992</c:v>
                </c:pt>
                <c:pt idx="100" formatCode="0.00">
                  <c:v>4.6987314190276566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1F-4E5C-A867-628A13922059}"/>
            </c:ext>
          </c:extLst>
        </c:ser>
        <c:ser>
          <c:idx val="4"/>
          <c:order val="3"/>
          <c:tx>
            <c:strRef>
              <c:f>'BEP &amp; Waterfall Analysis'!$F$13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'BEP &amp; 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Analysis'!$F$14:$F$114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 formatCode="0.00">
                  <c:v>3</c:v>
                </c:pt>
                <c:pt idx="11" formatCode="0.00">
                  <c:v>3.0282181225601246</c:v>
                </c:pt>
                <c:pt idx="12" formatCode="0.00">
                  <c:v>3.0846543676803733</c:v>
                </c:pt>
                <c:pt idx="13" formatCode="0.00">
                  <c:v>3.1410906128006224</c:v>
                </c:pt>
                <c:pt idx="14" formatCode="0.00">
                  <c:v>3.1975268579208711</c:v>
                </c:pt>
                <c:pt idx="15" formatCode="0.00">
                  <c:v>3.2539631030411202</c:v>
                </c:pt>
                <c:pt idx="16" formatCode="0.00">
                  <c:v>3.3103993481613689</c:v>
                </c:pt>
                <c:pt idx="17" formatCode="0.00">
                  <c:v>3.3668355932816176</c:v>
                </c:pt>
                <c:pt idx="18" formatCode="0.00">
                  <c:v>3.4232718384018668</c:v>
                </c:pt>
                <c:pt idx="19" formatCode="0.00">
                  <c:v>3.4797080835221155</c:v>
                </c:pt>
                <c:pt idx="20" formatCode="0.00">
                  <c:v>3.5361443286423646</c:v>
                </c:pt>
                <c:pt idx="21" formatCode="0.00">
                  <c:v>3.5925805737626133</c:v>
                </c:pt>
                <c:pt idx="22" formatCode="0.00">
                  <c:v>3.6490168188828624</c:v>
                </c:pt>
                <c:pt idx="23" formatCode="0.00">
                  <c:v>3.7054530640031111</c:v>
                </c:pt>
                <c:pt idx="24" formatCode="0.00">
                  <c:v>3.7618893091233598</c:v>
                </c:pt>
                <c:pt idx="25" formatCode="0.00">
                  <c:v>3.818325554243609</c:v>
                </c:pt>
                <c:pt idx="26" formatCode="0.00">
                  <c:v>3.8747617993638577</c:v>
                </c:pt>
                <c:pt idx="27" formatCode="0.00">
                  <c:v>3.9311980444841068</c:v>
                </c:pt>
                <c:pt idx="28" formatCode="0.00">
                  <c:v>3.9876342896043555</c:v>
                </c:pt>
                <c:pt idx="29" formatCode="0.00">
                  <c:v>4.0440705347246046</c:v>
                </c:pt>
                <c:pt idx="30" formatCode="0.00">
                  <c:v>4.1005067798448529</c:v>
                </c:pt>
                <c:pt idx="31" formatCode="0.00">
                  <c:v>4.156943024965102</c:v>
                </c:pt>
                <c:pt idx="32" formatCode="0.00">
                  <c:v>4.2133792700853512</c:v>
                </c:pt>
                <c:pt idx="33" formatCode="0.00">
                  <c:v>4.2698155152056003</c:v>
                </c:pt>
                <c:pt idx="34" formatCode="0.00">
                  <c:v>4.3262517603258495</c:v>
                </c:pt>
                <c:pt idx="35" formatCode="0.00">
                  <c:v>4.3826880054460977</c:v>
                </c:pt>
                <c:pt idx="36" formatCode="0.00">
                  <c:v>4.4391242505663469</c:v>
                </c:pt>
                <c:pt idx="37" formatCode="0.00">
                  <c:v>4.4955604956865951</c:v>
                </c:pt>
                <c:pt idx="38" formatCode="0.00">
                  <c:v>4.5519967408068442</c:v>
                </c:pt>
                <c:pt idx="39" formatCode="0.00">
                  <c:v>4.6084329859270934</c:v>
                </c:pt>
                <c:pt idx="40" formatCode="0.00">
                  <c:v>4.6648692310473425</c:v>
                </c:pt>
                <c:pt idx="41" formatCode="0.00">
                  <c:v>4.7213054761675917</c:v>
                </c:pt>
                <c:pt idx="42" formatCode="0.00">
                  <c:v>4.7777417212878399</c:v>
                </c:pt>
                <c:pt idx="43" formatCode="0.00">
                  <c:v>4.8341779664080891</c:v>
                </c:pt>
                <c:pt idx="44" formatCode="0.00">
                  <c:v>4.8906142115283373</c:v>
                </c:pt>
                <c:pt idx="45" formatCode="0.00">
                  <c:v>4.9470504566485864</c:v>
                </c:pt>
                <c:pt idx="46" formatCode="0.00">
                  <c:v>5.0034867017688356</c:v>
                </c:pt>
                <c:pt idx="47" formatCode="0.00">
                  <c:v>5.0599229468890847</c:v>
                </c:pt>
                <c:pt idx="48" formatCode="0.00">
                  <c:v>5.1163591920093339</c:v>
                </c:pt>
                <c:pt idx="49" formatCode="0.00">
                  <c:v>5.1727954371295821</c:v>
                </c:pt>
                <c:pt idx="50" formatCode="0.00">
                  <c:v>5.2292316822498313</c:v>
                </c:pt>
                <c:pt idx="51" formatCode="0.00">
                  <c:v>5.2856679273700795</c:v>
                </c:pt>
                <c:pt idx="52" formatCode="0.00">
                  <c:v>5.3421041724903287</c:v>
                </c:pt>
                <c:pt idx="53" formatCode="0.00">
                  <c:v>5.3985404176105778</c:v>
                </c:pt>
                <c:pt idx="54" formatCode="0.00">
                  <c:v>5.4549766627308269</c:v>
                </c:pt>
                <c:pt idx="55" formatCode="0.00">
                  <c:v>5.5114129078510761</c:v>
                </c:pt>
                <c:pt idx="56" formatCode="0.00">
                  <c:v>5.5678491529713243</c:v>
                </c:pt>
                <c:pt idx="57" formatCode="0.00">
                  <c:v>5.6242853980915735</c:v>
                </c:pt>
                <c:pt idx="58" formatCode="0.00">
                  <c:v>5.6807216432118217</c:v>
                </c:pt>
                <c:pt idx="59" formatCode="0.00">
                  <c:v>5.7371578883320709</c:v>
                </c:pt>
                <c:pt idx="60" formatCode="0.00">
                  <c:v>5.79359413345232</c:v>
                </c:pt>
                <c:pt idx="61" formatCode="0.00">
                  <c:v>5.8500303785725691</c:v>
                </c:pt>
                <c:pt idx="62" formatCode="0.00">
                  <c:v>5.9064666236928183</c:v>
                </c:pt>
                <c:pt idx="63" formatCode="0.00">
                  <c:v>5.9629028688130665</c:v>
                </c:pt>
                <c:pt idx="64" formatCode="0.00">
                  <c:v>6.0193391139333157</c:v>
                </c:pt>
                <c:pt idx="65" formatCode="0.00">
                  <c:v>6.0757753590535639</c:v>
                </c:pt>
                <c:pt idx="66" formatCode="0.00">
                  <c:v>6.1322116041738131</c:v>
                </c:pt>
                <c:pt idx="67" formatCode="0.00">
                  <c:v>6.1886478492940622</c:v>
                </c:pt>
                <c:pt idx="68" formatCode="0.00">
                  <c:v>6.2450840944143113</c:v>
                </c:pt>
                <c:pt idx="69" formatCode="0.00">
                  <c:v>6.3015203395345605</c:v>
                </c:pt>
                <c:pt idx="70" formatCode="0.00">
                  <c:v>6.3579565846548096</c:v>
                </c:pt>
                <c:pt idx="71" formatCode="0.00">
                  <c:v>6.4143928297750579</c:v>
                </c:pt>
                <c:pt idx="72" formatCode="0.00">
                  <c:v>6.4708290748953061</c:v>
                </c:pt>
                <c:pt idx="73" formatCode="0.00">
                  <c:v>6.5272653200155553</c:v>
                </c:pt>
                <c:pt idx="74" formatCode="0.00">
                  <c:v>6.5837015651358044</c:v>
                </c:pt>
                <c:pt idx="75" formatCode="0.00">
                  <c:v>6.6401378102560535</c:v>
                </c:pt>
                <c:pt idx="76" formatCode="0.00">
                  <c:v>6.6965740553763027</c:v>
                </c:pt>
                <c:pt idx="77" formatCode="0.00">
                  <c:v>6.7530103004965518</c:v>
                </c:pt>
                <c:pt idx="78" formatCode="0.00">
                  <c:v>6.8094465456168001</c:v>
                </c:pt>
                <c:pt idx="79" formatCode="0.00">
                  <c:v>6.8658827907370483</c:v>
                </c:pt>
                <c:pt idx="80" formatCode="0.00">
                  <c:v>6.9223190358572975</c:v>
                </c:pt>
                <c:pt idx="81" formatCode="0.00">
                  <c:v>6.9787552809775466</c:v>
                </c:pt>
                <c:pt idx="82" formatCode="0.00">
                  <c:v>7.0351915260977957</c:v>
                </c:pt>
                <c:pt idx="83" formatCode="0.00">
                  <c:v>7.0916277712180449</c:v>
                </c:pt>
                <c:pt idx="84" formatCode="0.00">
                  <c:v>7.1480640163382931</c:v>
                </c:pt>
                <c:pt idx="85" formatCode="0.00">
                  <c:v>7.2045002614585423</c:v>
                </c:pt>
                <c:pt idx="86" formatCode="0.00">
                  <c:v>7.2609365065787914</c:v>
                </c:pt>
                <c:pt idx="87" formatCode="0.00">
                  <c:v>7.3173727516990397</c:v>
                </c:pt>
                <c:pt idx="88" formatCode="0.00">
                  <c:v>7.3738089968192888</c:v>
                </c:pt>
                <c:pt idx="89" formatCode="0.00">
                  <c:v>7.4302452419395379</c:v>
                </c:pt>
                <c:pt idx="90" formatCode="0.00">
                  <c:v>7.4866814870597871</c:v>
                </c:pt>
                <c:pt idx="91" formatCode="0.00">
                  <c:v>7.5431177321800353</c:v>
                </c:pt>
                <c:pt idx="92" formatCode="0.00">
                  <c:v>7.5995539773002845</c:v>
                </c:pt>
                <c:pt idx="93" formatCode="0.00">
                  <c:v>7.6559902224205336</c:v>
                </c:pt>
                <c:pt idx="94" formatCode="0.00">
                  <c:v>7.7124264675407828</c:v>
                </c:pt>
                <c:pt idx="95" formatCode="0.00">
                  <c:v>7.768862712661031</c:v>
                </c:pt>
                <c:pt idx="96" formatCode="0.00">
                  <c:v>7.8252989577812802</c:v>
                </c:pt>
                <c:pt idx="97" formatCode="0.00">
                  <c:v>7.8817352029015293</c:v>
                </c:pt>
                <c:pt idx="98" formatCode="0.00">
                  <c:v>7.9381714480217775</c:v>
                </c:pt>
                <c:pt idx="99" formatCode="0.00">
                  <c:v>7.9946076931420267</c:v>
                </c:pt>
                <c:pt idx="100" formatCode="0.00">
                  <c:v>8.0510439382622749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1F-4E5C-A867-628A13922059}"/>
            </c:ext>
          </c:extLst>
        </c:ser>
        <c:ser>
          <c:idx val="5"/>
          <c:order val="4"/>
          <c:tx>
            <c:strRef>
              <c:f>'BEP &amp; Waterfall Analysis'!$G$13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Analysis'!$G$14:$G$114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 formatCode="0.0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  <c:pt idx="51" formatCode="0.00">
                  <c:v>9.6818181818181817</c:v>
                </c:pt>
                <c:pt idx="52" formatCode="0.00">
                  <c:v>9.7727272727272734</c:v>
                </c:pt>
                <c:pt idx="53" formatCode="0.00">
                  <c:v>9.8636363636363633</c:v>
                </c:pt>
                <c:pt idx="54" formatCode="0.00">
                  <c:v>9.954545454545455</c:v>
                </c:pt>
                <c:pt idx="55" formatCode="0.00">
                  <c:v>10.045454545454547</c:v>
                </c:pt>
                <c:pt idx="56" formatCode="0.00">
                  <c:v>10.136363636363637</c:v>
                </c:pt>
                <c:pt idx="57" formatCode="0.00">
                  <c:v>10.227272727272727</c:v>
                </c:pt>
                <c:pt idx="58" formatCode="0.00">
                  <c:v>10.318181818181818</c:v>
                </c:pt>
                <c:pt idx="59" formatCode="0.00">
                  <c:v>10.40909090909091</c:v>
                </c:pt>
                <c:pt idx="60" formatCode="0.00">
                  <c:v>10.5</c:v>
                </c:pt>
                <c:pt idx="61" formatCode="0.00">
                  <c:v>10.59090909090909</c:v>
                </c:pt>
                <c:pt idx="62" formatCode="0.00">
                  <c:v>10.681818181818182</c:v>
                </c:pt>
                <c:pt idx="63" formatCode="0.00">
                  <c:v>10.772727272727273</c:v>
                </c:pt>
                <c:pt idx="64" formatCode="0.00">
                  <c:v>10.863636363636363</c:v>
                </c:pt>
                <c:pt idx="65" formatCode="0.00">
                  <c:v>10.954545454545455</c:v>
                </c:pt>
                <c:pt idx="66" formatCode="0.00">
                  <c:v>11.045454545454547</c:v>
                </c:pt>
                <c:pt idx="67" formatCode="0.00">
                  <c:v>11.136363636363637</c:v>
                </c:pt>
                <c:pt idx="68" formatCode="0.00">
                  <c:v>11.227272727272727</c:v>
                </c:pt>
                <c:pt idx="69" formatCode="0.00">
                  <c:v>11.318181818181818</c:v>
                </c:pt>
                <c:pt idx="70" formatCode="0.00">
                  <c:v>11.40909090909091</c:v>
                </c:pt>
                <c:pt idx="71" formatCode="0.00">
                  <c:v>11.5</c:v>
                </c:pt>
                <c:pt idx="72" formatCode="0.00">
                  <c:v>11.59090909090909</c:v>
                </c:pt>
                <c:pt idx="73" formatCode="0.00">
                  <c:v>11.681818181818182</c:v>
                </c:pt>
                <c:pt idx="74" formatCode="0.00">
                  <c:v>11.772727272727273</c:v>
                </c:pt>
                <c:pt idx="75" formatCode="0.00">
                  <c:v>11.863636363636363</c:v>
                </c:pt>
                <c:pt idx="76" formatCode="0.00">
                  <c:v>11.954545454545455</c:v>
                </c:pt>
                <c:pt idx="77" formatCode="0.00">
                  <c:v>12.045454545454547</c:v>
                </c:pt>
                <c:pt idx="78" formatCode="0.00">
                  <c:v>12.136363636363637</c:v>
                </c:pt>
                <c:pt idx="79" formatCode="0.00">
                  <c:v>12.227272727272727</c:v>
                </c:pt>
                <c:pt idx="80" formatCode="0.00">
                  <c:v>12.318181818181818</c:v>
                </c:pt>
                <c:pt idx="81" formatCode="0.00">
                  <c:v>12.40909090909091</c:v>
                </c:pt>
                <c:pt idx="82" formatCode="0.00">
                  <c:v>12.5</c:v>
                </c:pt>
                <c:pt idx="83" formatCode="0.00">
                  <c:v>12.59090909090909</c:v>
                </c:pt>
                <c:pt idx="84" formatCode="0.00">
                  <c:v>12.681818181818182</c:v>
                </c:pt>
                <c:pt idx="85" formatCode="0.00">
                  <c:v>12.772727272727273</c:v>
                </c:pt>
                <c:pt idx="86" formatCode="0.00">
                  <c:v>12.863636363636363</c:v>
                </c:pt>
                <c:pt idx="87" formatCode="0.00">
                  <c:v>12.954545454545455</c:v>
                </c:pt>
                <c:pt idx="88" formatCode="0.00">
                  <c:v>13.045454545454547</c:v>
                </c:pt>
                <c:pt idx="89" formatCode="0.00">
                  <c:v>13.136363636363637</c:v>
                </c:pt>
                <c:pt idx="90" formatCode="0.00">
                  <c:v>13.227272727272727</c:v>
                </c:pt>
                <c:pt idx="91" formatCode="0.00">
                  <c:v>13.318181818181818</c:v>
                </c:pt>
                <c:pt idx="92" formatCode="0.00">
                  <c:v>13.40909090909091</c:v>
                </c:pt>
                <c:pt idx="93" formatCode="0.00">
                  <c:v>13.5</c:v>
                </c:pt>
                <c:pt idx="94" formatCode="0.00">
                  <c:v>13.59090909090909</c:v>
                </c:pt>
                <c:pt idx="95" formatCode="0.00">
                  <c:v>13.681818181818182</c:v>
                </c:pt>
                <c:pt idx="96" formatCode="0.00">
                  <c:v>13.772727272727273</c:v>
                </c:pt>
                <c:pt idx="97" formatCode="0.00">
                  <c:v>13.863636363636363</c:v>
                </c:pt>
                <c:pt idx="98" formatCode="0.00">
                  <c:v>13.954545454545455</c:v>
                </c:pt>
                <c:pt idx="99" formatCode="0.00">
                  <c:v>14.045454545454545</c:v>
                </c:pt>
                <c:pt idx="100" formatCode="0.00">
                  <c:v>14.136363636363637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1F-4E5C-A867-628A13922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30143"/>
        <c:axId val="225584799"/>
      </c:areaChart>
      <c:catAx>
        <c:axId val="953630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84799"/>
        <c:crosses val="autoZero"/>
        <c:auto val="1"/>
        <c:lblAlgn val="ctr"/>
        <c:lblOffset val="100"/>
        <c:noMultiLvlLbl val="0"/>
      </c:catAx>
      <c:valAx>
        <c:axId val="2255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30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'BEP &amp; Waterfall Analysis'!$G$13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Analysis'!$G$14:$G$64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 formatCode="0.0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A3-45CF-ABED-88D0342AAF64}"/>
            </c:ext>
          </c:extLst>
        </c:ser>
        <c:ser>
          <c:idx val="3"/>
          <c:order val="1"/>
          <c:tx>
            <c:strRef>
              <c:f>'BEP &amp; Waterfall Analysis'!$F$13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Analysis'!$F$14:$F$64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 formatCode="0.00">
                  <c:v>3</c:v>
                </c:pt>
                <c:pt idx="11" formatCode="0.00">
                  <c:v>3.0282181225601246</c:v>
                </c:pt>
                <c:pt idx="12" formatCode="0.00">
                  <c:v>3.0846543676803733</c:v>
                </c:pt>
                <c:pt idx="13" formatCode="0.00">
                  <c:v>3.1410906128006224</c:v>
                </c:pt>
                <c:pt idx="14" formatCode="0.00">
                  <c:v>3.1975268579208711</c:v>
                </c:pt>
                <c:pt idx="15" formatCode="0.00">
                  <c:v>3.2539631030411202</c:v>
                </c:pt>
                <c:pt idx="16" formatCode="0.00">
                  <c:v>3.3103993481613689</c:v>
                </c:pt>
                <c:pt idx="17" formatCode="0.00">
                  <c:v>3.3668355932816176</c:v>
                </c:pt>
                <c:pt idx="18" formatCode="0.00">
                  <c:v>3.4232718384018668</c:v>
                </c:pt>
                <c:pt idx="19" formatCode="0.00">
                  <c:v>3.4797080835221155</c:v>
                </c:pt>
                <c:pt idx="20" formatCode="0.00">
                  <c:v>3.5361443286423646</c:v>
                </c:pt>
                <c:pt idx="21" formatCode="0.00">
                  <c:v>3.5925805737626133</c:v>
                </c:pt>
                <c:pt idx="22" formatCode="0.00">
                  <c:v>3.6490168188828624</c:v>
                </c:pt>
                <c:pt idx="23" formatCode="0.00">
                  <c:v>3.7054530640031111</c:v>
                </c:pt>
                <c:pt idx="24" formatCode="0.00">
                  <c:v>3.7618893091233598</c:v>
                </c:pt>
                <c:pt idx="25" formatCode="0.00">
                  <c:v>3.818325554243609</c:v>
                </c:pt>
                <c:pt idx="26" formatCode="0.00">
                  <c:v>3.8747617993638577</c:v>
                </c:pt>
                <c:pt idx="27" formatCode="0.00">
                  <c:v>3.9311980444841068</c:v>
                </c:pt>
                <c:pt idx="28" formatCode="0.00">
                  <c:v>3.9876342896043555</c:v>
                </c:pt>
                <c:pt idx="29" formatCode="0.00">
                  <c:v>4.0440705347246046</c:v>
                </c:pt>
                <c:pt idx="30" formatCode="0.00">
                  <c:v>4.1005067798448529</c:v>
                </c:pt>
                <c:pt idx="31" formatCode="0.00">
                  <c:v>4.156943024965102</c:v>
                </c:pt>
                <c:pt idx="32" formatCode="0.00">
                  <c:v>4.2133792700853512</c:v>
                </c:pt>
                <c:pt idx="33" formatCode="0.00">
                  <c:v>4.2698155152056003</c:v>
                </c:pt>
                <c:pt idx="34" formatCode="0.00">
                  <c:v>4.3262517603258495</c:v>
                </c:pt>
                <c:pt idx="35" formatCode="0.00">
                  <c:v>4.3826880054460977</c:v>
                </c:pt>
                <c:pt idx="36" formatCode="0.00">
                  <c:v>4.4391242505663469</c:v>
                </c:pt>
                <c:pt idx="37" formatCode="0.00">
                  <c:v>4.4955604956865951</c:v>
                </c:pt>
                <c:pt idx="38" formatCode="0.00">
                  <c:v>4.5519967408068442</c:v>
                </c:pt>
                <c:pt idx="39" formatCode="0.00">
                  <c:v>4.6084329859270934</c:v>
                </c:pt>
                <c:pt idx="40" formatCode="0.00">
                  <c:v>4.6648692310473425</c:v>
                </c:pt>
                <c:pt idx="41" formatCode="0.00">
                  <c:v>4.7213054761675917</c:v>
                </c:pt>
                <c:pt idx="42" formatCode="0.00">
                  <c:v>4.7777417212878399</c:v>
                </c:pt>
                <c:pt idx="43" formatCode="0.00">
                  <c:v>4.8341779664080891</c:v>
                </c:pt>
                <c:pt idx="44" formatCode="0.00">
                  <c:v>4.8906142115283373</c:v>
                </c:pt>
                <c:pt idx="45" formatCode="0.00">
                  <c:v>4.9470504566485864</c:v>
                </c:pt>
                <c:pt idx="46" formatCode="0.00">
                  <c:v>5.0034867017688356</c:v>
                </c:pt>
                <c:pt idx="47" formatCode="0.00">
                  <c:v>5.0599229468890847</c:v>
                </c:pt>
                <c:pt idx="48" formatCode="0.00">
                  <c:v>5.1163591920093339</c:v>
                </c:pt>
                <c:pt idx="49" formatCode="0.00">
                  <c:v>5.1727954371295821</c:v>
                </c:pt>
                <c:pt idx="50" formatCode="0.00">
                  <c:v>5.2292316822498313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3-45CF-ABED-88D0342AAF64}"/>
            </c:ext>
          </c:extLst>
        </c:ser>
        <c:ser>
          <c:idx val="2"/>
          <c:order val="2"/>
          <c:tx>
            <c:strRef>
              <c:f>'BEP &amp; Waterfall Analysis'!$E$13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Analysis'!$E$14:$E$64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1</c:v>
                </c:pt>
                <c:pt idx="11" formatCode="0.00">
                  <c:v>1.5178700079275289</c:v>
                </c:pt>
                <c:pt idx="12" formatCode="0.00">
                  <c:v>1.5536100237825865</c:v>
                </c:pt>
                <c:pt idx="13" formatCode="0.00">
                  <c:v>1.5893500396376441</c:v>
                </c:pt>
                <c:pt idx="14" formatCode="0.00">
                  <c:v>1.6250900554927017</c:v>
                </c:pt>
                <c:pt idx="15" formatCode="0.00">
                  <c:v>1.6608300713477593</c:v>
                </c:pt>
                <c:pt idx="16" formatCode="0.00">
                  <c:v>1.6965700872028169</c:v>
                </c:pt>
                <c:pt idx="17" formatCode="0.00">
                  <c:v>1.7323101030578745</c:v>
                </c:pt>
                <c:pt idx="18" formatCode="0.00">
                  <c:v>1.7680501189129321</c:v>
                </c:pt>
                <c:pt idx="19" formatCode="0.00">
                  <c:v>1.8037901347679897</c:v>
                </c:pt>
                <c:pt idx="20" formatCode="0.00">
                  <c:v>1.8395301506230473</c:v>
                </c:pt>
                <c:pt idx="21" formatCode="0.00">
                  <c:v>1.8752701664781051</c:v>
                </c:pt>
                <c:pt idx="22" formatCode="0.00">
                  <c:v>1.9110101823331624</c:v>
                </c:pt>
                <c:pt idx="23" formatCode="0.00">
                  <c:v>1.9467501981882203</c:v>
                </c:pt>
                <c:pt idx="24" formatCode="0.00">
                  <c:v>1.9824902140432779</c:v>
                </c:pt>
                <c:pt idx="25" formatCode="0.00">
                  <c:v>2.0182302298983354</c:v>
                </c:pt>
                <c:pt idx="26" formatCode="0.00">
                  <c:v>2.0539702457533933</c:v>
                </c:pt>
                <c:pt idx="27" formatCode="0.00">
                  <c:v>2.0897102616084506</c:v>
                </c:pt>
                <c:pt idx="28" formatCode="0.00">
                  <c:v>2.125450277463508</c:v>
                </c:pt>
                <c:pt idx="29" formatCode="0.00">
                  <c:v>2.1611902933185658</c:v>
                </c:pt>
                <c:pt idx="30" formatCode="0.00">
                  <c:v>2.1969303091736236</c:v>
                </c:pt>
                <c:pt idx="31" formatCode="0.00">
                  <c:v>2.232670325028681</c:v>
                </c:pt>
                <c:pt idx="32" formatCode="0.00">
                  <c:v>2.2684103408837388</c:v>
                </c:pt>
                <c:pt idx="33" formatCode="0.00">
                  <c:v>2.3041503567387962</c:v>
                </c:pt>
                <c:pt idx="34" formatCode="0.00">
                  <c:v>2.339890372593854</c:v>
                </c:pt>
                <c:pt idx="35" formatCode="0.00">
                  <c:v>2.3756303884489114</c:v>
                </c:pt>
                <c:pt idx="36" formatCode="0.00">
                  <c:v>2.4113704043039692</c:v>
                </c:pt>
                <c:pt idx="37" formatCode="0.00">
                  <c:v>2.447110420159027</c:v>
                </c:pt>
                <c:pt idx="38" formatCode="0.00">
                  <c:v>2.4828504360140844</c:v>
                </c:pt>
                <c:pt idx="39" formatCode="0.00">
                  <c:v>2.5185904518691418</c:v>
                </c:pt>
                <c:pt idx="40" formatCode="0.00">
                  <c:v>2.5543304677241996</c:v>
                </c:pt>
                <c:pt idx="41" formatCode="0.00">
                  <c:v>2.5900704835792574</c:v>
                </c:pt>
                <c:pt idx="42" formatCode="0.00">
                  <c:v>2.6258104994343148</c:v>
                </c:pt>
                <c:pt idx="43" formatCode="0.00">
                  <c:v>2.6615505152893726</c:v>
                </c:pt>
                <c:pt idx="44" formatCode="0.00">
                  <c:v>2.6972905311444304</c:v>
                </c:pt>
                <c:pt idx="45" formatCode="0.00">
                  <c:v>2.7330305469994878</c:v>
                </c:pt>
                <c:pt idx="46" formatCode="0.00">
                  <c:v>2.7687705628545451</c:v>
                </c:pt>
                <c:pt idx="47" formatCode="0.00">
                  <c:v>2.804510578709603</c:v>
                </c:pt>
                <c:pt idx="48" formatCode="0.00">
                  <c:v>2.8402505945646608</c:v>
                </c:pt>
                <c:pt idx="49" formatCode="0.00">
                  <c:v>2.8759906104197182</c:v>
                </c:pt>
                <c:pt idx="50" formatCode="0.00">
                  <c:v>2.9117306262747755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3-45CF-ABED-88D0342AAF64}"/>
            </c:ext>
          </c:extLst>
        </c:ser>
        <c:ser>
          <c:idx val="1"/>
          <c:order val="3"/>
          <c:tx>
            <c:strRef>
              <c:f>'BEP &amp; Waterfall Analysis'!$D$13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Analysis'!$D$14:$D$64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3-45CF-ABED-88D0342AAF64}"/>
            </c:ext>
          </c:extLst>
        </c:ser>
        <c:ser>
          <c:idx val="0"/>
          <c:order val="4"/>
          <c:tx>
            <c:strRef>
              <c:f>'BEP &amp; Waterfall Analysis'!$C$13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Analysis'!$C$14:$C$64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3-45CF-ABED-88D0342AA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10975"/>
        <c:axId val="1991813215"/>
      </c:areaChart>
      <c:catAx>
        <c:axId val="301110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13215"/>
        <c:crosses val="autoZero"/>
        <c:auto val="1"/>
        <c:lblAlgn val="ctr"/>
        <c:lblOffset val="100"/>
        <c:noMultiLvlLbl val="0"/>
      </c:catAx>
      <c:valAx>
        <c:axId val="199181321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1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'BEP &amp; Waterfall Analysis'!$T$13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Analysis'!$T$14:$T$114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  <c:pt idx="51" formatCode="0.00">
                  <c:v>16.223613904348689</c:v>
                </c:pt>
                <c:pt idx="52" formatCode="0.00">
                  <c:v>16.624196963715324</c:v>
                </c:pt>
                <c:pt idx="53" formatCode="0.00">
                  <c:v>17.024780023081959</c:v>
                </c:pt>
                <c:pt idx="54" formatCode="0.00">
                  <c:v>17.425363082448591</c:v>
                </c:pt>
                <c:pt idx="55" formatCode="0.00">
                  <c:v>17.825946141815226</c:v>
                </c:pt>
                <c:pt idx="56" formatCode="0.00">
                  <c:v>18.226529201181862</c:v>
                </c:pt>
                <c:pt idx="57" formatCode="0.00">
                  <c:v>18.627112260548493</c:v>
                </c:pt>
                <c:pt idx="58" formatCode="0.00">
                  <c:v>19.027695319915129</c:v>
                </c:pt>
                <c:pt idx="59" formatCode="0.00">
                  <c:v>19.428278379281764</c:v>
                </c:pt>
                <c:pt idx="60" formatCode="0.00">
                  <c:v>19.828861438648399</c:v>
                </c:pt>
                <c:pt idx="61" formatCode="0.00">
                  <c:v>20.229444498015031</c:v>
                </c:pt>
                <c:pt idx="62" formatCode="0.00">
                  <c:v>20.630027557381666</c:v>
                </c:pt>
                <c:pt idx="63" formatCode="0.00">
                  <c:v>21.030610616748302</c:v>
                </c:pt>
                <c:pt idx="64" formatCode="0.00">
                  <c:v>21.431193676114933</c:v>
                </c:pt>
                <c:pt idx="65" formatCode="0.00">
                  <c:v>21.831776735481569</c:v>
                </c:pt>
                <c:pt idx="66" formatCode="0.00">
                  <c:v>22.232359794848204</c:v>
                </c:pt>
                <c:pt idx="67" formatCode="0.00">
                  <c:v>22.632942854214839</c:v>
                </c:pt>
                <c:pt idx="68" formatCode="0.00">
                  <c:v>23.033525913581471</c:v>
                </c:pt>
                <c:pt idx="69" formatCode="0.00">
                  <c:v>23.434108972948106</c:v>
                </c:pt>
                <c:pt idx="70" formatCode="0.00">
                  <c:v>23.834692032314742</c:v>
                </c:pt>
                <c:pt idx="71" formatCode="0.00">
                  <c:v>24.235275091681373</c:v>
                </c:pt>
                <c:pt idx="72" formatCode="0.00">
                  <c:v>24.635858151048009</c:v>
                </c:pt>
                <c:pt idx="73" formatCode="0.00">
                  <c:v>25.036441210414644</c:v>
                </c:pt>
                <c:pt idx="74" formatCode="0.00">
                  <c:v>25.437024269781279</c:v>
                </c:pt>
                <c:pt idx="75" formatCode="0.00">
                  <c:v>25.837607329147911</c:v>
                </c:pt>
                <c:pt idx="76" formatCode="0.00">
                  <c:v>26.238190388514546</c:v>
                </c:pt>
                <c:pt idx="77" formatCode="0.00">
                  <c:v>26.638773447881182</c:v>
                </c:pt>
                <c:pt idx="78" formatCode="0.00">
                  <c:v>27.039356507247817</c:v>
                </c:pt>
                <c:pt idx="79" formatCode="0.00">
                  <c:v>27.439939566614449</c:v>
                </c:pt>
                <c:pt idx="80" formatCode="0.00">
                  <c:v>27.840522625981084</c:v>
                </c:pt>
                <c:pt idx="81" formatCode="0.00">
                  <c:v>28.241105685347719</c:v>
                </c:pt>
                <c:pt idx="82" formatCode="0.00">
                  <c:v>28.641688744714351</c:v>
                </c:pt>
                <c:pt idx="83" formatCode="0.00">
                  <c:v>29.042271804080986</c:v>
                </c:pt>
                <c:pt idx="84" formatCode="0.00">
                  <c:v>29.442854863447621</c:v>
                </c:pt>
                <c:pt idx="85" formatCode="0.00">
                  <c:v>29.843437922814257</c:v>
                </c:pt>
                <c:pt idx="86" formatCode="0.00">
                  <c:v>30.244020982180889</c:v>
                </c:pt>
                <c:pt idx="87" formatCode="0.00">
                  <c:v>30.644604041547524</c:v>
                </c:pt>
                <c:pt idx="88" formatCode="0.00">
                  <c:v>31.045187100914159</c:v>
                </c:pt>
                <c:pt idx="89" formatCode="0.00">
                  <c:v>31.445770160280791</c:v>
                </c:pt>
                <c:pt idx="90" formatCode="0.00">
                  <c:v>31.846353219647426</c:v>
                </c:pt>
                <c:pt idx="91" formatCode="0.00">
                  <c:v>32.246936279014058</c:v>
                </c:pt>
                <c:pt idx="92" formatCode="0.00">
                  <c:v>32.647519338380697</c:v>
                </c:pt>
                <c:pt idx="93" formatCode="0.00">
                  <c:v>33.048102397747328</c:v>
                </c:pt>
                <c:pt idx="94" formatCode="0.00">
                  <c:v>33.448685457113967</c:v>
                </c:pt>
                <c:pt idx="95" formatCode="0.00">
                  <c:v>33.849268516480599</c:v>
                </c:pt>
                <c:pt idx="96" formatCode="0.00">
                  <c:v>34.249851575847231</c:v>
                </c:pt>
                <c:pt idx="97" formatCode="0.00">
                  <c:v>34.65043463521387</c:v>
                </c:pt>
                <c:pt idx="98" formatCode="0.00">
                  <c:v>35.051017694580501</c:v>
                </c:pt>
                <c:pt idx="99" formatCode="0.00">
                  <c:v>35.451600753947133</c:v>
                </c:pt>
                <c:pt idx="100" formatCode="0.00">
                  <c:v>35.852183813313772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F-4B3C-93D0-131D8D71A19E}"/>
            </c:ext>
          </c:extLst>
        </c:ser>
        <c:ser>
          <c:idx val="1"/>
          <c:order val="1"/>
          <c:tx>
            <c:strRef>
              <c:f>'BEP &amp; Waterfall Analysis'!$U$13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Analysis'!$U$14:$U$114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  <c:pt idx="51" formatCode="0.00">
                  <c:v>16.223613904348689</c:v>
                </c:pt>
                <c:pt idx="52" formatCode="0.00">
                  <c:v>16.624196963715324</c:v>
                </c:pt>
                <c:pt idx="53" formatCode="0.00">
                  <c:v>17.024780023081959</c:v>
                </c:pt>
                <c:pt idx="54" formatCode="0.00">
                  <c:v>17.425363082448591</c:v>
                </c:pt>
                <c:pt idx="55" formatCode="0.00">
                  <c:v>17.825946141815226</c:v>
                </c:pt>
                <c:pt idx="56" formatCode="0.00">
                  <c:v>18.226529201181862</c:v>
                </c:pt>
                <c:pt idx="57" formatCode="0.00">
                  <c:v>18.627112260548493</c:v>
                </c:pt>
                <c:pt idx="58" formatCode="0.00">
                  <c:v>19.027695319915129</c:v>
                </c:pt>
                <c:pt idx="59" formatCode="0.00">
                  <c:v>19.428278379281764</c:v>
                </c:pt>
                <c:pt idx="60" formatCode="0.00">
                  <c:v>19.828861438648399</c:v>
                </c:pt>
                <c:pt idx="61" formatCode="0.00">
                  <c:v>20.229444498015031</c:v>
                </c:pt>
                <c:pt idx="62" formatCode="0.00">
                  <c:v>20.630027557381666</c:v>
                </c:pt>
                <c:pt idx="63" formatCode="0.00">
                  <c:v>21.030610616748302</c:v>
                </c:pt>
                <c:pt idx="64" formatCode="0.00">
                  <c:v>21.431193676114933</c:v>
                </c:pt>
                <c:pt idx="65" formatCode="0.00">
                  <c:v>21.831776735481569</c:v>
                </c:pt>
                <c:pt idx="66" formatCode="0.00">
                  <c:v>22.232359794848204</c:v>
                </c:pt>
                <c:pt idx="67" formatCode="0.00">
                  <c:v>22.632942854214839</c:v>
                </c:pt>
                <c:pt idx="68" formatCode="0.00">
                  <c:v>23.033525913581471</c:v>
                </c:pt>
                <c:pt idx="69" formatCode="0.00">
                  <c:v>23.434108972948106</c:v>
                </c:pt>
                <c:pt idx="70" formatCode="0.00">
                  <c:v>23.834692032314742</c:v>
                </c:pt>
                <c:pt idx="71" formatCode="0.00">
                  <c:v>24.235275091681373</c:v>
                </c:pt>
                <c:pt idx="72" formatCode="0.00">
                  <c:v>24.635858151048009</c:v>
                </c:pt>
                <c:pt idx="73" formatCode="0.00">
                  <c:v>25.036441210414644</c:v>
                </c:pt>
                <c:pt idx="74" formatCode="0.00">
                  <c:v>25.437024269781279</c:v>
                </c:pt>
                <c:pt idx="75" formatCode="0.00">
                  <c:v>25.837607329147911</c:v>
                </c:pt>
                <c:pt idx="76" formatCode="0.00">
                  <c:v>26.238190388514546</c:v>
                </c:pt>
                <c:pt idx="77" formatCode="0.00">
                  <c:v>26.638773447881182</c:v>
                </c:pt>
                <c:pt idx="78" formatCode="0.00">
                  <c:v>27.039356507247817</c:v>
                </c:pt>
                <c:pt idx="79" formatCode="0.00">
                  <c:v>27.439939566614449</c:v>
                </c:pt>
                <c:pt idx="80" formatCode="0.00">
                  <c:v>27.840522625981084</c:v>
                </c:pt>
                <c:pt idx="81" formatCode="0.00">
                  <c:v>28.241105685347719</c:v>
                </c:pt>
                <c:pt idx="82" formatCode="0.00">
                  <c:v>28.641688744714351</c:v>
                </c:pt>
                <c:pt idx="83" formatCode="0.00">
                  <c:v>29.042271804080986</c:v>
                </c:pt>
                <c:pt idx="84" formatCode="0.00">
                  <c:v>29.442854863447621</c:v>
                </c:pt>
                <c:pt idx="85" formatCode="0.00">
                  <c:v>29.843437922814257</c:v>
                </c:pt>
                <c:pt idx="86" formatCode="0.00">
                  <c:v>30.244020982180889</c:v>
                </c:pt>
                <c:pt idx="87" formatCode="0.00">
                  <c:v>30.644604041547524</c:v>
                </c:pt>
                <c:pt idx="88" formatCode="0.00">
                  <c:v>31.045187100914159</c:v>
                </c:pt>
                <c:pt idx="89" formatCode="0.00">
                  <c:v>31.445770160280791</c:v>
                </c:pt>
                <c:pt idx="90" formatCode="0.00">
                  <c:v>31.846353219647426</c:v>
                </c:pt>
                <c:pt idx="91" formatCode="0.00">
                  <c:v>32.246936279014058</c:v>
                </c:pt>
                <c:pt idx="92" formatCode="0.00">
                  <c:v>32.647519338380697</c:v>
                </c:pt>
                <c:pt idx="93" formatCode="0.00">
                  <c:v>33.048102397747328</c:v>
                </c:pt>
                <c:pt idx="94" formatCode="0.00">
                  <c:v>33.448685457113967</c:v>
                </c:pt>
                <c:pt idx="95" formatCode="0.00">
                  <c:v>33.849268516480599</c:v>
                </c:pt>
                <c:pt idx="96" formatCode="0.00">
                  <c:v>34.249851575847231</c:v>
                </c:pt>
                <c:pt idx="97" formatCode="0.00">
                  <c:v>34.65043463521387</c:v>
                </c:pt>
                <c:pt idx="98" formatCode="0.00">
                  <c:v>35.051017694580501</c:v>
                </c:pt>
                <c:pt idx="99" formatCode="0.00">
                  <c:v>35.451600753947133</c:v>
                </c:pt>
                <c:pt idx="100" formatCode="0.00">
                  <c:v>35.852183813313772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1F-4B3C-93D0-131D8D71A19E}"/>
            </c:ext>
          </c:extLst>
        </c:ser>
        <c:ser>
          <c:idx val="2"/>
          <c:order val="2"/>
          <c:tx>
            <c:strRef>
              <c:f>'BEP &amp; Waterfall Analysis'!$V$13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Analysis'!$V$14:$V$114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 formatCode="0.00">
                  <c:v>1.5262882632709354</c:v>
                </c:pt>
                <c:pt idx="12" formatCode="0.00">
                  <c:v>1.5788647898128061</c:v>
                </c:pt>
                <c:pt idx="13" formatCode="0.00">
                  <c:v>1.6314413163546768</c:v>
                </c:pt>
                <c:pt idx="14" formatCode="0.00">
                  <c:v>1.6840178428965475</c:v>
                </c:pt>
                <c:pt idx="15" formatCode="0.00">
                  <c:v>1.7365943694384183</c:v>
                </c:pt>
                <c:pt idx="16" formatCode="0.00">
                  <c:v>1.789170895980289</c:v>
                </c:pt>
                <c:pt idx="17" formatCode="0.00">
                  <c:v>1.8417474225221597</c:v>
                </c:pt>
                <c:pt idx="18" formatCode="0.00">
                  <c:v>1.8943239490640307</c:v>
                </c:pt>
                <c:pt idx="19" formatCode="0.00">
                  <c:v>1.9469004756059014</c:v>
                </c:pt>
                <c:pt idx="20" formatCode="0.00">
                  <c:v>1.9994770021477721</c:v>
                </c:pt>
                <c:pt idx="21" formatCode="0.00">
                  <c:v>2.0520535286896431</c:v>
                </c:pt>
                <c:pt idx="22" formatCode="0.00">
                  <c:v>2.1046300552315138</c:v>
                </c:pt>
                <c:pt idx="23" formatCode="0.00">
                  <c:v>2.1572065817733845</c:v>
                </c:pt>
                <c:pt idx="24" formatCode="0.00">
                  <c:v>2.2097831083152553</c:v>
                </c:pt>
                <c:pt idx="25" formatCode="0.00">
                  <c:v>2.262359634857126</c:v>
                </c:pt>
                <c:pt idx="26" formatCode="0.00">
                  <c:v>2.3149361613989967</c:v>
                </c:pt>
                <c:pt idx="27" formatCode="0.00">
                  <c:v>2.3675126879408674</c:v>
                </c:pt>
                <c:pt idx="28" formatCode="0.00">
                  <c:v>2.4200892144827382</c:v>
                </c:pt>
                <c:pt idx="29" formatCode="0.00">
                  <c:v>2.4726657410246089</c:v>
                </c:pt>
                <c:pt idx="30" formatCode="0.00">
                  <c:v>2.5252422675664796</c:v>
                </c:pt>
                <c:pt idx="31" formatCode="0.00">
                  <c:v>2.5778187941083504</c:v>
                </c:pt>
                <c:pt idx="32" formatCode="0.00">
                  <c:v>2.6303953206502211</c:v>
                </c:pt>
                <c:pt idx="33" formatCode="0.00">
                  <c:v>2.6829718471920918</c:v>
                </c:pt>
                <c:pt idx="34" formatCode="0.00">
                  <c:v>2.7355483737339625</c:v>
                </c:pt>
                <c:pt idx="35" formatCode="0.00">
                  <c:v>2.7881249002758333</c:v>
                </c:pt>
                <c:pt idx="36" formatCode="0.00">
                  <c:v>2.840701426817704</c:v>
                </c:pt>
                <c:pt idx="37" formatCode="0.00">
                  <c:v>2.8932779533595747</c:v>
                </c:pt>
                <c:pt idx="38" formatCode="0.00">
                  <c:v>2.9458544799014454</c:v>
                </c:pt>
                <c:pt idx="39" formatCode="0.00">
                  <c:v>2.9984310064433162</c:v>
                </c:pt>
                <c:pt idx="40" formatCode="0.00">
                  <c:v>3.0510075329851869</c:v>
                </c:pt>
                <c:pt idx="41" formatCode="0.00">
                  <c:v>3.1035840595270576</c:v>
                </c:pt>
                <c:pt idx="42" formatCode="0.00">
                  <c:v>3.1561605860689284</c:v>
                </c:pt>
                <c:pt idx="43" formatCode="0.00">
                  <c:v>3.2087371126107991</c:v>
                </c:pt>
                <c:pt idx="44" formatCode="0.00">
                  <c:v>3.2613136391526698</c:v>
                </c:pt>
                <c:pt idx="45" formatCode="0.00">
                  <c:v>3.3138901656945405</c:v>
                </c:pt>
                <c:pt idx="46" formatCode="0.00">
                  <c:v>3.3664666922364113</c:v>
                </c:pt>
                <c:pt idx="47" formatCode="0.00">
                  <c:v>3.419043218778282</c:v>
                </c:pt>
                <c:pt idx="48" formatCode="0.00">
                  <c:v>3.4716197453201532</c:v>
                </c:pt>
                <c:pt idx="49" formatCode="0.00">
                  <c:v>3.5241962718620239</c:v>
                </c:pt>
                <c:pt idx="50" formatCode="0.00">
                  <c:v>3.5767727984038946</c:v>
                </c:pt>
                <c:pt idx="51" formatCode="0.00">
                  <c:v>3.6293493249457653</c:v>
                </c:pt>
                <c:pt idx="52" formatCode="0.00">
                  <c:v>3.6819258514876361</c:v>
                </c:pt>
                <c:pt idx="53" formatCode="0.00">
                  <c:v>3.7345023780295068</c:v>
                </c:pt>
                <c:pt idx="54" formatCode="0.00">
                  <c:v>3.7870789045713775</c:v>
                </c:pt>
                <c:pt idx="55" formatCode="0.00">
                  <c:v>3.8396554311132483</c:v>
                </c:pt>
                <c:pt idx="56" formatCode="0.00">
                  <c:v>3.892231957655119</c:v>
                </c:pt>
                <c:pt idx="57" formatCode="0.00">
                  <c:v>3.9448084841969897</c:v>
                </c:pt>
                <c:pt idx="58" formatCode="0.00">
                  <c:v>3.9973850107388604</c:v>
                </c:pt>
                <c:pt idx="59" formatCode="0.00">
                  <c:v>4.0499615372807316</c:v>
                </c:pt>
                <c:pt idx="60" formatCode="0.00">
                  <c:v>4.1025380638226014</c:v>
                </c:pt>
                <c:pt idx="61" formatCode="0.00">
                  <c:v>4.1551145903644731</c:v>
                </c:pt>
                <c:pt idx="62" formatCode="0.00">
                  <c:v>4.2076911169063429</c:v>
                </c:pt>
                <c:pt idx="63" formatCode="0.00">
                  <c:v>4.2602676434482145</c:v>
                </c:pt>
                <c:pt idx="64" formatCode="0.00">
                  <c:v>4.3128441699900852</c:v>
                </c:pt>
                <c:pt idx="65" formatCode="0.00">
                  <c:v>4.365420696531956</c:v>
                </c:pt>
                <c:pt idx="66" formatCode="0.00">
                  <c:v>4.4179972230738267</c:v>
                </c:pt>
                <c:pt idx="67" formatCode="0.00">
                  <c:v>4.4705737496156974</c:v>
                </c:pt>
                <c:pt idx="68" formatCode="0.00">
                  <c:v>4.5231502761575682</c:v>
                </c:pt>
                <c:pt idx="69" formatCode="0.00">
                  <c:v>4.5757268026994389</c:v>
                </c:pt>
                <c:pt idx="70" formatCode="0.00">
                  <c:v>4.6283033292413096</c:v>
                </c:pt>
                <c:pt idx="71" formatCode="0.00">
                  <c:v>4.6808798557831803</c:v>
                </c:pt>
                <c:pt idx="72" formatCode="0.00">
                  <c:v>4.7334563823250511</c:v>
                </c:pt>
                <c:pt idx="73" formatCode="0.00">
                  <c:v>4.7860329088669218</c:v>
                </c:pt>
                <c:pt idx="74" formatCode="0.00">
                  <c:v>4.8386094354087925</c:v>
                </c:pt>
                <c:pt idx="75" formatCode="0.00">
                  <c:v>4.8911859619506632</c:v>
                </c:pt>
                <c:pt idx="76" formatCode="0.00">
                  <c:v>4.943762488492534</c:v>
                </c:pt>
                <c:pt idx="77" formatCode="0.00">
                  <c:v>4.9963390150344047</c:v>
                </c:pt>
                <c:pt idx="78" formatCode="0.00">
                  <c:v>5.0489155415762754</c:v>
                </c:pt>
                <c:pt idx="79" formatCode="0.00">
                  <c:v>5.1014920681181462</c:v>
                </c:pt>
                <c:pt idx="80" formatCode="0.00">
                  <c:v>5.1540685946600169</c:v>
                </c:pt>
                <c:pt idx="81" formatCode="0.00">
                  <c:v>5.2066451212018876</c:v>
                </c:pt>
                <c:pt idx="82" formatCode="0.00">
                  <c:v>5.2592216477437583</c:v>
                </c:pt>
                <c:pt idx="83" formatCode="0.00">
                  <c:v>5.3117981742856291</c:v>
                </c:pt>
                <c:pt idx="84" formatCode="0.00">
                  <c:v>5.3643747008274998</c:v>
                </c:pt>
                <c:pt idx="85" formatCode="0.00">
                  <c:v>5.4169512273693705</c:v>
                </c:pt>
                <c:pt idx="86" formatCode="0.00">
                  <c:v>5.4695277539112421</c:v>
                </c:pt>
                <c:pt idx="87" formatCode="0.00">
                  <c:v>5.522104280453112</c:v>
                </c:pt>
                <c:pt idx="88" formatCode="0.00">
                  <c:v>5.5746808069949827</c:v>
                </c:pt>
                <c:pt idx="89" formatCode="0.00">
                  <c:v>5.6272573335368534</c:v>
                </c:pt>
                <c:pt idx="90" formatCode="0.00">
                  <c:v>5.6798338600787242</c:v>
                </c:pt>
                <c:pt idx="91" formatCode="0.00">
                  <c:v>5.7324103866205949</c:v>
                </c:pt>
                <c:pt idx="92" formatCode="0.00">
                  <c:v>5.7849869131624656</c:v>
                </c:pt>
                <c:pt idx="93" formatCode="0.00">
                  <c:v>5.8375634397043363</c:v>
                </c:pt>
                <c:pt idx="94" formatCode="0.00">
                  <c:v>5.8901399662462071</c:v>
                </c:pt>
                <c:pt idx="95" formatCode="0.00">
                  <c:v>5.9427164927880778</c:v>
                </c:pt>
                <c:pt idx="96" formatCode="0.00">
                  <c:v>5.9952930193299494</c:v>
                </c:pt>
                <c:pt idx="97" formatCode="0.00">
                  <c:v>6.0478695458718201</c:v>
                </c:pt>
                <c:pt idx="98" formatCode="0.00">
                  <c:v>6.1004460724136909</c:v>
                </c:pt>
                <c:pt idx="99" formatCode="0.00">
                  <c:v>6.1530225989555616</c:v>
                </c:pt>
                <c:pt idx="100" formatCode="0.00">
                  <c:v>6.2055991254974323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1F-4B3C-93D0-131D8D71A19E}"/>
            </c:ext>
          </c:extLst>
        </c:ser>
        <c:ser>
          <c:idx val="3"/>
          <c:order val="3"/>
          <c:tx>
            <c:strRef>
              <c:f>'BEP &amp; Waterfall Analysis'!$W$13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Analysis'!$W$14:$W$114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 formatCode="0.00">
                  <c:v>3.0276741319078848</c:v>
                </c:pt>
                <c:pt idx="12" formatCode="0.00">
                  <c:v>3.0830223957236549</c:v>
                </c:pt>
                <c:pt idx="13" formatCode="0.00">
                  <c:v>3.1383706595394245</c:v>
                </c:pt>
                <c:pt idx="14" formatCode="0.00">
                  <c:v>3.1937189233551946</c:v>
                </c:pt>
                <c:pt idx="15" formatCode="0.00">
                  <c:v>3.2490671871709642</c:v>
                </c:pt>
                <c:pt idx="16" formatCode="0.00">
                  <c:v>3.3044154509867343</c:v>
                </c:pt>
                <c:pt idx="17" formatCode="0.00">
                  <c:v>3.3597637148025039</c:v>
                </c:pt>
                <c:pt idx="18" formatCode="0.00">
                  <c:v>3.415111978618274</c:v>
                </c:pt>
                <c:pt idx="19" formatCode="0.00">
                  <c:v>3.4704602424340436</c:v>
                </c:pt>
                <c:pt idx="20" formatCode="0.00">
                  <c:v>3.5258085062498137</c:v>
                </c:pt>
                <c:pt idx="21" formatCode="0.00">
                  <c:v>3.5811567700655837</c:v>
                </c:pt>
                <c:pt idx="22" formatCode="0.00">
                  <c:v>3.6365050338813534</c:v>
                </c:pt>
                <c:pt idx="23" formatCode="0.00">
                  <c:v>3.691853297697123</c:v>
                </c:pt>
                <c:pt idx="24" formatCode="0.00">
                  <c:v>3.7472015615128931</c:v>
                </c:pt>
                <c:pt idx="25" formatCode="0.00">
                  <c:v>3.8025498253286631</c:v>
                </c:pt>
                <c:pt idx="26" formatCode="0.00">
                  <c:v>3.8578980891444328</c:v>
                </c:pt>
                <c:pt idx="27" formatCode="0.00">
                  <c:v>3.9132463529602024</c:v>
                </c:pt>
                <c:pt idx="28" formatCode="0.00">
                  <c:v>3.9685946167759725</c:v>
                </c:pt>
                <c:pt idx="29" formatCode="0.00">
                  <c:v>4.0239428805917425</c:v>
                </c:pt>
                <c:pt idx="30" formatCode="0.00">
                  <c:v>4.0792911444075122</c:v>
                </c:pt>
                <c:pt idx="31" formatCode="0.00">
                  <c:v>4.1346394082232818</c:v>
                </c:pt>
                <c:pt idx="32" formatCode="0.00">
                  <c:v>4.1899876720390523</c:v>
                </c:pt>
                <c:pt idx="33" formatCode="0.00">
                  <c:v>4.2453359358548219</c:v>
                </c:pt>
                <c:pt idx="34" formatCode="0.00">
                  <c:v>4.3006841996705916</c:v>
                </c:pt>
                <c:pt idx="35" formatCode="0.00">
                  <c:v>4.3560324634863612</c:v>
                </c:pt>
                <c:pt idx="36" formatCode="0.00">
                  <c:v>4.4113807273021308</c:v>
                </c:pt>
                <c:pt idx="37" formatCode="0.00">
                  <c:v>4.4667289911179013</c:v>
                </c:pt>
                <c:pt idx="38" formatCode="0.00">
                  <c:v>4.522077254933671</c:v>
                </c:pt>
                <c:pt idx="39" formatCode="0.00">
                  <c:v>4.5774255187494406</c:v>
                </c:pt>
                <c:pt idx="40" formatCode="0.00">
                  <c:v>4.6327737825652111</c:v>
                </c:pt>
                <c:pt idx="41" formatCode="0.00">
                  <c:v>4.6881220463809807</c:v>
                </c:pt>
                <c:pt idx="42" formatCode="0.00">
                  <c:v>4.7434703101967504</c:v>
                </c:pt>
                <c:pt idx="43" formatCode="0.00">
                  <c:v>4.79881857401252</c:v>
                </c:pt>
                <c:pt idx="44" formatCode="0.00">
                  <c:v>4.8541668378282905</c:v>
                </c:pt>
                <c:pt idx="45" formatCode="0.00">
                  <c:v>4.9095151016440601</c:v>
                </c:pt>
                <c:pt idx="46" formatCode="0.00">
                  <c:v>4.9648633654598298</c:v>
                </c:pt>
                <c:pt idx="47" formatCode="0.00">
                  <c:v>5.0202116292756003</c:v>
                </c:pt>
                <c:pt idx="48" formatCode="0.00">
                  <c:v>5.0755598930913699</c:v>
                </c:pt>
                <c:pt idx="49" formatCode="0.00">
                  <c:v>5.1309081569071395</c:v>
                </c:pt>
                <c:pt idx="50" formatCode="0.00">
                  <c:v>5.1862564207229092</c:v>
                </c:pt>
                <c:pt idx="51" formatCode="0.00">
                  <c:v>5.2416046845386788</c:v>
                </c:pt>
                <c:pt idx="52" formatCode="0.00">
                  <c:v>5.2969529483544484</c:v>
                </c:pt>
                <c:pt idx="53" formatCode="0.00">
                  <c:v>5.3523012121702189</c:v>
                </c:pt>
                <c:pt idx="54" formatCode="0.00">
                  <c:v>5.4076494759859886</c:v>
                </c:pt>
                <c:pt idx="55" formatCode="0.00">
                  <c:v>5.4629977398017591</c:v>
                </c:pt>
                <c:pt idx="56" formatCode="0.00">
                  <c:v>5.5183460036175287</c:v>
                </c:pt>
                <c:pt idx="57" formatCode="0.00">
                  <c:v>5.5736942674332983</c:v>
                </c:pt>
                <c:pt idx="58" formatCode="0.00">
                  <c:v>5.6290425312490679</c:v>
                </c:pt>
                <c:pt idx="59" formatCode="0.00">
                  <c:v>5.6843907950648376</c:v>
                </c:pt>
                <c:pt idx="60" formatCode="0.00">
                  <c:v>5.7397390588806081</c:v>
                </c:pt>
                <c:pt idx="61" formatCode="0.00">
                  <c:v>5.7950873226963777</c:v>
                </c:pt>
                <c:pt idx="62" formatCode="0.00">
                  <c:v>5.8504355865121482</c:v>
                </c:pt>
                <c:pt idx="63" formatCode="0.00">
                  <c:v>5.9057838503279179</c:v>
                </c:pt>
                <c:pt idx="64" formatCode="0.00">
                  <c:v>5.9611321141436875</c:v>
                </c:pt>
                <c:pt idx="65" formatCode="0.00">
                  <c:v>6.0164803779594571</c:v>
                </c:pt>
                <c:pt idx="66" formatCode="0.00">
                  <c:v>6.0718286417752267</c:v>
                </c:pt>
                <c:pt idx="67" formatCode="0.00">
                  <c:v>6.1271769055909964</c:v>
                </c:pt>
                <c:pt idx="68" formatCode="0.00">
                  <c:v>6.1825251694067669</c:v>
                </c:pt>
                <c:pt idx="69" formatCode="0.00">
                  <c:v>6.2378734332225365</c:v>
                </c:pt>
                <c:pt idx="70" formatCode="0.00">
                  <c:v>6.293221697038307</c:v>
                </c:pt>
                <c:pt idx="71" formatCode="0.00">
                  <c:v>6.3485699608540767</c:v>
                </c:pt>
                <c:pt idx="72" formatCode="0.00">
                  <c:v>6.4039182246698463</c:v>
                </c:pt>
                <c:pt idx="73" formatCode="0.00">
                  <c:v>6.4592664884856159</c:v>
                </c:pt>
                <c:pt idx="74" formatCode="0.00">
                  <c:v>6.5146147523013855</c:v>
                </c:pt>
                <c:pt idx="75" formatCode="0.00">
                  <c:v>6.5699630161171552</c:v>
                </c:pt>
                <c:pt idx="76" formatCode="0.00">
                  <c:v>6.6253112799329257</c:v>
                </c:pt>
                <c:pt idx="77" formatCode="0.00">
                  <c:v>6.6806595437486953</c:v>
                </c:pt>
                <c:pt idx="78" formatCode="0.00">
                  <c:v>6.7360078075644658</c:v>
                </c:pt>
                <c:pt idx="79" formatCode="0.00">
                  <c:v>6.7913560713802354</c:v>
                </c:pt>
                <c:pt idx="80" formatCode="0.00">
                  <c:v>6.8467043351960051</c:v>
                </c:pt>
                <c:pt idx="81" formatCode="0.00">
                  <c:v>6.9020525990117747</c:v>
                </c:pt>
                <c:pt idx="82" formatCode="0.00">
                  <c:v>6.9574008628275443</c:v>
                </c:pt>
                <c:pt idx="83" formatCode="0.00">
                  <c:v>7.0127491266433148</c:v>
                </c:pt>
                <c:pt idx="84" formatCode="0.00">
                  <c:v>7.0680973904590845</c:v>
                </c:pt>
                <c:pt idx="85" formatCode="0.00">
                  <c:v>7.1234456542748541</c:v>
                </c:pt>
                <c:pt idx="86" formatCode="0.00">
                  <c:v>7.1787939180906237</c:v>
                </c:pt>
                <c:pt idx="87" formatCode="0.00">
                  <c:v>7.2341421819063942</c:v>
                </c:pt>
                <c:pt idx="88" formatCode="0.00">
                  <c:v>7.2894904457221639</c:v>
                </c:pt>
                <c:pt idx="89" formatCode="0.00">
                  <c:v>7.3448387095379335</c:v>
                </c:pt>
                <c:pt idx="90" formatCode="0.00">
                  <c:v>7.4001869733537031</c:v>
                </c:pt>
                <c:pt idx="91" formatCode="0.00">
                  <c:v>7.4555352371694736</c:v>
                </c:pt>
                <c:pt idx="92" formatCode="0.00">
                  <c:v>7.5108835009852433</c:v>
                </c:pt>
                <c:pt idx="93" formatCode="0.00">
                  <c:v>7.5662317648010129</c:v>
                </c:pt>
                <c:pt idx="94" formatCode="0.00">
                  <c:v>7.6215800286167834</c:v>
                </c:pt>
                <c:pt idx="95" formatCode="0.00">
                  <c:v>7.676928292432553</c:v>
                </c:pt>
                <c:pt idx="96" formatCode="0.00">
                  <c:v>7.7322765562483227</c:v>
                </c:pt>
                <c:pt idx="97" formatCode="0.00">
                  <c:v>7.7876248200640923</c:v>
                </c:pt>
                <c:pt idx="98" formatCode="0.00">
                  <c:v>7.8429730838798628</c:v>
                </c:pt>
                <c:pt idx="99" formatCode="0.00">
                  <c:v>7.8983213476956324</c:v>
                </c:pt>
                <c:pt idx="100" formatCode="0.00">
                  <c:v>7.9536696115114021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1F-4B3C-93D0-131D8D71A19E}"/>
            </c:ext>
          </c:extLst>
        </c:ser>
        <c:ser>
          <c:idx val="4"/>
          <c:order val="4"/>
          <c:tx>
            <c:strRef>
              <c:f>'BEP &amp; Waterfall Analysis'!$X$13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Analysis'!$X$14:$X$114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  <c:pt idx="51" formatCode="0.00">
                  <c:v>9.6818181818181817</c:v>
                </c:pt>
                <c:pt idx="52" formatCode="0.00">
                  <c:v>9.7727272727272734</c:v>
                </c:pt>
                <c:pt idx="53" formatCode="0.00">
                  <c:v>9.8636363636363633</c:v>
                </c:pt>
                <c:pt idx="54" formatCode="0.00">
                  <c:v>9.954545454545455</c:v>
                </c:pt>
                <c:pt idx="55" formatCode="0.00">
                  <c:v>10.045454545454547</c:v>
                </c:pt>
                <c:pt idx="56" formatCode="0.00">
                  <c:v>10.136363636363637</c:v>
                </c:pt>
                <c:pt idx="57" formatCode="0.00">
                  <c:v>10.227272727272727</c:v>
                </c:pt>
                <c:pt idx="58" formatCode="0.00">
                  <c:v>10.318181818181818</c:v>
                </c:pt>
                <c:pt idx="59" formatCode="0.00">
                  <c:v>10.40909090909091</c:v>
                </c:pt>
                <c:pt idx="60" formatCode="0.00">
                  <c:v>10.5</c:v>
                </c:pt>
                <c:pt idx="61" formatCode="0.00">
                  <c:v>10.59090909090909</c:v>
                </c:pt>
                <c:pt idx="62" formatCode="0.00">
                  <c:v>10.681818181818182</c:v>
                </c:pt>
                <c:pt idx="63" formatCode="0.00">
                  <c:v>10.772727272727273</c:v>
                </c:pt>
                <c:pt idx="64" formatCode="0.00">
                  <c:v>10.863636363636363</c:v>
                </c:pt>
                <c:pt idx="65" formatCode="0.00">
                  <c:v>10.954545454545455</c:v>
                </c:pt>
                <c:pt idx="66" formatCode="0.00">
                  <c:v>11.045454545454547</c:v>
                </c:pt>
                <c:pt idx="67" formatCode="0.00">
                  <c:v>11.136363636363637</c:v>
                </c:pt>
                <c:pt idx="68" formatCode="0.00">
                  <c:v>11.227272727272727</c:v>
                </c:pt>
                <c:pt idx="69" formatCode="0.00">
                  <c:v>11.318181818181818</c:v>
                </c:pt>
                <c:pt idx="70" formatCode="0.00">
                  <c:v>11.40909090909091</c:v>
                </c:pt>
                <c:pt idx="71" formatCode="0.00">
                  <c:v>11.5</c:v>
                </c:pt>
                <c:pt idx="72" formatCode="0.00">
                  <c:v>11.59090909090909</c:v>
                </c:pt>
                <c:pt idx="73" formatCode="0.00">
                  <c:v>11.681818181818182</c:v>
                </c:pt>
                <c:pt idx="74" formatCode="0.00">
                  <c:v>11.772727272727273</c:v>
                </c:pt>
                <c:pt idx="75" formatCode="0.00">
                  <c:v>11.863636363636363</c:v>
                </c:pt>
                <c:pt idx="76" formatCode="0.00">
                  <c:v>11.954545454545455</c:v>
                </c:pt>
                <c:pt idx="77" formatCode="0.00">
                  <c:v>12.045454545454547</c:v>
                </c:pt>
                <c:pt idx="78" formatCode="0.00">
                  <c:v>12.136363636363637</c:v>
                </c:pt>
                <c:pt idx="79" formatCode="0.00">
                  <c:v>12.227272727272727</c:v>
                </c:pt>
                <c:pt idx="80" formatCode="0.00">
                  <c:v>12.318181818181818</c:v>
                </c:pt>
                <c:pt idx="81" formatCode="0.00">
                  <c:v>12.40909090909091</c:v>
                </c:pt>
                <c:pt idx="82" formatCode="0.00">
                  <c:v>12.5</c:v>
                </c:pt>
                <c:pt idx="83" formatCode="0.00">
                  <c:v>12.59090909090909</c:v>
                </c:pt>
                <c:pt idx="84" formatCode="0.00">
                  <c:v>12.681818181818182</c:v>
                </c:pt>
                <c:pt idx="85" formatCode="0.00">
                  <c:v>12.772727272727273</c:v>
                </c:pt>
                <c:pt idx="86" formatCode="0.00">
                  <c:v>12.863636363636363</c:v>
                </c:pt>
                <c:pt idx="87" formatCode="0.00">
                  <c:v>12.954545454545455</c:v>
                </c:pt>
                <c:pt idx="88" formatCode="0.00">
                  <c:v>13.045454545454547</c:v>
                </c:pt>
                <c:pt idx="89" formatCode="0.00">
                  <c:v>13.136363636363637</c:v>
                </c:pt>
                <c:pt idx="90" formatCode="0.00">
                  <c:v>13.227272727272727</c:v>
                </c:pt>
                <c:pt idx="91" formatCode="0.00">
                  <c:v>13.318181818181818</c:v>
                </c:pt>
                <c:pt idx="92" formatCode="0.00">
                  <c:v>13.40909090909091</c:v>
                </c:pt>
                <c:pt idx="93" formatCode="0.00">
                  <c:v>13.5</c:v>
                </c:pt>
                <c:pt idx="94" formatCode="0.00">
                  <c:v>13.59090909090909</c:v>
                </c:pt>
                <c:pt idx="95" formatCode="0.00">
                  <c:v>13.681818181818182</c:v>
                </c:pt>
                <c:pt idx="96" formatCode="0.00">
                  <c:v>13.772727272727273</c:v>
                </c:pt>
                <c:pt idx="97" formatCode="0.00">
                  <c:v>13.863636363636363</c:v>
                </c:pt>
                <c:pt idx="98" formatCode="0.00">
                  <c:v>13.954545454545455</c:v>
                </c:pt>
                <c:pt idx="99" formatCode="0.00">
                  <c:v>14.045454545454545</c:v>
                </c:pt>
                <c:pt idx="100" formatCode="0.00">
                  <c:v>14.136363636363637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1F-4B3C-93D0-131D8D71A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9423"/>
        <c:axId val="99026095"/>
      </c:areaChart>
      <c:catAx>
        <c:axId val="216329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6095"/>
        <c:crosses val="autoZero"/>
        <c:auto val="1"/>
        <c:lblAlgn val="ctr"/>
        <c:lblOffset val="100"/>
        <c:noMultiLvlLbl val="0"/>
      </c:catAx>
      <c:valAx>
        <c:axId val="990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'BEP &amp; Waterfall Analysis'!$X$13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Analysis'!$X$14:$X$64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B3-4B27-BDD1-908DBBB15340}"/>
            </c:ext>
          </c:extLst>
        </c:ser>
        <c:ser>
          <c:idx val="3"/>
          <c:order val="1"/>
          <c:tx>
            <c:strRef>
              <c:f>'BEP &amp; Waterfall Analysis'!$W$13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Analysis'!$W$14:$W$64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 formatCode="0.00">
                  <c:v>3.0276741319078848</c:v>
                </c:pt>
                <c:pt idx="12" formatCode="0.00">
                  <c:v>3.0830223957236549</c:v>
                </c:pt>
                <c:pt idx="13" formatCode="0.00">
                  <c:v>3.1383706595394245</c:v>
                </c:pt>
                <c:pt idx="14" formatCode="0.00">
                  <c:v>3.1937189233551946</c:v>
                </c:pt>
                <c:pt idx="15" formatCode="0.00">
                  <c:v>3.2490671871709642</c:v>
                </c:pt>
                <c:pt idx="16" formatCode="0.00">
                  <c:v>3.3044154509867343</c:v>
                </c:pt>
                <c:pt idx="17" formatCode="0.00">
                  <c:v>3.3597637148025039</c:v>
                </c:pt>
                <c:pt idx="18" formatCode="0.00">
                  <c:v>3.415111978618274</c:v>
                </c:pt>
                <c:pt idx="19" formatCode="0.00">
                  <c:v>3.4704602424340436</c:v>
                </c:pt>
                <c:pt idx="20" formatCode="0.00">
                  <c:v>3.5258085062498137</c:v>
                </c:pt>
                <c:pt idx="21" formatCode="0.00">
                  <c:v>3.5811567700655837</c:v>
                </c:pt>
                <c:pt idx="22" formatCode="0.00">
                  <c:v>3.6365050338813534</c:v>
                </c:pt>
                <c:pt idx="23" formatCode="0.00">
                  <c:v>3.691853297697123</c:v>
                </c:pt>
                <c:pt idx="24" formatCode="0.00">
                  <c:v>3.7472015615128931</c:v>
                </c:pt>
                <c:pt idx="25" formatCode="0.00">
                  <c:v>3.8025498253286631</c:v>
                </c:pt>
                <c:pt idx="26" formatCode="0.00">
                  <c:v>3.8578980891444328</c:v>
                </c:pt>
                <c:pt idx="27" formatCode="0.00">
                  <c:v>3.9132463529602024</c:v>
                </c:pt>
                <c:pt idx="28" formatCode="0.00">
                  <c:v>3.9685946167759725</c:v>
                </c:pt>
                <c:pt idx="29" formatCode="0.00">
                  <c:v>4.0239428805917425</c:v>
                </c:pt>
                <c:pt idx="30" formatCode="0.00">
                  <c:v>4.0792911444075122</c:v>
                </c:pt>
                <c:pt idx="31" formatCode="0.00">
                  <c:v>4.1346394082232818</c:v>
                </c:pt>
                <c:pt idx="32" formatCode="0.00">
                  <c:v>4.1899876720390523</c:v>
                </c:pt>
                <c:pt idx="33" formatCode="0.00">
                  <c:v>4.2453359358548219</c:v>
                </c:pt>
                <c:pt idx="34" formatCode="0.00">
                  <c:v>4.3006841996705916</c:v>
                </c:pt>
                <c:pt idx="35" formatCode="0.00">
                  <c:v>4.3560324634863612</c:v>
                </c:pt>
                <c:pt idx="36" formatCode="0.00">
                  <c:v>4.4113807273021308</c:v>
                </c:pt>
                <c:pt idx="37" formatCode="0.00">
                  <c:v>4.4667289911179013</c:v>
                </c:pt>
                <c:pt idx="38" formatCode="0.00">
                  <c:v>4.522077254933671</c:v>
                </c:pt>
                <c:pt idx="39" formatCode="0.00">
                  <c:v>4.5774255187494406</c:v>
                </c:pt>
                <c:pt idx="40" formatCode="0.00">
                  <c:v>4.6327737825652111</c:v>
                </c:pt>
                <c:pt idx="41" formatCode="0.00">
                  <c:v>4.6881220463809807</c:v>
                </c:pt>
                <c:pt idx="42" formatCode="0.00">
                  <c:v>4.7434703101967504</c:v>
                </c:pt>
                <c:pt idx="43" formatCode="0.00">
                  <c:v>4.79881857401252</c:v>
                </c:pt>
                <c:pt idx="44" formatCode="0.00">
                  <c:v>4.8541668378282905</c:v>
                </c:pt>
                <c:pt idx="45" formatCode="0.00">
                  <c:v>4.9095151016440601</c:v>
                </c:pt>
                <c:pt idx="46" formatCode="0.00">
                  <c:v>4.9648633654598298</c:v>
                </c:pt>
                <c:pt idx="47" formatCode="0.00">
                  <c:v>5.0202116292756003</c:v>
                </c:pt>
                <c:pt idx="48" formatCode="0.00">
                  <c:v>5.0755598930913699</c:v>
                </c:pt>
                <c:pt idx="49" formatCode="0.00">
                  <c:v>5.1309081569071395</c:v>
                </c:pt>
                <c:pt idx="50" formatCode="0.00">
                  <c:v>5.1862564207229092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B3-4B27-BDD1-908DBBB15340}"/>
            </c:ext>
          </c:extLst>
        </c:ser>
        <c:ser>
          <c:idx val="2"/>
          <c:order val="2"/>
          <c:tx>
            <c:strRef>
              <c:f>'BEP &amp; Waterfall Analysis'!$V$13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Analysis'!$V$14:$V$64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 formatCode="0.00">
                  <c:v>1.5262882632709354</c:v>
                </c:pt>
                <c:pt idx="12" formatCode="0.00">
                  <c:v>1.5788647898128061</c:v>
                </c:pt>
                <c:pt idx="13" formatCode="0.00">
                  <c:v>1.6314413163546768</c:v>
                </c:pt>
                <c:pt idx="14" formatCode="0.00">
                  <c:v>1.6840178428965475</c:v>
                </c:pt>
                <c:pt idx="15" formatCode="0.00">
                  <c:v>1.7365943694384183</c:v>
                </c:pt>
                <c:pt idx="16" formatCode="0.00">
                  <c:v>1.789170895980289</c:v>
                </c:pt>
                <c:pt idx="17" formatCode="0.00">
                  <c:v>1.8417474225221597</c:v>
                </c:pt>
                <c:pt idx="18" formatCode="0.00">
                  <c:v>1.8943239490640307</c:v>
                </c:pt>
                <c:pt idx="19" formatCode="0.00">
                  <c:v>1.9469004756059014</c:v>
                </c:pt>
                <c:pt idx="20" formatCode="0.00">
                  <c:v>1.9994770021477721</c:v>
                </c:pt>
                <c:pt idx="21" formatCode="0.00">
                  <c:v>2.0520535286896431</c:v>
                </c:pt>
                <c:pt idx="22" formatCode="0.00">
                  <c:v>2.1046300552315138</c:v>
                </c:pt>
                <c:pt idx="23" formatCode="0.00">
                  <c:v>2.1572065817733845</c:v>
                </c:pt>
                <c:pt idx="24" formatCode="0.00">
                  <c:v>2.2097831083152553</c:v>
                </c:pt>
                <c:pt idx="25" formatCode="0.00">
                  <c:v>2.262359634857126</c:v>
                </c:pt>
                <c:pt idx="26" formatCode="0.00">
                  <c:v>2.3149361613989967</c:v>
                </c:pt>
                <c:pt idx="27" formatCode="0.00">
                  <c:v>2.3675126879408674</c:v>
                </c:pt>
                <c:pt idx="28" formatCode="0.00">
                  <c:v>2.4200892144827382</c:v>
                </c:pt>
                <c:pt idx="29" formatCode="0.00">
                  <c:v>2.4726657410246089</c:v>
                </c:pt>
                <c:pt idx="30" formatCode="0.00">
                  <c:v>2.5252422675664796</c:v>
                </c:pt>
                <c:pt idx="31" formatCode="0.00">
                  <c:v>2.5778187941083504</c:v>
                </c:pt>
                <c:pt idx="32" formatCode="0.00">
                  <c:v>2.6303953206502211</c:v>
                </c:pt>
                <c:pt idx="33" formatCode="0.00">
                  <c:v>2.6829718471920918</c:v>
                </c:pt>
                <c:pt idx="34" formatCode="0.00">
                  <c:v>2.7355483737339625</c:v>
                </c:pt>
                <c:pt idx="35" formatCode="0.00">
                  <c:v>2.7881249002758333</c:v>
                </c:pt>
                <c:pt idx="36" formatCode="0.00">
                  <c:v>2.840701426817704</c:v>
                </c:pt>
                <c:pt idx="37" formatCode="0.00">
                  <c:v>2.8932779533595747</c:v>
                </c:pt>
                <c:pt idx="38" formatCode="0.00">
                  <c:v>2.9458544799014454</c:v>
                </c:pt>
                <c:pt idx="39" formatCode="0.00">
                  <c:v>2.9984310064433162</c:v>
                </c:pt>
                <c:pt idx="40" formatCode="0.00">
                  <c:v>3.0510075329851869</c:v>
                </c:pt>
                <c:pt idx="41" formatCode="0.00">
                  <c:v>3.1035840595270576</c:v>
                </c:pt>
                <c:pt idx="42" formatCode="0.00">
                  <c:v>3.1561605860689284</c:v>
                </c:pt>
                <c:pt idx="43" formatCode="0.00">
                  <c:v>3.2087371126107991</c:v>
                </c:pt>
                <c:pt idx="44" formatCode="0.00">
                  <c:v>3.2613136391526698</c:v>
                </c:pt>
                <c:pt idx="45" formatCode="0.00">
                  <c:v>3.3138901656945405</c:v>
                </c:pt>
                <c:pt idx="46" formatCode="0.00">
                  <c:v>3.3664666922364113</c:v>
                </c:pt>
                <c:pt idx="47" formatCode="0.00">
                  <c:v>3.419043218778282</c:v>
                </c:pt>
                <c:pt idx="48" formatCode="0.00">
                  <c:v>3.4716197453201532</c:v>
                </c:pt>
                <c:pt idx="49" formatCode="0.00">
                  <c:v>3.5241962718620239</c:v>
                </c:pt>
                <c:pt idx="50" formatCode="0.00">
                  <c:v>3.5767727984038946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B3-4B27-BDD1-908DBBB15340}"/>
            </c:ext>
          </c:extLst>
        </c:ser>
        <c:ser>
          <c:idx val="1"/>
          <c:order val="3"/>
          <c:tx>
            <c:strRef>
              <c:f>'BEP &amp; Waterfall Analysis'!$U$13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Analysis'!$U$14:$U$64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B3-4B27-BDD1-908DBBB15340}"/>
            </c:ext>
          </c:extLst>
        </c:ser>
        <c:ser>
          <c:idx val="0"/>
          <c:order val="4"/>
          <c:tx>
            <c:strRef>
              <c:f>'BEP &amp; Waterfall Analysis'!$T$13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Analysis'!$T$14:$T$64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3-4B27-BDD1-908DBBB15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4367"/>
        <c:axId val="99010703"/>
      </c:areaChart>
      <c:catAx>
        <c:axId val="101464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0703"/>
        <c:crosses val="autoZero"/>
        <c:auto val="1"/>
        <c:lblAlgn val="ctr"/>
        <c:lblOffset val="100"/>
        <c:noMultiLvlLbl val="0"/>
      </c:catAx>
      <c:valAx>
        <c:axId val="99010703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4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'BEP &amp; Waterfall Analysis'!$AN$15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Analysis'!$AN$16:$AN$66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5C-4EA7-8484-91B851650ACE}"/>
            </c:ext>
          </c:extLst>
        </c:ser>
        <c:ser>
          <c:idx val="3"/>
          <c:order val="1"/>
          <c:tx>
            <c:strRef>
              <c:f>'BEP &amp; Waterfall Analysis'!$AM$15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Analysis'!$AM$16:$AM$66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1.0553577837486543</c:v>
                </c:pt>
                <c:pt idx="20" formatCode="0.000">
                  <c:v>1.117437653380928</c:v>
                </c:pt>
                <c:pt idx="21" formatCode="0.000">
                  <c:v>1.1795175230132018</c:v>
                </c:pt>
                <c:pt idx="22" formatCode="0.000">
                  <c:v>1.2415973926454755</c:v>
                </c:pt>
                <c:pt idx="23" formatCode="0.000">
                  <c:v>1.2980336377657244</c:v>
                </c:pt>
                <c:pt idx="24" formatCode="0.000">
                  <c:v>1.3544698828859734</c:v>
                </c:pt>
                <c:pt idx="25" formatCode="0.000">
                  <c:v>1.4109061280062223</c:v>
                </c:pt>
                <c:pt idx="26" formatCode="0.000">
                  <c:v>1.4673423731264712</c:v>
                </c:pt>
                <c:pt idx="27" formatCode="0.000">
                  <c:v>1.5237786182467201</c:v>
                </c:pt>
                <c:pt idx="28" formatCode="0.000">
                  <c:v>1.5802148633669688</c:v>
                </c:pt>
                <c:pt idx="29" formatCode="0.000">
                  <c:v>1.6366511084872177</c:v>
                </c:pt>
                <c:pt idx="30" formatCode="0.000">
                  <c:v>1.6930873536074666</c:v>
                </c:pt>
                <c:pt idx="31" formatCode="0.000">
                  <c:v>1.7495235987277156</c:v>
                </c:pt>
                <c:pt idx="32" formatCode="0.000">
                  <c:v>1.8059598438479645</c:v>
                </c:pt>
                <c:pt idx="33" formatCode="0.000">
                  <c:v>1.8623960889682134</c:v>
                </c:pt>
                <c:pt idx="34" formatCode="0.000">
                  <c:v>1.9188323340884623</c:v>
                </c:pt>
                <c:pt idx="35" formatCode="0.000">
                  <c:v>1.9752685792087112</c:v>
                </c:pt>
                <c:pt idx="36" formatCode="0.000">
                  <c:v>2.0317048243289602</c:v>
                </c:pt>
                <c:pt idx="37" formatCode="0.000">
                  <c:v>2.0881410694492089</c:v>
                </c:pt>
                <c:pt idx="38" formatCode="0.000">
                  <c:v>2.144577314569458</c:v>
                </c:pt>
                <c:pt idx="39" formatCode="0.000">
                  <c:v>2.2010135596897067</c:v>
                </c:pt>
                <c:pt idx="40" formatCode="0.000">
                  <c:v>2.2574498048099558</c:v>
                </c:pt>
                <c:pt idx="41" formatCode="0.000">
                  <c:v>2.3138860499302045</c:v>
                </c:pt>
                <c:pt idx="42" formatCode="0.000">
                  <c:v>2.3703222950504532</c:v>
                </c:pt>
                <c:pt idx="43" formatCode="0.000">
                  <c:v>2.4267585401707024</c:v>
                </c:pt>
                <c:pt idx="44" formatCode="0.000">
                  <c:v>2.4831947852909511</c:v>
                </c:pt>
                <c:pt idx="45" formatCode="0.000">
                  <c:v>2.5396310304112002</c:v>
                </c:pt>
                <c:pt idx="46" formatCode="0.000">
                  <c:v>2.5960672755314489</c:v>
                </c:pt>
                <c:pt idx="47" formatCode="0.000">
                  <c:v>2.652503520651698</c:v>
                </c:pt>
                <c:pt idx="48" formatCode="0.000">
                  <c:v>2.7089397657719467</c:v>
                </c:pt>
                <c:pt idx="49" formatCode="0.000">
                  <c:v>2.7653760108921954</c:v>
                </c:pt>
                <c:pt idx="50" formatCode="0.000">
                  <c:v>2.8218122560124446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C-4EA7-8484-91B851650ACE}"/>
            </c:ext>
          </c:extLst>
        </c:ser>
        <c:ser>
          <c:idx val="2"/>
          <c:order val="2"/>
          <c:tx>
            <c:strRef>
              <c:f>'BEP &amp; Waterfall Analysis'!$AL$15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Analysis'!$AL$16:$AL$66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 formatCode="0.000">
                  <c:v>0.50299401197604787</c:v>
                </c:pt>
                <c:pt idx="16" formatCode="0.000">
                  <c:v>0.54491017964071853</c:v>
                </c:pt>
                <c:pt idx="17" formatCode="0.000">
                  <c:v>0.58682634730538918</c:v>
                </c:pt>
                <c:pt idx="18" formatCode="0.000">
                  <c:v>0.62874251497005984</c:v>
                </c:pt>
                <c:pt idx="19" formatCode="0.000">
                  <c:v>0.66833829648957743</c:v>
                </c:pt>
                <c:pt idx="20" formatCode="0.000">
                  <c:v>0.70765231393014083</c:v>
                </c:pt>
                <c:pt idx="21" formatCode="0.000">
                  <c:v>0.74696633137070412</c:v>
                </c:pt>
                <c:pt idx="22" formatCode="0.000">
                  <c:v>0.78628034881126752</c:v>
                </c:pt>
                <c:pt idx="23" formatCode="0.00">
                  <c:v>0.82202036466632511</c:v>
                </c:pt>
                <c:pt idx="24" formatCode="0.00">
                  <c:v>0.8577603805213827</c:v>
                </c:pt>
                <c:pt idx="25" formatCode="0.00">
                  <c:v>0.89350039637644041</c:v>
                </c:pt>
                <c:pt idx="26" formatCode="0.00">
                  <c:v>0.929240412231498</c:v>
                </c:pt>
                <c:pt idx="27" formatCode="0.00">
                  <c:v>0.9649804280865556</c:v>
                </c:pt>
                <c:pt idx="28" formatCode="0.00">
                  <c:v>1.0007204439416133</c:v>
                </c:pt>
                <c:pt idx="29" formatCode="0.00">
                  <c:v>1.0364604597966709</c:v>
                </c:pt>
                <c:pt idx="30" formatCode="0.00">
                  <c:v>1.0722004756517285</c:v>
                </c:pt>
                <c:pt idx="31" formatCode="0.00">
                  <c:v>1.1079404915067861</c:v>
                </c:pt>
                <c:pt idx="32" formatCode="0.00">
                  <c:v>1.1436805073618437</c:v>
                </c:pt>
                <c:pt idx="33" formatCode="0.00">
                  <c:v>1.1794205232169013</c:v>
                </c:pt>
                <c:pt idx="34" formatCode="0.00">
                  <c:v>1.2151605390719589</c:v>
                </c:pt>
                <c:pt idx="35" formatCode="0.00">
                  <c:v>1.2509005549270165</c:v>
                </c:pt>
                <c:pt idx="36" formatCode="0.00">
                  <c:v>1.2866405707820741</c:v>
                </c:pt>
                <c:pt idx="37" formatCode="0.00">
                  <c:v>1.3223805866371316</c:v>
                </c:pt>
                <c:pt idx="38" formatCode="0.00">
                  <c:v>1.3581206024921895</c:v>
                </c:pt>
                <c:pt idx="39" formatCode="0.00">
                  <c:v>1.3938606183472471</c:v>
                </c:pt>
                <c:pt idx="40" formatCode="0.00">
                  <c:v>1.4296006342023047</c:v>
                </c:pt>
                <c:pt idx="41" formatCode="0.00">
                  <c:v>1.4653406500573622</c:v>
                </c:pt>
                <c:pt idx="42" formatCode="0.00">
                  <c:v>1.5010806659124198</c:v>
                </c:pt>
                <c:pt idx="43" formatCode="0.00">
                  <c:v>1.5368206817674774</c:v>
                </c:pt>
                <c:pt idx="44" formatCode="0.00">
                  <c:v>1.572560697622535</c:v>
                </c:pt>
                <c:pt idx="45" formatCode="0.00">
                  <c:v>1.6083007134775926</c:v>
                </c:pt>
                <c:pt idx="46" formatCode="0.00">
                  <c:v>1.6440407293326502</c:v>
                </c:pt>
                <c:pt idx="47" formatCode="0.00">
                  <c:v>1.6797807451877078</c:v>
                </c:pt>
                <c:pt idx="48" formatCode="0.00">
                  <c:v>1.7155207610427654</c:v>
                </c:pt>
                <c:pt idx="49" formatCode="0.00">
                  <c:v>1.7512607768978232</c:v>
                </c:pt>
                <c:pt idx="50" formatCode="0.00">
                  <c:v>1.7870007927528808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C-4EA7-8484-91B851650ACE}"/>
            </c:ext>
          </c:extLst>
        </c:ser>
        <c:ser>
          <c:idx val="1"/>
          <c:order val="3"/>
          <c:tx>
            <c:strRef>
              <c:f>'BEP &amp; Waterfall Analysis'!$AK$15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Analysis'!$AK$16:$AK$66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C-4EA7-8484-91B851650ACE}"/>
            </c:ext>
          </c:extLst>
        </c:ser>
        <c:ser>
          <c:idx val="0"/>
          <c:order val="4"/>
          <c:tx>
            <c:strRef>
              <c:f>'BEP &amp; Waterfall Analysis'!$AJ$15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'BEP &amp; Waterfall Analysis'!$AJ$16:$AJ$66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C-4EA7-8484-91B851650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618335"/>
        <c:axId val="1993317743"/>
      </c:areaChart>
      <c:catAx>
        <c:axId val="843618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17743"/>
        <c:crosses val="autoZero"/>
        <c:auto val="1"/>
        <c:lblAlgn val="ctr"/>
        <c:lblOffset val="100"/>
        <c:noMultiLvlLbl val="0"/>
      </c:catAx>
      <c:valAx>
        <c:axId val="1993317743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18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'BEP &amp; Waterfall Analysis'!$AJ$15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Analysis'!$AJ$16:$AJ$116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  <c:pt idx="51" formatCode="0.00">
                  <c:v>20.83132352694787</c:v>
                </c:pt>
                <c:pt idx="52" formatCode="0.00">
                  <c:v>21.239780851005669</c:v>
                </c:pt>
                <c:pt idx="53" formatCode="0.00">
                  <c:v>21.648238175063469</c:v>
                </c:pt>
                <c:pt idx="54" formatCode="0.00">
                  <c:v>22.056695499121272</c:v>
                </c:pt>
                <c:pt idx="55" formatCode="0.00">
                  <c:v>22.465152823179075</c:v>
                </c:pt>
                <c:pt idx="56" formatCode="0.00">
                  <c:v>22.873610147236874</c:v>
                </c:pt>
                <c:pt idx="57" formatCode="0.00">
                  <c:v>23.282067471294674</c:v>
                </c:pt>
                <c:pt idx="58" formatCode="0.00">
                  <c:v>23.690524795352477</c:v>
                </c:pt>
                <c:pt idx="59" formatCode="0.00">
                  <c:v>24.09898211941028</c:v>
                </c:pt>
                <c:pt idx="60" formatCode="0.00">
                  <c:v>24.50743944346808</c:v>
                </c:pt>
                <c:pt idx="61" formatCode="0.00">
                  <c:v>24.915896767525879</c:v>
                </c:pt>
                <c:pt idx="62" formatCode="0.00">
                  <c:v>25.324354091583682</c:v>
                </c:pt>
                <c:pt idx="63" formatCode="0.00">
                  <c:v>25.732811415641486</c:v>
                </c:pt>
                <c:pt idx="64" formatCode="0.00">
                  <c:v>26.141268739699285</c:v>
                </c:pt>
                <c:pt idx="65" formatCode="0.00">
                  <c:v>26.549726063757085</c:v>
                </c:pt>
                <c:pt idx="66" formatCode="0.00">
                  <c:v>26.958183387814888</c:v>
                </c:pt>
                <c:pt idx="67" formatCode="0.00">
                  <c:v>27.366640711872691</c:v>
                </c:pt>
                <c:pt idx="68" formatCode="0.00">
                  <c:v>27.77509803593049</c:v>
                </c:pt>
                <c:pt idx="69" formatCode="0.00">
                  <c:v>28.18355535998829</c:v>
                </c:pt>
                <c:pt idx="70" formatCode="0.00">
                  <c:v>28.592012684046093</c:v>
                </c:pt>
                <c:pt idx="71" formatCode="0.00">
                  <c:v>29.000470008103896</c:v>
                </c:pt>
                <c:pt idx="72" formatCode="0.00">
                  <c:v>29.408927332161696</c:v>
                </c:pt>
                <c:pt idx="73" formatCode="0.00">
                  <c:v>29.817384656219495</c:v>
                </c:pt>
                <c:pt idx="74" formatCode="0.00">
                  <c:v>30.225841980277298</c:v>
                </c:pt>
                <c:pt idx="75" formatCode="0.00">
                  <c:v>30.634299304335102</c:v>
                </c:pt>
                <c:pt idx="76" formatCode="0.00">
                  <c:v>31.042756628392901</c:v>
                </c:pt>
                <c:pt idx="77" formatCode="0.00">
                  <c:v>31.451213952450701</c:v>
                </c:pt>
                <c:pt idx="78" formatCode="0.00">
                  <c:v>31.859671276508504</c:v>
                </c:pt>
                <c:pt idx="79" formatCode="0.00">
                  <c:v>32.268128600566307</c:v>
                </c:pt>
                <c:pt idx="80" formatCode="0.00">
                  <c:v>32.676585924624106</c:v>
                </c:pt>
                <c:pt idx="81" formatCode="0.00">
                  <c:v>33.085043248681906</c:v>
                </c:pt>
                <c:pt idx="82" formatCode="0.00">
                  <c:v>33.493500572739705</c:v>
                </c:pt>
                <c:pt idx="83" formatCode="0.00">
                  <c:v>33.901957896797512</c:v>
                </c:pt>
                <c:pt idx="84" formatCode="0.00">
                  <c:v>34.310415220855312</c:v>
                </c:pt>
                <c:pt idx="85" formatCode="0.00">
                  <c:v>34.718872544913111</c:v>
                </c:pt>
                <c:pt idx="86" formatCode="0.00">
                  <c:v>35.127329868970918</c:v>
                </c:pt>
                <c:pt idx="87" formatCode="0.00">
                  <c:v>35.535787193028717</c:v>
                </c:pt>
                <c:pt idx="88" formatCode="0.00">
                  <c:v>35.944244517086517</c:v>
                </c:pt>
                <c:pt idx="89" formatCode="0.00">
                  <c:v>36.352701841144317</c:v>
                </c:pt>
                <c:pt idx="90" formatCode="0.00">
                  <c:v>36.761159165202116</c:v>
                </c:pt>
                <c:pt idx="91" formatCode="0.00">
                  <c:v>37.169616489259923</c:v>
                </c:pt>
                <c:pt idx="92" formatCode="0.00">
                  <c:v>37.578073813317722</c:v>
                </c:pt>
                <c:pt idx="93" formatCode="0.00">
                  <c:v>37.986531137375522</c:v>
                </c:pt>
                <c:pt idx="94" formatCode="0.00">
                  <c:v>38.394988461433329</c:v>
                </c:pt>
                <c:pt idx="95" formatCode="0.00">
                  <c:v>38.803445785491128</c:v>
                </c:pt>
                <c:pt idx="96" formatCode="0.00">
                  <c:v>39.211903109548928</c:v>
                </c:pt>
                <c:pt idx="97" formatCode="0.00">
                  <c:v>39.620360433606727</c:v>
                </c:pt>
                <c:pt idx="98" formatCode="0.00">
                  <c:v>40.028817757664527</c:v>
                </c:pt>
                <c:pt idx="99" formatCode="0.00">
                  <c:v>40.437275081722333</c:v>
                </c:pt>
                <c:pt idx="100" formatCode="0.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7-4618-B7B5-71508B79CD83}"/>
            </c:ext>
          </c:extLst>
        </c:ser>
        <c:ser>
          <c:idx val="1"/>
          <c:order val="1"/>
          <c:tx>
            <c:strRef>
              <c:f>'BEP &amp; Waterfall Analysis'!$AK$15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Analysis'!$AK$16:$AK$116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  <c:pt idx="51" formatCode="0.00">
                  <c:v>20.83132352694787</c:v>
                </c:pt>
                <c:pt idx="52" formatCode="0.00">
                  <c:v>21.239780851005669</c:v>
                </c:pt>
                <c:pt idx="53" formatCode="0.00">
                  <c:v>21.648238175063469</c:v>
                </c:pt>
                <c:pt idx="54" formatCode="0.00">
                  <c:v>22.056695499121272</c:v>
                </c:pt>
                <c:pt idx="55" formatCode="0.00">
                  <c:v>22.465152823179075</c:v>
                </c:pt>
                <c:pt idx="56" formatCode="0.00">
                  <c:v>22.873610147236874</c:v>
                </c:pt>
                <c:pt idx="57" formatCode="0.00">
                  <c:v>23.282067471294674</c:v>
                </c:pt>
                <c:pt idx="58" formatCode="0.00">
                  <c:v>23.690524795352477</c:v>
                </c:pt>
                <c:pt idx="59" formatCode="0.00">
                  <c:v>24.09898211941028</c:v>
                </c:pt>
                <c:pt idx="60" formatCode="0.00">
                  <c:v>24.50743944346808</c:v>
                </c:pt>
                <c:pt idx="61" formatCode="0.00">
                  <c:v>24.915896767525879</c:v>
                </c:pt>
                <c:pt idx="62" formatCode="0.00">
                  <c:v>25.324354091583682</c:v>
                </c:pt>
                <c:pt idx="63" formatCode="0.00">
                  <c:v>25.732811415641486</c:v>
                </c:pt>
                <c:pt idx="64" formatCode="0.00">
                  <c:v>26.141268739699285</c:v>
                </c:pt>
                <c:pt idx="65" formatCode="0.00">
                  <c:v>26.549726063757085</c:v>
                </c:pt>
                <c:pt idx="66" formatCode="0.00">
                  <c:v>26.958183387814888</c:v>
                </c:pt>
                <c:pt idx="67" formatCode="0.00">
                  <c:v>27.366640711872691</c:v>
                </c:pt>
                <c:pt idx="68" formatCode="0.00">
                  <c:v>27.77509803593049</c:v>
                </c:pt>
                <c:pt idx="69" formatCode="0.00">
                  <c:v>28.18355535998829</c:v>
                </c:pt>
                <c:pt idx="70" formatCode="0.00">
                  <c:v>28.592012684046093</c:v>
                </c:pt>
                <c:pt idx="71" formatCode="0.00">
                  <c:v>29.000470008103896</c:v>
                </c:pt>
                <c:pt idx="72" formatCode="0.00">
                  <c:v>29.408927332161696</c:v>
                </c:pt>
                <c:pt idx="73" formatCode="0.00">
                  <c:v>29.817384656219495</c:v>
                </c:pt>
                <c:pt idx="74" formatCode="0.00">
                  <c:v>30.225841980277298</c:v>
                </c:pt>
                <c:pt idx="75" formatCode="0.00">
                  <c:v>30.634299304335102</c:v>
                </c:pt>
                <c:pt idx="76" formatCode="0.00">
                  <c:v>31.042756628392901</c:v>
                </c:pt>
                <c:pt idx="77" formatCode="0.00">
                  <c:v>31.451213952450701</c:v>
                </c:pt>
                <c:pt idx="78" formatCode="0.00">
                  <c:v>31.859671276508504</c:v>
                </c:pt>
                <c:pt idx="79" formatCode="0.00">
                  <c:v>32.268128600566307</c:v>
                </c:pt>
                <c:pt idx="80" formatCode="0.00">
                  <c:v>32.676585924624106</c:v>
                </c:pt>
                <c:pt idx="81" formatCode="0.00">
                  <c:v>33.085043248681906</c:v>
                </c:pt>
                <c:pt idx="82" formatCode="0.00">
                  <c:v>33.493500572739705</c:v>
                </c:pt>
                <c:pt idx="83" formatCode="0.00">
                  <c:v>33.901957896797512</c:v>
                </c:pt>
                <c:pt idx="84" formatCode="0.00">
                  <c:v>34.310415220855312</c:v>
                </c:pt>
                <c:pt idx="85" formatCode="0.00">
                  <c:v>34.718872544913111</c:v>
                </c:pt>
                <c:pt idx="86" formatCode="0.00">
                  <c:v>35.127329868970918</c:v>
                </c:pt>
                <c:pt idx="87" formatCode="0.00">
                  <c:v>35.535787193028717</c:v>
                </c:pt>
                <c:pt idx="88" formatCode="0.00">
                  <c:v>35.944244517086517</c:v>
                </c:pt>
                <c:pt idx="89" formatCode="0.00">
                  <c:v>36.352701841144317</c:v>
                </c:pt>
                <c:pt idx="90" formatCode="0.00">
                  <c:v>36.761159165202116</c:v>
                </c:pt>
                <c:pt idx="91" formatCode="0.00">
                  <c:v>37.169616489259923</c:v>
                </c:pt>
                <c:pt idx="92" formatCode="0.00">
                  <c:v>37.578073813317722</c:v>
                </c:pt>
                <c:pt idx="93" formatCode="0.00">
                  <c:v>37.986531137375522</c:v>
                </c:pt>
                <c:pt idx="94" formatCode="0.00">
                  <c:v>38.394988461433329</c:v>
                </c:pt>
                <c:pt idx="95" formatCode="0.00">
                  <c:v>38.803445785491128</c:v>
                </c:pt>
                <c:pt idx="96" formatCode="0.00">
                  <c:v>39.211903109548928</c:v>
                </c:pt>
                <c:pt idx="97" formatCode="0.00">
                  <c:v>39.620360433606727</c:v>
                </c:pt>
                <c:pt idx="98" formatCode="0.00">
                  <c:v>40.028817757664527</c:v>
                </c:pt>
                <c:pt idx="99" formatCode="0.00">
                  <c:v>40.437275081722333</c:v>
                </c:pt>
                <c:pt idx="100" formatCode="0.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7-4618-B7B5-71508B79CD83}"/>
            </c:ext>
          </c:extLst>
        </c:ser>
        <c:ser>
          <c:idx val="2"/>
          <c:order val="2"/>
          <c:tx>
            <c:strRef>
              <c:f>'BEP &amp; Waterfall Analysis'!$AL$15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'BEP &amp; 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Analysis'!$AL$16:$AL$116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 formatCode="0.000">
                  <c:v>0.50299401197604787</c:v>
                </c:pt>
                <c:pt idx="16" formatCode="0.000">
                  <c:v>0.54491017964071853</c:v>
                </c:pt>
                <c:pt idx="17" formatCode="0.000">
                  <c:v>0.58682634730538918</c:v>
                </c:pt>
                <c:pt idx="18" formatCode="0.000">
                  <c:v>0.62874251497005984</c:v>
                </c:pt>
                <c:pt idx="19" formatCode="0.000">
                  <c:v>0.66833829648957743</c:v>
                </c:pt>
                <c:pt idx="20" formatCode="0.000">
                  <c:v>0.70765231393014083</c:v>
                </c:pt>
                <c:pt idx="21" formatCode="0.000">
                  <c:v>0.74696633137070412</c:v>
                </c:pt>
                <c:pt idx="22" formatCode="0.000">
                  <c:v>0.78628034881126752</c:v>
                </c:pt>
                <c:pt idx="23" formatCode="0.00">
                  <c:v>0.82202036466632511</c:v>
                </c:pt>
                <c:pt idx="24" formatCode="0.00">
                  <c:v>0.8577603805213827</c:v>
                </c:pt>
                <c:pt idx="25" formatCode="0.00">
                  <c:v>0.89350039637644041</c:v>
                </c:pt>
                <c:pt idx="26" formatCode="0.00">
                  <c:v>0.929240412231498</c:v>
                </c:pt>
                <c:pt idx="27" formatCode="0.00">
                  <c:v>0.9649804280865556</c:v>
                </c:pt>
                <c:pt idx="28" formatCode="0.00">
                  <c:v>1.0007204439416133</c:v>
                </c:pt>
                <c:pt idx="29" formatCode="0.00">
                  <c:v>1.0364604597966709</c:v>
                </c:pt>
                <c:pt idx="30" formatCode="0.00">
                  <c:v>1.0722004756517285</c:v>
                </c:pt>
                <c:pt idx="31" formatCode="0.00">
                  <c:v>1.1079404915067861</c:v>
                </c:pt>
                <c:pt idx="32" formatCode="0.00">
                  <c:v>1.1436805073618437</c:v>
                </c:pt>
                <c:pt idx="33" formatCode="0.00">
                  <c:v>1.1794205232169013</c:v>
                </c:pt>
                <c:pt idx="34" formatCode="0.00">
                  <c:v>1.2151605390719589</c:v>
                </c:pt>
                <c:pt idx="35" formatCode="0.00">
                  <c:v>1.2509005549270165</c:v>
                </c:pt>
                <c:pt idx="36" formatCode="0.00">
                  <c:v>1.2866405707820741</c:v>
                </c:pt>
                <c:pt idx="37" formatCode="0.00">
                  <c:v>1.3223805866371316</c:v>
                </c:pt>
                <c:pt idx="38" formatCode="0.00">
                  <c:v>1.3581206024921895</c:v>
                </c:pt>
                <c:pt idx="39" formatCode="0.00">
                  <c:v>1.3938606183472471</c:v>
                </c:pt>
                <c:pt idx="40" formatCode="0.00">
                  <c:v>1.4296006342023047</c:v>
                </c:pt>
                <c:pt idx="41" formatCode="0.00">
                  <c:v>1.4653406500573622</c:v>
                </c:pt>
                <c:pt idx="42" formatCode="0.00">
                  <c:v>1.5010806659124198</c:v>
                </c:pt>
                <c:pt idx="43" formatCode="0.00">
                  <c:v>1.5368206817674774</c:v>
                </c:pt>
                <c:pt idx="44" formatCode="0.00">
                  <c:v>1.572560697622535</c:v>
                </c:pt>
                <c:pt idx="45" formatCode="0.00">
                  <c:v>1.6083007134775926</c:v>
                </c:pt>
                <c:pt idx="46" formatCode="0.00">
                  <c:v>1.6440407293326502</c:v>
                </c:pt>
                <c:pt idx="47" formatCode="0.00">
                  <c:v>1.6797807451877078</c:v>
                </c:pt>
                <c:pt idx="48" formatCode="0.00">
                  <c:v>1.7155207610427654</c:v>
                </c:pt>
                <c:pt idx="49" formatCode="0.00">
                  <c:v>1.7512607768978232</c:v>
                </c:pt>
                <c:pt idx="50" formatCode="0.00">
                  <c:v>1.7870007927528808</c:v>
                </c:pt>
                <c:pt idx="51" formatCode="0.00">
                  <c:v>1.8227408086079384</c:v>
                </c:pt>
                <c:pt idx="52" formatCode="0.00">
                  <c:v>1.858480824462996</c:v>
                </c:pt>
                <c:pt idx="53" formatCode="0.00">
                  <c:v>1.8942208403180536</c:v>
                </c:pt>
                <c:pt idx="54" formatCode="0.00">
                  <c:v>1.9299608561731112</c:v>
                </c:pt>
                <c:pt idx="55" formatCode="0.00">
                  <c:v>1.9657008720281688</c:v>
                </c:pt>
                <c:pt idx="56" formatCode="0.00">
                  <c:v>2.0014408878832266</c:v>
                </c:pt>
                <c:pt idx="57" formatCode="0.00">
                  <c:v>2.037180903738284</c:v>
                </c:pt>
                <c:pt idx="58" formatCode="0.00">
                  <c:v>2.0729209195933418</c:v>
                </c:pt>
                <c:pt idx="59" formatCode="0.00">
                  <c:v>2.1086609354483992</c:v>
                </c:pt>
                <c:pt idx="60" formatCode="0.00">
                  <c:v>2.144400951303457</c:v>
                </c:pt>
                <c:pt idx="61" formatCode="0.00">
                  <c:v>2.1801409671585144</c:v>
                </c:pt>
                <c:pt idx="62" formatCode="0.00">
                  <c:v>2.2158809830135722</c:v>
                </c:pt>
                <c:pt idx="63" formatCode="0.00">
                  <c:v>2.2516209988686295</c:v>
                </c:pt>
                <c:pt idx="64" formatCode="0.00">
                  <c:v>2.2873610147236874</c:v>
                </c:pt>
                <c:pt idx="65" formatCode="0.00">
                  <c:v>2.3231010305787452</c:v>
                </c:pt>
                <c:pt idx="66" formatCode="0.00">
                  <c:v>2.3588410464338025</c:v>
                </c:pt>
                <c:pt idx="67" formatCode="0.00">
                  <c:v>2.3945810622888604</c:v>
                </c:pt>
                <c:pt idx="68" formatCode="0.00">
                  <c:v>2.4303210781439177</c:v>
                </c:pt>
                <c:pt idx="69" formatCode="0.00">
                  <c:v>2.4660610939989756</c:v>
                </c:pt>
                <c:pt idx="70" formatCode="0.00">
                  <c:v>2.5018011098540329</c:v>
                </c:pt>
                <c:pt idx="71" formatCode="0.00">
                  <c:v>2.5375411257090907</c:v>
                </c:pt>
                <c:pt idx="72" formatCode="0.00">
                  <c:v>2.5732811415641481</c:v>
                </c:pt>
                <c:pt idx="73" formatCode="0.00">
                  <c:v>2.6090211574192059</c:v>
                </c:pt>
                <c:pt idx="74" formatCode="0.00">
                  <c:v>2.6447611732742633</c:v>
                </c:pt>
                <c:pt idx="75" formatCode="0.00">
                  <c:v>2.6805011891293211</c:v>
                </c:pt>
                <c:pt idx="76" formatCode="0.00">
                  <c:v>2.7162412049843789</c:v>
                </c:pt>
                <c:pt idx="77" formatCode="0.00">
                  <c:v>2.7519812208394363</c:v>
                </c:pt>
                <c:pt idx="78" formatCode="0.00">
                  <c:v>2.7877212366944941</c:v>
                </c:pt>
                <c:pt idx="79" formatCode="0.00">
                  <c:v>2.8234612525495515</c:v>
                </c:pt>
                <c:pt idx="80" formatCode="0.00">
                  <c:v>2.8592012684046093</c:v>
                </c:pt>
                <c:pt idx="81" formatCode="0.00">
                  <c:v>2.8949412842596667</c:v>
                </c:pt>
                <c:pt idx="82" formatCode="0.00">
                  <c:v>2.9306813001147245</c:v>
                </c:pt>
                <c:pt idx="83" formatCode="0.00">
                  <c:v>2.9664213159697819</c:v>
                </c:pt>
                <c:pt idx="84" formatCode="0.00">
                  <c:v>3.0021613318248397</c:v>
                </c:pt>
                <c:pt idx="85" formatCode="0.00">
                  <c:v>3.0379013476798971</c:v>
                </c:pt>
                <c:pt idx="86" formatCode="0.00">
                  <c:v>3.0736413635349549</c:v>
                </c:pt>
                <c:pt idx="87" formatCode="0.00">
                  <c:v>3.1093813793900127</c:v>
                </c:pt>
                <c:pt idx="88" formatCode="0.00">
                  <c:v>3.1451213952450701</c:v>
                </c:pt>
                <c:pt idx="89" formatCode="0.00">
                  <c:v>3.1808614111001279</c:v>
                </c:pt>
                <c:pt idx="90" formatCode="0.00">
                  <c:v>3.2166014269551853</c:v>
                </c:pt>
                <c:pt idx="91" formatCode="0.00">
                  <c:v>3.2523414428102431</c:v>
                </c:pt>
                <c:pt idx="92" formatCode="0.00">
                  <c:v>3.2880814586653004</c:v>
                </c:pt>
                <c:pt idx="93" formatCode="0.00">
                  <c:v>3.3238214745203583</c:v>
                </c:pt>
                <c:pt idx="94" formatCode="0.00">
                  <c:v>3.3595614903754156</c:v>
                </c:pt>
                <c:pt idx="95" formatCode="0.00">
                  <c:v>3.3953015062304734</c:v>
                </c:pt>
                <c:pt idx="96" formatCode="0.00">
                  <c:v>3.4310415220855308</c:v>
                </c:pt>
                <c:pt idx="97" formatCode="0.00">
                  <c:v>3.4667815379405886</c:v>
                </c:pt>
                <c:pt idx="98" formatCode="0.00">
                  <c:v>3.5025215537956464</c:v>
                </c:pt>
                <c:pt idx="99" formatCode="0.00">
                  <c:v>3.5382615696507038</c:v>
                </c:pt>
                <c:pt idx="100" formatCode="0.00">
                  <c:v>3.5740015855057616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7-4618-B7B5-71508B79CD83}"/>
            </c:ext>
          </c:extLst>
        </c:ser>
        <c:ser>
          <c:idx val="3"/>
          <c:order val="3"/>
          <c:tx>
            <c:strRef>
              <c:f>'BEP &amp; Waterfall Analysis'!$AM$15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Analysis'!$AM$16:$AM$116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1.0553577837486543</c:v>
                </c:pt>
                <c:pt idx="20" formatCode="0.000">
                  <c:v>1.117437653380928</c:v>
                </c:pt>
                <c:pt idx="21" formatCode="0.000">
                  <c:v>1.1795175230132018</c:v>
                </c:pt>
                <c:pt idx="22" formatCode="0.000">
                  <c:v>1.2415973926454755</c:v>
                </c:pt>
                <c:pt idx="23" formatCode="0.000">
                  <c:v>1.2980336377657244</c:v>
                </c:pt>
                <c:pt idx="24" formatCode="0.000">
                  <c:v>1.3544698828859734</c:v>
                </c:pt>
                <c:pt idx="25" formatCode="0.000">
                  <c:v>1.4109061280062223</c:v>
                </c:pt>
                <c:pt idx="26" formatCode="0.000">
                  <c:v>1.4673423731264712</c:v>
                </c:pt>
                <c:pt idx="27" formatCode="0.000">
                  <c:v>1.5237786182467201</c:v>
                </c:pt>
                <c:pt idx="28" formatCode="0.000">
                  <c:v>1.5802148633669688</c:v>
                </c:pt>
                <c:pt idx="29" formatCode="0.000">
                  <c:v>1.6366511084872177</c:v>
                </c:pt>
                <c:pt idx="30" formatCode="0.000">
                  <c:v>1.6930873536074666</c:v>
                </c:pt>
                <c:pt idx="31" formatCode="0.000">
                  <c:v>1.7495235987277156</c:v>
                </c:pt>
                <c:pt idx="32" formatCode="0.000">
                  <c:v>1.8059598438479645</c:v>
                </c:pt>
                <c:pt idx="33" formatCode="0.000">
                  <c:v>1.8623960889682134</c:v>
                </c:pt>
                <c:pt idx="34" formatCode="0.000">
                  <c:v>1.9188323340884623</c:v>
                </c:pt>
                <c:pt idx="35" formatCode="0.000">
                  <c:v>1.9752685792087112</c:v>
                </c:pt>
                <c:pt idx="36" formatCode="0.000">
                  <c:v>2.0317048243289602</c:v>
                </c:pt>
                <c:pt idx="37" formatCode="0.000">
                  <c:v>2.0881410694492089</c:v>
                </c:pt>
                <c:pt idx="38" formatCode="0.000">
                  <c:v>2.144577314569458</c:v>
                </c:pt>
                <c:pt idx="39" formatCode="0.000">
                  <c:v>2.2010135596897067</c:v>
                </c:pt>
                <c:pt idx="40" formatCode="0.000">
                  <c:v>2.2574498048099558</c:v>
                </c:pt>
                <c:pt idx="41" formatCode="0.000">
                  <c:v>2.3138860499302045</c:v>
                </c:pt>
                <c:pt idx="42" formatCode="0.000">
                  <c:v>2.3703222950504532</c:v>
                </c:pt>
                <c:pt idx="43" formatCode="0.000">
                  <c:v>2.4267585401707024</c:v>
                </c:pt>
                <c:pt idx="44" formatCode="0.000">
                  <c:v>2.4831947852909511</c:v>
                </c:pt>
                <c:pt idx="45" formatCode="0.000">
                  <c:v>2.5396310304112002</c:v>
                </c:pt>
                <c:pt idx="46" formatCode="0.000">
                  <c:v>2.5960672755314489</c:v>
                </c:pt>
                <c:pt idx="47" formatCode="0.000">
                  <c:v>2.652503520651698</c:v>
                </c:pt>
                <c:pt idx="48" formatCode="0.000">
                  <c:v>2.7089397657719467</c:v>
                </c:pt>
                <c:pt idx="49" formatCode="0.000">
                  <c:v>2.7653760108921954</c:v>
                </c:pt>
                <c:pt idx="50" formatCode="0.000">
                  <c:v>2.8218122560124446</c:v>
                </c:pt>
                <c:pt idx="51" formatCode="0.000">
                  <c:v>2.8782485011326933</c:v>
                </c:pt>
                <c:pt idx="52" formatCode="0.000">
                  <c:v>2.9346847462529424</c:v>
                </c:pt>
                <c:pt idx="53" formatCode="0.000">
                  <c:v>2.9911209913731911</c:v>
                </c:pt>
                <c:pt idx="54" formatCode="0.000">
                  <c:v>3.0475572364934402</c:v>
                </c:pt>
                <c:pt idx="55" formatCode="0.000">
                  <c:v>3.1039934816136889</c:v>
                </c:pt>
                <c:pt idx="56" formatCode="0.000">
                  <c:v>3.1604297267339376</c:v>
                </c:pt>
                <c:pt idx="57" formatCode="0.000">
                  <c:v>3.2168659718541868</c:v>
                </c:pt>
                <c:pt idx="58" formatCode="0.000">
                  <c:v>3.2733022169744355</c:v>
                </c:pt>
                <c:pt idx="59" formatCode="0.000">
                  <c:v>3.3297384620946846</c:v>
                </c:pt>
                <c:pt idx="60" formatCode="0.000">
                  <c:v>3.3861747072149333</c:v>
                </c:pt>
                <c:pt idx="61" formatCode="0.000">
                  <c:v>3.4426109523351824</c:v>
                </c:pt>
                <c:pt idx="62" formatCode="0.000">
                  <c:v>3.4990471974554311</c:v>
                </c:pt>
                <c:pt idx="63" formatCode="0.000">
                  <c:v>3.5554834425756803</c:v>
                </c:pt>
                <c:pt idx="64" formatCode="0.000">
                  <c:v>3.611919687695929</c:v>
                </c:pt>
                <c:pt idx="65" formatCode="0.000">
                  <c:v>3.6683559328161777</c:v>
                </c:pt>
                <c:pt idx="66" formatCode="0.000">
                  <c:v>3.7247921779364268</c:v>
                </c:pt>
                <c:pt idx="67" formatCode="0.000">
                  <c:v>3.7812284230566755</c:v>
                </c:pt>
                <c:pt idx="68" formatCode="0.000">
                  <c:v>3.8376646681769246</c:v>
                </c:pt>
                <c:pt idx="69" formatCode="0.000">
                  <c:v>3.8941009132971733</c:v>
                </c:pt>
                <c:pt idx="70" formatCode="0.000">
                  <c:v>3.9505371584174225</c:v>
                </c:pt>
                <c:pt idx="71" formatCode="0.000">
                  <c:v>4.0069734035376712</c:v>
                </c:pt>
                <c:pt idx="72" formatCode="0.000">
                  <c:v>4.0634096486579203</c:v>
                </c:pt>
                <c:pt idx="73" formatCode="0.000">
                  <c:v>4.1198458937781686</c:v>
                </c:pt>
                <c:pt idx="74" formatCode="0.000">
                  <c:v>4.1762821388984177</c:v>
                </c:pt>
                <c:pt idx="75" formatCode="0.000">
                  <c:v>4.2327183840186668</c:v>
                </c:pt>
                <c:pt idx="76" formatCode="0.000">
                  <c:v>4.289154629138916</c:v>
                </c:pt>
                <c:pt idx="77" formatCode="0.000">
                  <c:v>4.3455908742591642</c:v>
                </c:pt>
                <c:pt idx="78" formatCode="0.000">
                  <c:v>4.4020271193794134</c:v>
                </c:pt>
                <c:pt idx="79" formatCode="0.000">
                  <c:v>4.4584633644996625</c:v>
                </c:pt>
                <c:pt idx="80" formatCode="0.000">
                  <c:v>4.5148996096199117</c:v>
                </c:pt>
                <c:pt idx="81" formatCode="0.000">
                  <c:v>4.5713358547401599</c:v>
                </c:pt>
                <c:pt idx="82" formatCode="0.000">
                  <c:v>4.627772099860409</c:v>
                </c:pt>
                <c:pt idx="83" formatCode="0.000">
                  <c:v>4.6842083449806582</c:v>
                </c:pt>
                <c:pt idx="84" formatCode="0.000">
                  <c:v>4.7406445901009064</c:v>
                </c:pt>
                <c:pt idx="85" formatCode="0.000">
                  <c:v>4.7970808352211556</c:v>
                </c:pt>
                <c:pt idx="86" formatCode="0.000">
                  <c:v>4.8535170803414047</c:v>
                </c:pt>
                <c:pt idx="87" formatCode="0.000">
                  <c:v>4.9099533254616539</c:v>
                </c:pt>
                <c:pt idx="88" formatCode="0.000">
                  <c:v>4.9663895705819021</c:v>
                </c:pt>
                <c:pt idx="89" formatCode="0.000">
                  <c:v>5.0228258157021513</c:v>
                </c:pt>
                <c:pt idx="90" formatCode="0.000">
                  <c:v>5.0792620608224004</c:v>
                </c:pt>
                <c:pt idx="91" formatCode="0.000">
                  <c:v>5.1356983059426486</c:v>
                </c:pt>
                <c:pt idx="92" formatCode="0.000">
                  <c:v>5.1921345510628978</c:v>
                </c:pt>
                <c:pt idx="93" formatCode="0.000">
                  <c:v>5.2485707961831469</c:v>
                </c:pt>
                <c:pt idx="94" formatCode="0.000">
                  <c:v>5.3050070413033961</c:v>
                </c:pt>
                <c:pt idx="95" formatCode="0.000">
                  <c:v>5.3614432864236443</c:v>
                </c:pt>
                <c:pt idx="96" formatCode="0.000">
                  <c:v>5.4178795315438935</c:v>
                </c:pt>
                <c:pt idx="97" formatCode="0.000">
                  <c:v>5.4743157766641426</c:v>
                </c:pt>
                <c:pt idx="98" formatCode="0.000">
                  <c:v>5.5307520217843908</c:v>
                </c:pt>
                <c:pt idx="99" formatCode="0.000">
                  <c:v>5.58718826690464</c:v>
                </c:pt>
                <c:pt idx="100" formatCode="0.000">
                  <c:v>5.6436245120248891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7-4618-B7B5-71508B79CD83}"/>
            </c:ext>
          </c:extLst>
        </c:ser>
        <c:ser>
          <c:idx val="4"/>
          <c:order val="4"/>
          <c:tx>
            <c:strRef>
              <c:f>'BEP &amp; Waterfall Analysis'!$AN$15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Analysis'!$AN$16:$AN$116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  <c:pt idx="51" formatCode="0.000">
                  <c:v>4.6363636363636367</c:v>
                </c:pt>
                <c:pt idx="52" formatCode="0.000">
                  <c:v>4.7272727272727275</c:v>
                </c:pt>
                <c:pt idx="53" formatCode="0.000">
                  <c:v>4.8181818181818183</c:v>
                </c:pt>
                <c:pt idx="54" formatCode="0.000">
                  <c:v>4.9090909090909092</c:v>
                </c:pt>
                <c:pt idx="55" formatCode="0.000">
                  <c:v>5</c:v>
                </c:pt>
                <c:pt idx="56" formatCode="0.000">
                  <c:v>5.0909090909090908</c:v>
                </c:pt>
                <c:pt idx="57" formatCode="0.000">
                  <c:v>5.1818181818181817</c:v>
                </c:pt>
                <c:pt idx="58" formatCode="0.000">
                  <c:v>5.2727272727272725</c:v>
                </c:pt>
                <c:pt idx="59" formatCode="0.000">
                  <c:v>5.3636363636363642</c:v>
                </c:pt>
                <c:pt idx="60" formatCode="0.000">
                  <c:v>5.454545454545455</c:v>
                </c:pt>
                <c:pt idx="61" formatCode="0.000">
                  <c:v>5.5454545454545459</c:v>
                </c:pt>
                <c:pt idx="62" formatCode="0.000">
                  <c:v>5.6363636363636367</c:v>
                </c:pt>
                <c:pt idx="63" formatCode="0.000">
                  <c:v>5.7272727272727275</c:v>
                </c:pt>
                <c:pt idx="64" formatCode="0.000">
                  <c:v>5.8181818181818183</c:v>
                </c:pt>
                <c:pt idx="65" formatCode="0.000">
                  <c:v>5.9090909090909092</c:v>
                </c:pt>
                <c:pt idx="66" formatCode="0.000">
                  <c:v>6</c:v>
                </c:pt>
                <c:pt idx="67" formatCode="0.000">
                  <c:v>6.0909090909090908</c:v>
                </c:pt>
                <c:pt idx="68" formatCode="0.000">
                  <c:v>6.1818181818181817</c:v>
                </c:pt>
                <c:pt idx="69" formatCode="0.000">
                  <c:v>6.2727272727272725</c:v>
                </c:pt>
                <c:pt idx="70" formatCode="0.000">
                  <c:v>6.3636363636363642</c:v>
                </c:pt>
                <c:pt idx="71" formatCode="0.000">
                  <c:v>6.454545454545455</c:v>
                </c:pt>
                <c:pt idx="72" formatCode="0.000">
                  <c:v>6.5454545454545459</c:v>
                </c:pt>
                <c:pt idx="73" formatCode="0.000">
                  <c:v>6.6363636363636367</c:v>
                </c:pt>
                <c:pt idx="74" formatCode="0.000">
                  <c:v>6.7272727272727275</c:v>
                </c:pt>
                <c:pt idx="75" formatCode="0.000">
                  <c:v>6.8181818181818183</c:v>
                </c:pt>
                <c:pt idx="76" formatCode="0.000">
                  <c:v>6.9090909090909092</c:v>
                </c:pt>
                <c:pt idx="77" formatCode="0.000">
                  <c:v>7</c:v>
                </c:pt>
                <c:pt idx="78" formatCode="0.000">
                  <c:v>7.0909090909090908</c:v>
                </c:pt>
                <c:pt idx="79" formatCode="0.000">
                  <c:v>7.1818181818181817</c:v>
                </c:pt>
                <c:pt idx="80" formatCode="0.000">
                  <c:v>7.2727272727272734</c:v>
                </c:pt>
                <c:pt idx="81" formatCode="0.000">
                  <c:v>7.3636363636363642</c:v>
                </c:pt>
                <c:pt idx="82" formatCode="0.000">
                  <c:v>7.454545454545455</c:v>
                </c:pt>
                <c:pt idx="83" formatCode="0.000">
                  <c:v>7.5454545454545459</c:v>
                </c:pt>
                <c:pt idx="84" formatCode="0.000">
                  <c:v>7.6363636363636367</c:v>
                </c:pt>
                <c:pt idx="85" formatCode="0.000">
                  <c:v>7.7272727272727275</c:v>
                </c:pt>
                <c:pt idx="86" formatCode="0.000">
                  <c:v>7.8181818181818183</c:v>
                </c:pt>
                <c:pt idx="87" formatCode="0.000">
                  <c:v>7.9090909090909092</c:v>
                </c:pt>
                <c:pt idx="88" formatCode="0.000">
                  <c:v>8</c:v>
                </c:pt>
                <c:pt idx="89" formatCode="0.000">
                  <c:v>8.0909090909090917</c:v>
                </c:pt>
                <c:pt idx="90" formatCode="0.000">
                  <c:v>8.1818181818181817</c:v>
                </c:pt>
                <c:pt idx="91" formatCode="0.000">
                  <c:v>8.2727272727272734</c:v>
                </c:pt>
                <c:pt idx="92" formatCode="0.000">
                  <c:v>8.3636363636363633</c:v>
                </c:pt>
                <c:pt idx="93" formatCode="0.000">
                  <c:v>8.454545454545455</c:v>
                </c:pt>
                <c:pt idx="94" formatCode="0.000">
                  <c:v>8.545454545454545</c:v>
                </c:pt>
                <c:pt idx="95" formatCode="0.000">
                  <c:v>8.6363636363636367</c:v>
                </c:pt>
                <c:pt idx="96" formatCode="0.000">
                  <c:v>8.7272727272727266</c:v>
                </c:pt>
                <c:pt idx="97" formatCode="0.000">
                  <c:v>8.8181818181818183</c:v>
                </c:pt>
                <c:pt idx="98" formatCode="0.000">
                  <c:v>8.9090909090909101</c:v>
                </c:pt>
                <c:pt idx="99" formatCode="0.000">
                  <c:v>9</c:v>
                </c:pt>
                <c:pt idx="100" formatCode="0.000">
                  <c:v>9.0909090909090917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97-4618-B7B5-71508B79C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03535"/>
        <c:axId val="1991823615"/>
      </c:areaChart>
      <c:catAx>
        <c:axId val="843703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3615"/>
        <c:crosses val="autoZero"/>
        <c:auto val="1"/>
        <c:lblAlgn val="ctr"/>
        <c:lblOffset val="100"/>
        <c:noMultiLvlLbl val="0"/>
      </c:catAx>
      <c:valAx>
        <c:axId val="19918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03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Exit</a:t>
            </a:r>
            <a:r>
              <a:rPr lang="en-IN" baseline="0"/>
              <a:t> Participation of Founders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'BEP &amp; Waterfall Analysis'!$BV$15</c:f>
              <c:strCache>
                <c:ptCount val="1"/>
                <c:pt idx="0">
                  <c:v>A2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Analysis'!$BV$16:$BV$116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3.5010627776382967E-2</c:v>
                </c:pt>
                <c:pt idx="12">
                  <c:v>9.6279226385053165E-2</c:v>
                </c:pt>
                <c:pt idx="13">
                  <c:v>0.14812188674623564</c:v>
                </c:pt>
                <c:pt idx="14">
                  <c:v>0.19255845277010633</c:v>
                </c:pt>
                <c:pt idx="15">
                  <c:v>0.23107014332412759</c:v>
                </c:pt>
                <c:pt idx="16">
                  <c:v>0.26476787255889622</c:v>
                </c:pt>
                <c:pt idx="17">
                  <c:v>0.29450116306016261</c:v>
                </c:pt>
                <c:pt idx="18">
                  <c:v>0.32093075461684389</c:v>
                </c:pt>
                <c:pt idx="19">
                  <c:v>0.34457828390440082</c:v>
                </c:pt>
                <c:pt idx="20">
                  <c:v>0.36586106026320203</c:v>
                </c:pt>
                <c:pt idx="21">
                  <c:v>0.38511690554021266</c:v>
                </c:pt>
                <c:pt idx="22">
                  <c:v>0.40262221942840415</c:v>
                </c:pt>
                <c:pt idx="23">
                  <c:v>0.41860533210892681</c:v>
                </c:pt>
                <c:pt idx="24">
                  <c:v>0.43325651873273924</c:v>
                </c:pt>
                <c:pt idx="25">
                  <c:v>0.44673561042664667</c:v>
                </c:pt>
                <c:pt idx="26">
                  <c:v>0.45917784891333047</c:v>
                </c:pt>
                <c:pt idx="27">
                  <c:v>0.47069844010470435</c:v>
                </c:pt>
                <c:pt idx="28">
                  <c:v>0.48139613192526587</c:v>
                </c:pt>
                <c:pt idx="29">
                  <c:v>0.49135605189613341</c:v>
                </c:pt>
                <c:pt idx="30">
                  <c:v>0.5006519772022765</c:v>
                </c:pt>
                <c:pt idx="31">
                  <c:v>0.5093481653918942</c:v>
                </c:pt>
                <c:pt idx="32">
                  <c:v>0.51750084181966072</c:v>
                </c:pt>
                <c:pt idx="33">
                  <c:v>0.5251594166457445</c:v>
                </c:pt>
                <c:pt idx="34">
                  <c:v>0.53236748707029391</c:v>
                </c:pt>
                <c:pt idx="35">
                  <c:v>0.53916366775629776</c:v>
                </c:pt>
                <c:pt idx="36">
                  <c:v>0.54558228284863464</c:v>
                </c:pt>
                <c:pt idx="37">
                  <c:v>0.5516539457738181</c:v>
                </c:pt>
                <c:pt idx="38">
                  <c:v>0.55740604749241307</c:v>
                </c:pt>
                <c:pt idx="39">
                  <c:v>0.56286316963569538</c:v>
                </c:pt>
                <c:pt idx="40">
                  <c:v>0.56804743567181371</c:v>
                </c:pt>
                <c:pt idx="41">
                  <c:v>0.5729788106817798</c:v>
                </c:pt>
                <c:pt idx="42">
                  <c:v>0.57767535831031902</c:v>
                </c:pt>
                <c:pt idx="43">
                  <c:v>0.58215346186311212</c:v>
                </c:pt>
                <c:pt idx="44">
                  <c:v>0.58642801525441479</c:v>
                </c:pt>
                <c:pt idx="45">
                  <c:v>0.59051258849499277</c:v>
                </c:pt>
                <c:pt idx="46">
                  <c:v>0.59441957159467607</c:v>
                </c:pt>
                <c:pt idx="47">
                  <c:v>0.59816030009437282</c:v>
                </c:pt>
                <c:pt idx="48">
                  <c:v>0.60174516490658225</c:v>
                </c:pt>
                <c:pt idx="49">
                  <c:v>0.60518370870604843</c:v>
                </c:pt>
                <c:pt idx="50">
                  <c:v>0.60848471075353605</c:v>
                </c:pt>
                <c:pt idx="51">
                  <c:v>0.61165626174033771</c:v>
                </c:pt>
                <c:pt idx="52">
                  <c:v>0.61470582999687795</c:v>
                </c:pt>
                <c:pt idx="53">
                  <c:v>0.61764032020600146</c:v>
                </c:pt>
                <c:pt idx="54">
                  <c:v>0.62046612559256487</c:v>
                </c:pt>
                <c:pt idx="55">
                  <c:v>0.62318917441961685</c:v>
                </c:pt>
                <c:pt idx="56">
                  <c:v>0.6258149715028456</c:v>
                </c:pt>
                <c:pt idx="57">
                  <c:v>0.62834863535508378</c:v>
                </c:pt>
                <c:pt idx="58">
                  <c:v>0.63079493148827936</c:v>
                </c:pt>
                <c:pt idx="59">
                  <c:v>0.6331583023288242</c:v>
                </c:pt>
                <c:pt idx="60">
                  <c:v>0.63544289414135091</c:v>
                </c:pt>
                <c:pt idx="61">
                  <c:v>0.63765258130428648</c:v>
                </c:pt>
                <c:pt idx="62">
                  <c:v>0.63979098823615976</c:v>
                </c:pt>
                <c:pt idx="63">
                  <c:v>0.64186150923368768</c:v>
                </c:pt>
                <c:pt idx="64">
                  <c:v>0.64386732645004308</c:v>
                </c:pt>
                <c:pt idx="65">
                  <c:v>0.64581142621358734</c:v>
                </c:pt>
                <c:pt idx="66">
                  <c:v>0.64769661386308486</c:v>
                </c:pt>
                <c:pt idx="67">
                  <c:v>0.64952552725438861</c:v>
                </c:pt>
                <c:pt idx="68">
                  <c:v>0.65130064907535967</c:v>
                </c:pt>
                <c:pt idx="69">
                  <c:v>0.65302431808992578</c:v>
                </c:pt>
                <c:pt idx="70">
                  <c:v>0.65469873941836154</c:v>
                </c:pt>
                <c:pt idx="71">
                  <c:v>0.65632599394881319</c:v>
                </c:pt>
                <c:pt idx="72">
                  <c:v>0.65790804696452998</c:v>
                </c:pt>
                <c:pt idx="73">
                  <c:v>0.65944675606200798</c:v>
                </c:pt>
                <c:pt idx="74">
                  <c:v>0.66094387842712166</c:v>
                </c:pt>
                <c:pt idx="75">
                  <c:v>0.66240107752916577</c:v>
                </c:pt>
                <c:pt idx="76">
                  <c:v>0.6638199292864192</c:v>
                </c:pt>
                <c:pt idx="77">
                  <c:v>0.6652019277512764</c:v>
                </c:pt>
                <c:pt idx="78">
                  <c:v>0.6665484903580603</c:v>
                </c:pt>
                <c:pt idx="79">
                  <c:v>0.66786096277226759</c:v>
                </c:pt>
                <c:pt idx="80">
                  <c:v>0.66914062337611946</c:v>
                </c:pt>
                <c:pt idx="81">
                  <c:v>0.67038868742185165</c:v>
                </c:pt>
                <c:pt idx="82">
                  <c:v>0.67160631088110256</c:v>
                </c:pt>
                <c:pt idx="83">
                  <c:v>0.67279459401603414</c:v>
                </c:pt>
                <c:pt idx="84">
                  <c:v>0.67395458469537217</c:v>
                </c:pt>
                <c:pt idx="85">
                  <c:v>0.67508728147637276</c:v>
                </c:pt>
                <c:pt idx="86">
                  <c:v>0.67619363647176878</c:v>
                </c:pt>
                <c:pt idx="87">
                  <c:v>0.67727455801899472</c:v>
                </c:pt>
                <c:pt idx="88">
                  <c:v>0.67833091316742</c:v>
                </c:pt>
                <c:pt idx="89">
                  <c:v>0.67936352999790317</c:v>
                </c:pt>
                <c:pt idx="90">
                  <c:v>0.68037319978770905</c:v>
                </c:pt>
                <c:pt idx="91">
                  <c:v>0.68136067903268394</c:v>
                </c:pt>
                <c:pt idx="92">
                  <c:v>0.68232669133755064</c:v>
                </c:pt>
                <c:pt idx="93">
                  <c:v>0.68327192918424828</c:v>
                </c:pt>
                <c:pt idx="94">
                  <c:v>0.68419705558739907</c:v>
                </c:pt>
                <c:pt idx="95">
                  <c:v>0.68510270564522047</c:v>
                </c:pt>
                <c:pt idx="96">
                  <c:v>0.68598948799350368</c:v>
                </c:pt>
                <c:pt idx="97">
                  <c:v>0.68685798616965765</c:v>
                </c:pt>
                <c:pt idx="98">
                  <c:v>0.68770875989323688</c:v>
                </c:pt>
                <c:pt idx="99">
                  <c:v>0.68854234626886512</c:v>
                </c:pt>
                <c:pt idx="100">
                  <c:v>0.68935926091698063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D-487B-8921-2D4B3D6AF763}"/>
            </c:ext>
          </c:extLst>
        </c:ser>
        <c:ser>
          <c:idx val="1"/>
          <c:order val="1"/>
          <c:tx>
            <c:strRef>
              <c:f>'BEP &amp; Waterfall Analysis'!$CK$15</c:f>
              <c:strCache>
                <c:ptCount val="1"/>
                <c:pt idx="0">
                  <c:v>A3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Analysis'!$CK$16:$CK$116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3.4335690802854361E-2</c:v>
                </c:pt>
                <c:pt idx="12">
                  <c:v>9.4423149707849499E-2</c:v>
                </c:pt>
                <c:pt idx="13">
                  <c:v>0.1452663841659223</c:v>
                </c:pt>
                <c:pt idx="14">
                  <c:v>0.188846299415699</c:v>
                </c:pt>
                <c:pt idx="15">
                  <c:v>0.22661555929883878</c:v>
                </c:pt>
                <c:pt idx="16">
                  <c:v>0.25966366169658611</c:v>
                </c:pt>
                <c:pt idx="17">
                  <c:v>0.28882375204753963</c:v>
                </c:pt>
                <c:pt idx="18">
                  <c:v>0.31474383235949832</c:v>
                </c:pt>
                <c:pt idx="19">
                  <c:v>0.33793548316493505</c:v>
                </c:pt>
                <c:pt idx="20">
                  <c:v>0.35880796888982813</c:v>
                </c:pt>
                <c:pt idx="21">
                  <c:v>0.377692598831398</c:v>
                </c:pt>
                <c:pt idx="22">
                  <c:v>0.39486044423282518</c:v>
                </c:pt>
                <c:pt idx="23">
                  <c:v>0.41053543351238914</c:v>
                </c:pt>
                <c:pt idx="24">
                  <c:v>0.42490417368532274</c:v>
                </c:pt>
                <c:pt idx="25">
                  <c:v>0.43812341464442173</c:v>
                </c:pt>
                <c:pt idx="26">
                  <c:v>0.45032579091435915</c:v>
                </c:pt>
                <c:pt idx="27">
                  <c:v>0.46162428746059758</c:v>
                </c:pt>
                <c:pt idx="28">
                  <c:v>0.47211574853924748</c:v>
                </c:pt>
                <c:pt idx="29">
                  <c:v>0.48188366057799054</c:v>
                </c:pt>
                <c:pt idx="30">
                  <c:v>0.49100037848081735</c:v>
                </c:pt>
                <c:pt idx="31">
                  <c:v>0.49952892103507479</c:v>
                </c:pt>
                <c:pt idx="32">
                  <c:v>0.50752442967969102</c:v>
                </c:pt>
                <c:pt idx="33">
                  <c:v>0.51503536204281541</c:v>
                </c:pt>
                <c:pt idx="34">
                  <c:v>0.52210447485516787</c:v>
                </c:pt>
                <c:pt idx="35">
                  <c:v>0.52876963836395718</c:v>
                </c:pt>
                <c:pt idx="36">
                  <c:v>0.53506451501114716</c:v>
                </c:pt>
                <c:pt idx="37">
                  <c:v>0.54101912805578634</c:v>
                </c:pt>
                <c:pt idx="38">
                  <c:v>0.54666034041386558</c:v>
                </c:pt>
                <c:pt idx="39">
                  <c:v>0.55201225983050484</c:v>
                </c:pt>
                <c:pt idx="40">
                  <c:v>0.55709658327631206</c:v>
                </c:pt>
                <c:pt idx="41">
                  <c:v>0.56193289094427501</c:v>
                </c:pt>
                <c:pt idx="42">
                  <c:v>0.56653889824709702</c:v>
                </c:pt>
                <c:pt idx="43">
                  <c:v>0.57093067265211328</c:v>
                </c:pt>
                <c:pt idx="44">
                  <c:v>0.57512282094781064</c:v>
                </c:pt>
                <c:pt idx="45">
                  <c:v>0.57912865154147686</c:v>
                </c:pt>
                <c:pt idx="46">
                  <c:v>0.58296031558759265</c:v>
                </c:pt>
                <c:pt idx="47">
                  <c:v>0.58662893009983097</c:v>
                </c:pt>
                <c:pt idx="48">
                  <c:v>0.59014468567405942</c:v>
                </c:pt>
                <c:pt idx="49">
                  <c:v>0.59351694102076835</c:v>
                </c:pt>
                <c:pt idx="50">
                  <c:v>0.5967543061536088</c:v>
                </c:pt>
                <c:pt idx="51">
                  <c:v>0.59986471579104383</c:v>
                </c:pt>
                <c:pt idx="52">
                  <c:v>0.60285549428857754</c:v>
                </c:pt>
                <c:pt idx="53">
                  <c:v>0.60573341322016672</c:v>
                </c:pt>
                <c:pt idx="54">
                  <c:v>0.60850474256169684</c:v>
                </c:pt>
                <c:pt idx="55">
                  <c:v>0.61117529629080769</c:v>
                </c:pt>
                <c:pt idx="56">
                  <c:v>0.61375047310102182</c:v>
                </c:pt>
                <c:pt idx="57">
                  <c:v>0.61623529283017575</c:v>
                </c:pt>
                <c:pt idx="58">
                  <c:v>0.61863442912039335</c:v>
                </c:pt>
                <c:pt idx="59">
                  <c:v>0.62095223875670513</c:v>
                </c:pt>
                <c:pt idx="60">
                  <c:v>0.62319278807180678</c:v>
                </c:pt>
                <c:pt idx="61">
                  <c:v>0.62535987675362614</c:v>
                </c:pt>
                <c:pt idx="62">
                  <c:v>0.62745705934893536</c:v>
                </c:pt>
                <c:pt idx="63">
                  <c:v>0.62948766471899664</c:v>
                </c:pt>
                <c:pt idx="64">
                  <c:v>0.63145481367124356</c:v>
                </c:pt>
                <c:pt idx="65">
                  <c:v>0.63336143496342134</c:v>
                </c:pt>
                <c:pt idx="66">
                  <c:v>0.63521027985280565</c:v>
                </c:pt>
                <c:pt idx="67">
                  <c:v>0.63700393534250699</c:v>
                </c:pt>
                <c:pt idx="68">
                  <c:v>0.63874483625898204</c:v>
                </c:pt>
                <c:pt idx="69">
                  <c:v>0.64043527627932706</c:v>
                </c:pt>
                <c:pt idx="70">
                  <c:v>0.64207741801337659</c:v>
                </c:pt>
                <c:pt idx="71">
                  <c:v>0.64367330223379093</c:v>
                </c:pt>
                <c:pt idx="72">
                  <c:v>0.64522485633697158</c:v>
                </c:pt>
                <c:pt idx="73">
                  <c:v>0.6467339021085583</c:v>
                </c:pt>
                <c:pt idx="74">
                  <c:v>0.64820216285929122</c:v>
                </c:pt>
                <c:pt idx="75">
                  <c:v>0.64963126999000465</c:v>
                </c:pt>
                <c:pt idx="76">
                  <c:v>0.65102276903833067</c:v>
                </c:pt>
                <c:pt idx="77">
                  <c:v>0.65237812525423289</c:v>
                </c:pt>
                <c:pt idx="78">
                  <c:v>0.65369872874665036</c:v>
                </c:pt>
                <c:pt idx="79">
                  <c:v>0.65498589923925976</c:v>
                </c:pt>
                <c:pt idx="80">
                  <c:v>0.65624089046955403</c:v>
                </c:pt>
                <c:pt idx="81">
                  <c:v>0.65746489426206323</c:v>
                </c:pt>
                <c:pt idx="82">
                  <c:v>0.65865904430353561</c:v>
                </c:pt>
                <c:pt idx="83">
                  <c:v>0.65982441964521343</c:v>
                </c:pt>
                <c:pt idx="84">
                  <c:v>0.66096204795494651</c:v>
                </c:pt>
                <c:pt idx="85">
                  <c:v>0.66207290853974465</c:v>
                </c:pt>
                <c:pt idx="86">
                  <c:v>0.66315793515745458</c:v>
                </c:pt>
                <c:pt idx="87">
                  <c:v>0.66421801863452745</c:v>
                </c:pt>
                <c:pt idx="88">
                  <c:v>0.66525400930530332</c:v>
                </c:pt>
                <c:pt idx="89">
                  <c:v>0.66626671928684811</c:v>
                </c:pt>
                <c:pt idx="90">
                  <c:v>0.66725692460213648</c:v>
                </c:pt>
                <c:pt idx="91">
                  <c:v>0.66822536716324266</c:v>
                </c:pt>
                <c:pt idx="92">
                  <c:v>0.66917275662519426</c:v>
                </c:pt>
                <c:pt idx="93">
                  <c:v>0.6700997721202222</c:v>
                </c:pt>
                <c:pt idx="94">
                  <c:v>0.67100706388131348</c:v>
                </c:pt>
                <c:pt idx="95">
                  <c:v>0.67189525476322387</c:v>
                </c:pt>
                <c:pt idx="96">
                  <c:v>0.67276494166842771</c:v>
                </c:pt>
                <c:pt idx="97">
                  <c:v>0.67361669688486447</c:v>
                </c:pt>
                <c:pt idx="98">
                  <c:v>0.67445106934178212</c:v>
                </c:pt>
                <c:pt idx="99">
                  <c:v>0.67526858578946924</c:v>
                </c:pt>
                <c:pt idx="100">
                  <c:v>0.6760697519082024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DD-487B-8921-2D4B3D6AF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468000"/>
        <c:axId val="317533936"/>
      </c:lineChart>
      <c:catAx>
        <c:axId val="215468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33936"/>
        <c:crosses val="autoZero"/>
        <c:auto val="1"/>
        <c:lblAlgn val="ctr"/>
        <c:lblOffset val="100"/>
        <c:noMultiLvlLbl val="0"/>
      </c:catAx>
      <c:valAx>
        <c:axId val="3175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'BEP &amp; Waterfall Analysis'!$BT$15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Analysis'!$BO$16:$BO$116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Analysis'!$BT$16:$BT$116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6.0714285714285712</c:v>
                </c:pt>
                <c:pt idx="12">
                  <c:v>6.2142857142857144</c:v>
                </c:pt>
                <c:pt idx="13">
                  <c:v>6.3571428571428568</c:v>
                </c:pt>
                <c:pt idx="14">
                  <c:v>6.5</c:v>
                </c:pt>
                <c:pt idx="15">
                  <c:v>6.6428571428571423</c:v>
                </c:pt>
                <c:pt idx="16">
                  <c:v>6.7857142857142856</c:v>
                </c:pt>
                <c:pt idx="17">
                  <c:v>6.9285714285714288</c:v>
                </c:pt>
                <c:pt idx="18">
                  <c:v>7.0714285714285712</c:v>
                </c:pt>
                <c:pt idx="19">
                  <c:v>7.2142857142857144</c:v>
                </c:pt>
                <c:pt idx="20">
                  <c:v>7.3571428571428568</c:v>
                </c:pt>
                <c:pt idx="21">
                  <c:v>7.5</c:v>
                </c:pt>
                <c:pt idx="22">
                  <c:v>7.6428571428571423</c:v>
                </c:pt>
                <c:pt idx="23">
                  <c:v>7.7857142857142856</c:v>
                </c:pt>
                <c:pt idx="24">
                  <c:v>7.9285714285714288</c:v>
                </c:pt>
                <c:pt idx="25">
                  <c:v>8.0714285714285712</c:v>
                </c:pt>
                <c:pt idx="26">
                  <c:v>8.2142857142857135</c:v>
                </c:pt>
                <c:pt idx="27">
                  <c:v>8.3571428571428577</c:v>
                </c:pt>
                <c:pt idx="28">
                  <c:v>8.5</c:v>
                </c:pt>
                <c:pt idx="29">
                  <c:v>8.6428571428571423</c:v>
                </c:pt>
                <c:pt idx="30">
                  <c:v>8.7857142857142847</c:v>
                </c:pt>
                <c:pt idx="31">
                  <c:v>8.9285714285714288</c:v>
                </c:pt>
                <c:pt idx="32">
                  <c:v>9.0714285714285712</c:v>
                </c:pt>
                <c:pt idx="33">
                  <c:v>9.2142857142857135</c:v>
                </c:pt>
                <c:pt idx="34">
                  <c:v>9.3571428571428577</c:v>
                </c:pt>
                <c:pt idx="35">
                  <c:v>9.5</c:v>
                </c:pt>
                <c:pt idx="36">
                  <c:v>9.6428571428571423</c:v>
                </c:pt>
                <c:pt idx="37">
                  <c:v>9.7857142857142847</c:v>
                </c:pt>
                <c:pt idx="38">
                  <c:v>9.9285714285714288</c:v>
                </c:pt>
                <c:pt idx="39">
                  <c:v>10.071428571428571</c:v>
                </c:pt>
                <c:pt idx="40">
                  <c:v>10.214285714285715</c:v>
                </c:pt>
                <c:pt idx="41">
                  <c:v>10.357142857142858</c:v>
                </c:pt>
                <c:pt idx="42">
                  <c:v>10.5</c:v>
                </c:pt>
                <c:pt idx="43">
                  <c:v>10.642857142857142</c:v>
                </c:pt>
                <c:pt idx="44">
                  <c:v>10.785714285714285</c:v>
                </c:pt>
                <c:pt idx="45">
                  <c:v>10.928571428571427</c:v>
                </c:pt>
                <c:pt idx="46">
                  <c:v>11.071428571428571</c:v>
                </c:pt>
                <c:pt idx="47">
                  <c:v>11.214285714285715</c:v>
                </c:pt>
                <c:pt idx="48">
                  <c:v>11.357142857142858</c:v>
                </c:pt>
                <c:pt idx="49">
                  <c:v>11.5</c:v>
                </c:pt>
                <c:pt idx="50">
                  <c:v>11.642857142857142</c:v>
                </c:pt>
                <c:pt idx="51">
                  <c:v>11.785714285714285</c:v>
                </c:pt>
                <c:pt idx="52">
                  <c:v>11.928571428571427</c:v>
                </c:pt>
                <c:pt idx="53">
                  <c:v>12.071428571428571</c:v>
                </c:pt>
                <c:pt idx="54">
                  <c:v>12.214285714285714</c:v>
                </c:pt>
                <c:pt idx="55">
                  <c:v>12.357142857142858</c:v>
                </c:pt>
                <c:pt idx="56">
                  <c:v>12.5</c:v>
                </c:pt>
                <c:pt idx="57">
                  <c:v>12.642857142857142</c:v>
                </c:pt>
                <c:pt idx="58">
                  <c:v>12.785714285714285</c:v>
                </c:pt>
                <c:pt idx="59">
                  <c:v>12.928571428571427</c:v>
                </c:pt>
                <c:pt idx="60">
                  <c:v>13.071428571428571</c:v>
                </c:pt>
                <c:pt idx="61">
                  <c:v>13.214285714285714</c:v>
                </c:pt>
                <c:pt idx="62">
                  <c:v>13.357142857142858</c:v>
                </c:pt>
                <c:pt idx="63">
                  <c:v>13.5</c:v>
                </c:pt>
                <c:pt idx="64">
                  <c:v>13.642857142857142</c:v>
                </c:pt>
                <c:pt idx="65">
                  <c:v>13.785714285714285</c:v>
                </c:pt>
                <c:pt idx="66">
                  <c:v>13.928571428571427</c:v>
                </c:pt>
                <c:pt idx="67">
                  <c:v>14.071428571428571</c:v>
                </c:pt>
                <c:pt idx="68">
                  <c:v>14.214285714285714</c:v>
                </c:pt>
                <c:pt idx="69">
                  <c:v>14.357142857142856</c:v>
                </c:pt>
                <c:pt idx="70">
                  <c:v>14.5</c:v>
                </c:pt>
                <c:pt idx="71">
                  <c:v>14.642857142857142</c:v>
                </c:pt>
                <c:pt idx="72">
                  <c:v>14.785714285714285</c:v>
                </c:pt>
                <c:pt idx="73">
                  <c:v>14.928571428571429</c:v>
                </c:pt>
                <c:pt idx="74">
                  <c:v>15.071428571428571</c:v>
                </c:pt>
                <c:pt idx="75">
                  <c:v>15.214285714285714</c:v>
                </c:pt>
                <c:pt idx="76">
                  <c:v>15.357142857142856</c:v>
                </c:pt>
                <c:pt idx="77">
                  <c:v>15.5</c:v>
                </c:pt>
                <c:pt idx="78">
                  <c:v>15.642857142857142</c:v>
                </c:pt>
                <c:pt idx="79">
                  <c:v>15.785714285714285</c:v>
                </c:pt>
                <c:pt idx="80">
                  <c:v>15.928571428571429</c:v>
                </c:pt>
                <c:pt idx="81">
                  <c:v>16.071428571428569</c:v>
                </c:pt>
                <c:pt idx="82">
                  <c:v>16.214285714285715</c:v>
                </c:pt>
                <c:pt idx="83">
                  <c:v>16.357142857142854</c:v>
                </c:pt>
                <c:pt idx="84">
                  <c:v>16.5</c:v>
                </c:pt>
                <c:pt idx="85">
                  <c:v>16.642857142857142</c:v>
                </c:pt>
                <c:pt idx="86">
                  <c:v>16.785714285714285</c:v>
                </c:pt>
                <c:pt idx="87">
                  <c:v>16.928571428571431</c:v>
                </c:pt>
                <c:pt idx="88">
                  <c:v>17.071428571428569</c:v>
                </c:pt>
                <c:pt idx="89">
                  <c:v>17.214285714285715</c:v>
                </c:pt>
                <c:pt idx="90">
                  <c:v>17.357142857142854</c:v>
                </c:pt>
                <c:pt idx="91">
                  <c:v>17.5</c:v>
                </c:pt>
                <c:pt idx="92">
                  <c:v>17.642857142857142</c:v>
                </c:pt>
                <c:pt idx="93">
                  <c:v>17.785714285714285</c:v>
                </c:pt>
                <c:pt idx="94">
                  <c:v>17.928571428571427</c:v>
                </c:pt>
                <c:pt idx="95">
                  <c:v>18.071428571428569</c:v>
                </c:pt>
                <c:pt idx="96">
                  <c:v>18.214285714285715</c:v>
                </c:pt>
                <c:pt idx="97">
                  <c:v>18.357142857142854</c:v>
                </c:pt>
                <c:pt idx="98">
                  <c:v>18.5</c:v>
                </c:pt>
                <c:pt idx="99">
                  <c:v>18.642857142857142</c:v>
                </c:pt>
                <c:pt idx="100">
                  <c:v>18.785714285714285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83-4D7F-AE3F-928CD27FE1CC}"/>
            </c:ext>
          </c:extLst>
        </c:ser>
        <c:ser>
          <c:idx val="3"/>
          <c:order val="1"/>
          <c:tx>
            <c:strRef>
              <c:f>'BEP &amp; Waterfall Analysis'!$BS$15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Analysis'!$BO$16:$BO$116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Analysis'!$BS$16:$BS$116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3.0266056584138314</c:v>
                </c:pt>
                <c:pt idx="12">
                  <c:v>3.0798169752414948</c:v>
                </c:pt>
                <c:pt idx="13">
                  <c:v>3.1330282920691581</c:v>
                </c:pt>
                <c:pt idx="14">
                  <c:v>3.1862396088968215</c:v>
                </c:pt>
                <c:pt idx="15">
                  <c:v>3.2394509257244843</c:v>
                </c:pt>
                <c:pt idx="16">
                  <c:v>3.2926622425521477</c:v>
                </c:pt>
                <c:pt idx="17">
                  <c:v>3.345873559379811</c:v>
                </c:pt>
                <c:pt idx="18">
                  <c:v>3.3990848762074743</c:v>
                </c:pt>
                <c:pt idx="19">
                  <c:v>3.4522961930351377</c:v>
                </c:pt>
                <c:pt idx="20">
                  <c:v>3.5055075098628006</c:v>
                </c:pt>
                <c:pt idx="21">
                  <c:v>3.5587188266904639</c:v>
                </c:pt>
                <c:pt idx="22">
                  <c:v>3.6119301435181272</c:v>
                </c:pt>
                <c:pt idx="23">
                  <c:v>3.6651414603457906</c:v>
                </c:pt>
                <c:pt idx="24">
                  <c:v>3.7183527771734539</c:v>
                </c:pt>
                <c:pt idx="25">
                  <c:v>3.7715640940011168</c:v>
                </c:pt>
                <c:pt idx="26">
                  <c:v>3.8247754108287801</c:v>
                </c:pt>
                <c:pt idx="27">
                  <c:v>3.8779867276564435</c:v>
                </c:pt>
                <c:pt idx="28">
                  <c:v>3.9311980444841068</c:v>
                </c:pt>
                <c:pt idx="29">
                  <c:v>3.9844093613117701</c:v>
                </c:pt>
                <c:pt idx="30">
                  <c:v>4.037620678139433</c:v>
                </c:pt>
                <c:pt idx="31">
                  <c:v>4.0908319949670968</c:v>
                </c:pt>
                <c:pt idx="32">
                  <c:v>4.1440433117947597</c:v>
                </c:pt>
                <c:pt idx="33">
                  <c:v>4.1972546286224226</c:v>
                </c:pt>
                <c:pt idx="34">
                  <c:v>4.2504659454500864</c:v>
                </c:pt>
                <c:pt idx="35">
                  <c:v>4.3036772622777493</c:v>
                </c:pt>
                <c:pt idx="36">
                  <c:v>4.3568885791054122</c:v>
                </c:pt>
                <c:pt idx="37">
                  <c:v>4.4100998959330759</c:v>
                </c:pt>
                <c:pt idx="38">
                  <c:v>4.4633112127607388</c:v>
                </c:pt>
                <c:pt idx="39">
                  <c:v>4.5165225295884026</c:v>
                </c:pt>
                <c:pt idx="40">
                  <c:v>4.5697338464160655</c:v>
                </c:pt>
                <c:pt idx="41">
                  <c:v>4.6229451632437293</c:v>
                </c:pt>
                <c:pt idx="42">
                  <c:v>4.6761564800713922</c:v>
                </c:pt>
                <c:pt idx="43">
                  <c:v>4.7293677968990551</c:v>
                </c:pt>
                <c:pt idx="44">
                  <c:v>4.7825791137267188</c:v>
                </c:pt>
                <c:pt idx="45">
                  <c:v>4.8357904305543817</c:v>
                </c:pt>
                <c:pt idx="46">
                  <c:v>4.8890017473820446</c:v>
                </c:pt>
                <c:pt idx="47">
                  <c:v>4.9422130642097084</c:v>
                </c:pt>
                <c:pt idx="48">
                  <c:v>4.9954243810373713</c:v>
                </c:pt>
                <c:pt idx="49">
                  <c:v>5.0486356978650342</c:v>
                </c:pt>
                <c:pt idx="50">
                  <c:v>5.101847014692698</c:v>
                </c:pt>
                <c:pt idx="51">
                  <c:v>5.1550583315203617</c:v>
                </c:pt>
                <c:pt idx="52">
                  <c:v>5.2082696483480238</c:v>
                </c:pt>
                <c:pt idx="53">
                  <c:v>5.2614809651756875</c:v>
                </c:pt>
                <c:pt idx="54">
                  <c:v>5.3146922820033513</c:v>
                </c:pt>
                <c:pt idx="55">
                  <c:v>5.3679035988310142</c:v>
                </c:pt>
                <c:pt idx="56">
                  <c:v>5.4211149156586771</c:v>
                </c:pt>
                <c:pt idx="57">
                  <c:v>5.4743262324863409</c:v>
                </c:pt>
                <c:pt idx="58">
                  <c:v>5.5275375493140038</c:v>
                </c:pt>
                <c:pt idx="59">
                  <c:v>5.5807488661416667</c:v>
                </c:pt>
                <c:pt idx="60">
                  <c:v>5.6339601829693304</c:v>
                </c:pt>
                <c:pt idx="61">
                  <c:v>5.6871714997969933</c:v>
                </c:pt>
                <c:pt idx="62">
                  <c:v>5.7403828166246562</c:v>
                </c:pt>
                <c:pt idx="63">
                  <c:v>5.79359413345232</c:v>
                </c:pt>
                <c:pt idx="64">
                  <c:v>5.8468054502799838</c:v>
                </c:pt>
                <c:pt idx="65">
                  <c:v>5.9000167671076467</c:v>
                </c:pt>
                <c:pt idx="66">
                  <c:v>5.9532280839353096</c:v>
                </c:pt>
                <c:pt idx="67">
                  <c:v>6.0064394007629733</c:v>
                </c:pt>
                <c:pt idx="68">
                  <c:v>6.0596507175906362</c:v>
                </c:pt>
                <c:pt idx="69">
                  <c:v>6.1128620344182991</c:v>
                </c:pt>
                <c:pt idx="70">
                  <c:v>6.1660733512459629</c:v>
                </c:pt>
                <c:pt idx="71">
                  <c:v>6.2192846680736258</c:v>
                </c:pt>
                <c:pt idx="72">
                  <c:v>6.2724959849012887</c:v>
                </c:pt>
                <c:pt idx="73">
                  <c:v>6.3257073017289525</c:v>
                </c:pt>
                <c:pt idx="74">
                  <c:v>6.3789186185566162</c:v>
                </c:pt>
                <c:pt idx="75">
                  <c:v>6.4321299353842782</c:v>
                </c:pt>
                <c:pt idx="76">
                  <c:v>6.485341252211942</c:v>
                </c:pt>
                <c:pt idx="77">
                  <c:v>6.5385525690396058</c:v>
                </c:pt>
                <c:pt idx="78">
                  <c:v>6.5917638858672687</c:v>
                </c:pt>
                <c:pt idx="79">
                  <c:v>6.6449752026949316</c:v>
                </c:pt>
                <c:pt idx="80">
                  <c:v>6.6981865195225954</c:v>
                </c:pt>
                <c:pt idx="81">
                  <c:v>6.7513978363502583</c:v>
                </c:pt>
                <c:pt idx="82">
                  <c:v>6.8046091531779211</c:v>
                </c:pt>
                <c:pt idx="83">
                  <c:v>6.8578204700055849</c:v>
                </c:pt>
                <c:pt idx="84">
                  <c:v>6.9110317868332478</c:v>
                </c:pt>
                <c:pt idx="85">
                  <c:v>6.9642431036609107</c:v>
                </c:pt>
                <c:pt idx="86">
                  <c:v>7.0174544204885745</c:v>
                </c:pt>
                <c:pt idx="87">
                  <c:v>7.0706657373162374</c:v>
                </c:pt>
                <c:pt idx="88">
                  <c:v>7.1238770541439012</c:v>
                </c:pt>
                <c:pt idx="89">
                  <c:v>7.177088370971564</c:v>
                </c:pt>
                <c:pt idx="90">
                  <c:v>7.2302996877992278</c:v>
                </c:pt>
                <c:pt idx="91">
                  <c:v>7.2835110046268907</c:v>
                </c:pt>
                <c:pt idx="92">
                  <c:v>7.3367223214545536</c:v>
                </c:pt>
                <c:pt idx="93">
                  <c:v>7.3899336382822174</c:v>
                </c:pt>
                <c:pt idx="94">
                  <c:v>7.4431449551098803</c:v>
                </c:pt>
                <c:pt idx="95">
                  <c:v>7.4963562719375441</c:v>
                </c:pt>
                <c:pt idx="96">
                  <c:v>7.5495675887652069</c:v>
                </c:pt>
                <c:pt idx="97">
                  <c:v>7.6027789055928698</c:v>
                </c:pt>
                <c:pt idx="98">
                  <c:v>7.6559902224205336</c:v>
                </c:pt>
                <c:pt idx="99">
                  <c:v>7.7092015392481965</c:v>
                </c:pt>
                <c:pt idx="100">
                  <c:v>7.7624128560758594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83-4D7F-AE3F-928CD27FE1CC}"/>
            </c:ext>
          </c:extLst>
        </c:ser>
        <c:ser>
          <c:idx val="2"/>
          <c:order val="2"/>
          <c:tx>
            <c:strRef>
              <c:f>'BEP &amp; Waterfall Analysis'!$BR$15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'BEP &amp; Waterfall Analysis'!$BO$16:$BO$116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Analysis'!$BR$16:$BR$116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1.5168488646173843</c:v>
                </c:pt>
                <c:pt idx="12">
                  <c:v>1.550546593852153</c:v>
                </c:pt>
                <c:pt idx="13">
                  <c:v>1.5842443230869214</c:v>
                </c:pt>
                <c:pt idx="14">
                  <c:v>1.6179420523216901</c:v>
                </c:pt>
                <c:pt idx="15">
                  <c:v>1.6516397815564587</c:v>
                </c:pt>
                <c:pt idx="16">
                  <c:v>1.6853375107912274</c:v>
                </c:pt>
                <c:pt idx="17">
                  <c:v>1.7190352400259961</c:v>
                </c:pt>
                <c:pt idx="18">
                  <c:v>1.7527329692607645</c:v>
                </c:pt>
                <c:pt idx="19">
                  <c:v>1.7864306984955332</c:v>
                </c:pt>
                <c:pt idx="20">
                  <c:v>1.8201284277303018</c:v>
                </c:pt>
                <c:pt idx="21">
                  <c:v>1.8538261569650705</c:v>
                </c:pt>
                <c:pt idx="22">
                  <c:v>1.8875238861998391</c:v>
                </c:pt>
                <c:pt idx="23">
                  <c:v>1.9212216154346076</c:v>
                </c:pt>
                <c:pt idx="24">
                  <c:v>1.9549193446693762</c:v>
                </c:pt>
                <c:pt idx="25">
                  <c:v>1.9886170739041449</c:v>
                </c:pt>
                <c:pt idx="26">
                  <c:v>2.0223148031389133</c:v>
                </c:pt>
                <c:pt idx="27">
                  <c:v>2.056012532373682</c:v>
                </c:pt>
                <c:pt idx="28">
                  <c:v>2.0897102616084506</c:v>
                </c:pt>
                <c:pt idx="29">
                  <c:v>2.1234079908432193</c:v>
                </c:pt>
                <c:pt idx="30">
                  <c:v>2.157105720077988</c:v>
                </c:pt>
                <c:pt idx="31">
                  <c:v>2.1908034493127566</c:v>
                </c:pt>
                <c:pt idx="32">
                  <c:v>2.2245011785475253</c:v>
                </c:pt>
                <c:pt idx="33">
                  <c:v>2.2581989077822939</c:v>
                </c:pt>
                <c:pt idx="34">
                  <c:v>2.2918966370170626</c:v>
                </c:pt>
                <c:pt idx="35">
                  <c:v>2.3255943662518308</c:v>
                </c:pt>
                <c:pt idx="36">
                  <c:v>2.3592920954865995</c:v>
                </c:pt>
                <c:pt idx="37">
                  <c:v>2.3929898247213681</c:v>
                </c:pt>
                <c:pt idx="38">
                  <c:v>2.4266875539561368</c:v>
                </c:pt>
                <c:pt idx="39">
                  <c:v>2.4603852831909054</c:v>
                </c:pt>
                <c:pt idx="40">
                  <c:v>2.4940830124256741</c:v>
                </c:pt>
                <c:pt idx="41">
                  <c:v>2.5277807416604423</c:v>
                </c:pt>
                <c:pt idx="42">
                  <c:v>2.561478470895211</c:v>
                </c:pt>
                <c:pt idx="43">
                  <c:v>2.5951762001299796</c:v>
                </c:pt>
                <c:pt idx="44">
                  <c:v>2.6288739293647483</c:v>
                </c:pt>
                <c:pt idx="45">
                  <c:v>2.6625716585995169</c:v>
                </c:pt>
                <c:pt idx="46">
                  <c:v>2.6962693878342856</c:v>
                </c:pt>
                <c:pt idx="47">
                  <c:v>2.7299671170690543</c:v>
                </c:pt>
                <c:pt idx="48">
                  <c:v>2.7636648463038229</c:v>
                </c:pt>
                <c:pt idx="49">
                  <c:v>2.7973625755385916</c:v>
                </c:pt>
                <c:pt idx="50">
                  <c:v>2.8310603047733602</c:v>
                </c:pt>
                <c:pt idx="51">
                  <c:v>2.8647580340081289</c:v>
                </c:pt>
                <c:pt idx="52">
                  <c:v>2.8984557632428976</c:v>
                </c:pt>
                <c:pt idx="53">
                  <c:v>2.9321534924776662</c:v>
                </c:pt>
                <c:pt idx="54">
                  <c:v>2.9658512217124344</c:v>
                </c:pt>
                <c:pt idx="55">
                  <c:v>2.9995489509472031</c:v>
                </c:pt>
                <c:pt idx="56">
                  <c:v>3.0332466801819717</c:v>
                </c:pt>
                <c:pt idx="57">
                  <c:v>3.0669444094167404</c:v>
                </c:pt>
                <c:pt idx="58">
                  <c:v>3.1006421386515091</c:v>
                </c:pt>
                <c:pt idx="59">
                  <c:v>3.1343398678862773</c:v>
                </c:pt>
                <c:pt idx="60">
                  <c:v>3.1680375971210459</c:v>
                </c:pt>
                <c:pt idx="61">
                  <c:v>3.2017353263558146</c:v>
                </c:pt>
                <c:pt idx="62">
                  <c:v>3.2354330555905833</c:v>
                </c:pt>
                <c:pt idx="63">
                  <c:v>3.2691307848253519</c:v>
                </c:pt>
                <c:pt idx="64">
                  <c:v>3.3028285140601206</c:v>
                </c:pt>
                <c:pt idx="65">
                  <c:v>3.3365262432948892</c:v>
                </c:pt>
                <c:pt idx="66">
                  <c:v>3.3702239725296579</c:v>
                </c:pt>
                <c:pt idx="67">
                  <c:v>3.4039217017644265</c:v>
                </c:pt>
                <c:pt idx="68">
                  <c:v>3.4376194309991952</c:v>
                </c:pt>
                <c:pt idx="69">
                  <c:v>3.4713171602339639</c:v>
                </c:pt>
                <c:pt idx="70">
                  <c:v>3.5050148894687321</c:v>
                </c:pt>
                <c:pt idx="71">
                  <c:v>3.5387126187035007</c:v>
                </c:pt>
                <c:pt idx="72">
                  <c:v>3.5724103479382694</c:v>
                </c:pt>
                <c:pt idx="73">
                  <c:v>3.6061080771730381</c:v>
                </c:pt>
                <c:pt idx="74">
                  <c:v>3.6398058064078067</c:v>
                </c:pt>
                <c:pt idx="75">
                  <c:v>3.6735035356425754</c:v>
                </c:pt>
                <c:pt idx="76">
                  <c:v>3.707201264877344</c:v>
                </c:pt>
                <c:pt idx="77">
                  <c:v>3.7408989941121127</c:v>
                </c:pt>
                <c:pt idx="78">
                  <c:v>3.7745967233468813</c:v>
                </c:pt>
                <c:pt idx="79">
                  <c:v>3.80829445258165</c:v>
                </c:pt>
                <c:pt idx="80">
                  <c:v>3.8419921818164182</c:v>
                </c:pt>
                <c:pt idx="81">
                  <c:v>3.8756899110511869</c:v>
                </c:pt>
                <c:pt idx="82">
                  <c:v>3.9093876402859555</c:v>
                </c:pt>
                <c:pt idx="83">
                  <c:v>3.9430853695207242</c:v>
                </c:pt>
                <c:pt idx="84">
                  <c:v>3.9767830987554929</c:v>
                </c:pt>
                <c:pt idx="85">
                  <c:v>4.0104808279902615</c:v>
                </c:pt>
                <c:pt idx="86">
                  <c:v>4.0441785572250302</c:v>
                </c:pt>
                <c:pt idx="87">
                  <c:v>4.0778762864597988</c:v>
                </c:pt>
                <c:pt idx="88">
                  <c:v>4.1115740156945675</c:v>
                </c:pt>
                <c:pt idx="89">
                  <c:v>4.1452717449293353</c:v>
                </c:pt>
                <c:pt idx="90">
                  <c:v>4.1789694741641039</c:v>
                </c:pt>
                <c:pt idx="91">
                  <c:v>4.2126672033988726</c:v>
                </c:pt>
                <c:pt idx="92">
                  <c:v>4.2463649326336412</c:v>
                </c:pt>
                <c:pt idx="93">
                  <c:v>4.2800626618684099</c:v>
                </c:pt>
                <c:pt idx="94">
                  <c:v>4.3137603911031785</c:v>
                </c:pt>
                <c:pt idx="95">
                  <c:v>4.3474581203379472</c:v>
                </c:pt>
                <c:pt idx="96">
                  <c:v>4.3811558495727159</c:v>
                </c:pt>
                <c:pt idx="97">
                  <c:v>4.4148535788074845</c:v>
                </c:pt>
                <c:pt idx="98">
                  <c:v>4.4485513080422532</c:v>
                </c:pt>
                <c:pt idx="99">
                  <c:v>4.4822490372770218</c:v>
                </c:pt>
                <c:pt idx="100">
                  <c:v>4.5159467665117905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3-4D7F-AE3F-928CD27FE1CC}"/>
            </c:ext>
          </c:extLst>
        </c:ser>
        <c:ser>
          <c:idx val="1"/>
          <c:order val="3"/>
          <c:tx>
            <c:strRef>
              <c:f>'BEP &amp; Waterfall Analysis'!$BQ$15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Analysis'!$BO$16:$BO$116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Analysis'!$BQ$16:$BQ$116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0.19255845277010633</c:v>
                </c:pt>
                <c:pt idx="12">
                  <c:v>0.57767535831031902</c:v>
                </c:pt>
                <c:pt idx="13">
                  <c:v>0.96279226385053163</c:v>
                </c:pt>
                <c:pt idx="14">
                  <c:v>1.3479091693907443</c:v>
                </c:pt>
                <c:pt idx="15">
                  <c:v>1.733026074930957</c:v>
                </c:pt>
                <c:pt idx="16">
                  <c:v>2.1181429804711698</c:v>
                </c:pt>
                <c:pt idx="17">
                  <c:v>2.5032598860113824</c:v>
                </c:pt>
                <c:pt idx="18">
                  <c:v>2.888376791551595</c:v>
                </c:pt>
                <c:pt idx="19">
                  <c:v>3.2734936970918076</c:v>
                </c:pt>
                <c:pt idx="20">
                  <c:v>3.6586106026320202</c:v>
                </c:pt>
                <c:pt idx="21">
                  <c:v>4.0437275081722328</c:v>
                </c:pt>
                <c:pt idx="22">
                  <c:v>4.4288444137124454</c:v>
                </c:pt>
                <c:pt idx="23">
                  <c:v>4.813961319252658</c:v>
                </c:pt>
                <c:pt idx="24">
                  <c:v>5.1990782247928706</c:v>
                </c:pt>
                <c:pt idx="25">
                  <c:v>5.5841951303330832</c:v>
                </c:pt>
                <c:pt idx="26">
                  <c:v>5.9693120358732958</c:v>
                </c:pt>
                <c:pt idx="27">
                  <c:v>6.3544289414135093</c:v>
                </c:pt>
                <c:pt idx="28">
                  <c:v>6.7395458469537219</c:v>
                </c:pt>
                <c:pt idx="29">
                  <c:v>7.1246627524939345</c:v>
                </c:pt>
                <c:pt idx="30">
                  <c:v>7.5097796580341472</c:v>
                </c:pt>
                <c:pt idx="31">
                  <c:v>7.8948965635743598</c:v>
                </c:pt>
                <c:pt idx="32">
                  <c:v>8.2800134691145715</c:v>
                </c:pt>
                <c:pt idx="33">
                  <c:v>8.665130374654785</c:v>
                </c:pt>
                <c:pt idx="34">
                  <c:v>9.0502472801949967</c:v>
                </c:pt>
                <c:pt idx="35">
                  <c:v>9.4353641857352102</c:v>
                </c:pt>
                <c:pt idx="36">
                  <c:v>9.8204810912754237</c:v>
                </c:pt>
                <c:pt idx="37">
                  <c:v>10.205597996815635</c:v>
                </c:pt>
                <c:pt idx="38">
                  <c:v>10.590714902355849</c:v>
                </c:pt>
                <c:pt idx="39">
                  <c:v>10.975831807896061</c:v>
                </c:pt>
                <c:pt idx="40">
                  <c:v>11.360948713436274</c:v>
                </c:pt>
                <c:pt idx="41">
                  <c:v>11.746065618976486</c:v>
                </c:pt>
                <c:pt idx="42">
                  <c:v>12.131182524516699</c:v>
                </c:pt>
                <c:pt idx="43">
                  <c:v>12.516299430056911</c:v>
                </c:pt>
                <c:pt idx="44">
                  <c:v>12.901416335597125</c:v>
                </c:pt>
                <c:pt idx="45">
                  <c:v>13.286533241137336</c:v>
                </c:pt>
                <c:pt idx="46">
                  <c:v>13.67165014667755</c:v>
                </c:pt>
                <c:pt idx="47">
                  <c:v>14.056767052217761</c:v>
                </c:pt>
                <c:pt idx="48">
                  <c:v>14.441883957757975</c:v>
                </c:pt>
                <c:pt idx="49">
                  <c:v>14.827000863298187</c:v>
                </c:pt>
                <c:pt idx="50">
                  <c:v>15.2121177688384</c:v>
                </c:pt>
                <c:pt idx="51">
                  <c:v>15.597234674378614</c:v>
                </c:pt>
                <c:pt idx="52">
                  <c:v>15.982351579918825</c:v>
                </c:pt>
                <c:pt idx="53">
                  <c:v>16.367468485459039</c:v>
                </c:pt>
                <c:pt idx="54">
                  <c:v>16.752585390999251</c:v>
                </c:pt>
                <c:pt idx="55">
                  <c:v>17.137702296539462</c:v>
                </c:pt>
                <c:pt idx="56">
                  <c:v>17.522819202079678</c:v>
                </c:pt>
                <c:pt idx="57">
                  <c:v>17.907936107619889</c:v>
                </c:pt>
                <c:pt idx="58">
                  <c:v>18.293053013160101</c:v>
                </c:pt>
                <c:pt idx="59">
                  <c:v>18.678169918700313</c:v>
                </c:pt>
                <c:pt idx="60">
                  <c:v>19.063286824240528</c:v>
                </c:pt>
                <c:pt idx="61">
                  <c:v>19.44840372978074</c:v>
                </c:pt>
                <c:pt idx="62">
                  <c:v>19.833520635320951</c:v>
                </c:pt>
                <c:pt idx="63">
                  <c:v>20.218637540861163</c:v>
                </c:pt>
                <c:pt idx="64">
                  <c:v>20.603754446401378</c:v>
                </c:pt>
                <c:pt idx="65">
                  <c:v>20.98887135194159</c:v>
                </c:pt>
                <c:pt idx="66">
                  <c:v>21.373988257481802</c:v>
                </c:pt>
                <c:pt idx="67">
                  <c:v>21.759105163022017</c:v>
                </c:pt>
                <c:pt idx="68">
                  <c:v>22.144222068562229</c:v>
                </c:pt>
                <c:pt idx="69">
                  <c:v>22.529338974102441</c:v>
                </c:pt>
                <c:pt idx="70">
                  <c:v>22.914455879642652</c:v>
                </c:pt>
                <c:pt idx="71">
                  <c:v>23.299572785182868</c:v>
                </c:pt>
                <c:pt idx="72">
                  <c:v>23.684689690723079</c:v>
                </c:pt>
                <c:pt idx="73">
                  <c:v>24.069806596263291</c:v>
                </c:pt>
                <c:pt idx="74">
                  <c:v>24.454923501803503</c:v>
                </c:pt>
                <c:pt idx="75">
                  <c:v>24.840040407343718</c:v>
                </c:pt>
                <c:pt idx="76">
                  <c:v>25.22515731288393</c:v>
                </c:pt>
                <c:pt idx="77">
                  <c:v>25.610274218424141</c:v>
                </c:pt>
                <c:pt idx="78">
                  <c:v>25.995391123964353</c:v>
                </c:pt>
                <c:pt idx="79">
                  <c:v>26.380508029504568</c:v>
                </c:pt>
                <c:pt idx="80">
                  <c:v>26.76562493504478</c:v>
                </c:pt>
                <c:pt idx="81">
                  <c:v>27.150741840584992</c:v>
                </c:pt>
                <c:pt idx="82">
                  <c:v>27.535858746125204</c:v>
                </c:pt>
                <c:pt idx="83">
                  <c:v>27.920975651665419</c:v>
                </c:pt>
                <c:pt idx="84">
                  <c:v>28.306092557205631</c:v>
                </c:pt>
                <c:pt idx="85">
                  <c:v>28.691209462745842</c:v>
                </c:pt>
                <c:pt idx="86">
                  <c:v>29.076326368286058</c:v>
                </c:pt>
                <c:pt idx="87">
                  <c:v>29.461443273826269</c:v>
                </c:pt>
                <c:pt idx="88">
                  <c:v>29.846560179366481</c:v>
                </c:pt>
                <c:pt idx="89">
                  <c:v>30.231677084906693</c:v>
                </c:pt>
                <c:pt idx="90">
                  <c:v>30.616793990446908</c:v>
                </c:pt>
                <c:pt idx="91">
                  <c:v>31.00191089598712</c:v>
                </c:pt>
                <c:pt idx="92">
                  <c:v>31.387027801527331</c:v>
                </c:pt>
                <c:pt idx="93">
                  <c:v>31.772144707067543</c:v>
                </c:pt>
                <c:pt idx="94">
                  <c:v>32.157261612607755</c:v>
                </c:pt>
                <c:pt idx="95">
                  <c:v>32.54237851814797</c:v>
                </c:pt>
                <c:pt idx="96">
                  <c:v>32.927495423688185</c:v>
                </c:pt>
                <c:pt idx="97">
                  <c:v>33.312612329228394</c:v>
                </c:pt>
                <c:pt idx="98">
                  <c:v>33.697729234768609</c:v>
                </c:pt>
                <c:pt idx="99">
                  <c:v>34.082846140308824</c:v>
                </c:pt>
                <c:pt idx="100">
                  <c:v>34.467963045849032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3-4D7F-AE3F-928CD27FE1CC}"/>
            </c:ext>
          </c:extLst>
        </c:ser>
        <c:ser>
          <c:idx val="0"/>
          <c:order val="4"/>
          <c:tx>
            <c:strRef>
              <c:f>'BEP &amp; Waterfall Analysis'!$BP$15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Analysis'!$BO$16:$BO$116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Analysis'!$BP$16:$BP$116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0.19255845277010633</c:v>
                </c:pt>
                <c:pt idx="12">
                  <c:v>0.57767535831031902</c:v>
                </c:pt>
                <c:pt idx="13">
                  <c:v>0.96279226385053163</c:v>
                </c:pt>
                <c:pt idx="14">
                  <c:v>1.3479091693907443</c:v>
                </c:pt>
                <c:pt idx="15">
                  <c:v>1.733026074930957</c:v>
                </c:pt>
                <c:pt idx="16">
                  <c:v>2.1181429804711698</c:v>
                </c:pt>
                <c:pt idx="17">
                  <c:v>2.5032598860113824</c:v>
                </c:pt>
                <c:pt idx="18">
                  <c:v>2.888376791551595</c:v>
                </c:pt>
                <c:pt idx="19">
                  <c:v>3.2734936970918076</c:v>
                </c:pt>
                <c:pt idx="20">
                  <c:v>3.6586106026320202</c:v>
                </c:pt>
                <c:pt idx="21">
                  <c:v>4.0437275081722328</c:v>
                </c:pt>
                <c:pt idx="22">
                  <c:v>4.4288444137124454</c:v>
                </c:pt>
                <c:pt idx="23">
                  <c:v>4.813961319252658</c:v>
                </c:pt>
                <c:pt idx="24">
                  <c:v>5.1990782247928706</c:v>
                </c:pt>
                <c:pt idx="25">
                  <c:v>5.5841951303330832</c:v>
                </c:pt>
                <c:pt idx="26">
                  <c:v>5.9693120358732958</c:v>
                </c:pt>
                <c:pt idx="27">
                  <c:v>6.3544289414135093</c:v>
                </c:pt>
                <c:pt idx="28">
                  <c:v>6.7395458469537219</c:v>
                </c:pt>
                <c:pt idx="29">
                  <c:v>7.1246627524939345</c:v>
                </c:pt>
                <c:pt idx="30">
                  <c:v>7.5097796580341472</c:v>
                </c:pt>
                <c:pt idx="31">
                  <c:v>7.8948965635743598</c:v>
                </c:pt>
                <c:pt idx="32">
                  <c:v>8.2800134691145715</c:v>
                </c:pt>
                <c:pt idx="33">
                  <c:v>8.665130374654785</c:v>
                </c:pt>
                <c:pt idx="34">
                  <c:v>9.0502472801949967</c:v>
                </c:pt>
                <c:pt idx="35">
                  <c:v>9.4353641857352102</c:v>
                </c:pt>
                <c:pt idx="36">
                  <c:v>9.8204810912754237</c:v>
                </c:pt>
                <c:pt idx="37">
                  <c:v>10.205597996815635</c:v>
                </c:pt>
                <c:pt idx="38">
                  <c:v>10.590714902355849</c:v>
                </c:pt>
                <c:pt idx="39">
                  <c:v>10.975831807896061</c:v>
                </c:pt>
                <c:pt idx="40">
                  <c:v>11.360948713436274</c:v>
                </c:pt>
                <c:pt idx="41">
                  <c:v>11.746065618976486</c:v>
                </c:pt>
                <c:pt idx="42">
                  <c:v>12.131182524516699</c:v>
                </c:pt>
                <c:pt idx="43">
                  <c:v>12.516299430056911</c:v>
                </c:pt>
                <c:pt idx="44">
                  <c:v>12.901416335597125</c:v>
                </c:pt>
                <c:pt idx="45">
                  <c:v>13.286533241137336</c:v>
                </c:pt>
                <c:pt idx="46">
                  <c:v>13.67165014667755</c:v>
                </c:pt>
                <c:pt idx="47">
                  <c:v>14.056767052217761</c:v>
                </c:pt>
                <c:pt idx="48">
                  <c:v>14.441883957757975</c:v>
                </c:pt>
                <c:pt idx="49">
                  <c:v>14.827000863298187</c:v>
                </c:pt>
                <c:pt idx="50">
                  <c:v>15.2121177688384</c:v>
                </c:pt>
                <c:pt idx="51">
                  <c:v>15.597234674378614</c:v>
                </c:pt>
                <c:pt idx="52">
                  <c:v>15.982351579918825</c:v>
                </c:pt>
                <c:pt idx="53">
                  <c:v>16.367468485459039</c:v>
                </c:pt>
                <c:pt idx="54">
                  <c:v>16.752585390999251</c:v>
                </c:pt>
                <c:pt idx="55">
                  <c:v>17.137702296539462</c:v>
                </c:pt>
                <c:pt idx="56">
                  <c:v>17.522819202079678</c:v>
                </c:pt>
                <c:pt idx="57">
                  <c:v>17.907936107619889</c:v>
                </c:pt>
                <c:pt idx="58">
                  <c:v>18.293053013160101</c:v>
                </c:pt>
                <c:pt idx="59">
                  <c:v>18.678169918700313</c:v>
                </c:pt>
                <c:pt idx="60">
                  <c:v>19.063286824240528</c:v>
                </c:pt>
                <c:pt idx="61">
                  <c:v>19.44840372978074</c:v>
                </c:pt>
                <c:pt idx="62">
                  <c:v>19.833520635320951</c:v>
                </c:pt>
                <c:pt idx="63">
                  <c:v>20.218637540861163</c:v>
                </c:pt>
                <c:pt idx="64">
                  <c:v>20.603754446401378</c:v>
                </c:pt>
                <c:pt idx="65">
                  <c:v>20.98887135194159</c:v>
                </c:pt>
                <c:pt idx="66">
                  <c:v>21.373988257481802</c:v>
                </c:pt>
                <c:pt idx="67">
                  <c:v>21.759105163022017</c:v>
                </c:pt>
                <c:pt idx="68">
                  <c:v>22.144222068562229</c:v>
                </c:pt>
                <c:pt idx="69">
                  <c:v>22.529338974102441</c:v>
                </c:pt>
                <c:pt idx="70">
                  <c:v>22.914455879642652</c:v>
                </c:pt>
                <c:pt idx="71">
                  <c:v>23.299572785182868</c:v>
                </c:pt>
                <c:pt idx="72">
                  <c:v>23.684689690723079</c:v>
                </c:pt>
                <c:pt idx="73">
                  <c:v>24.069806596263291</c:v>
                </c:pt>
                <c:pt idx="74">
                  <c:v>24.454923501803503</c:v>
                </c:pt>
                <c:pt idx="75">
                  <c:v>24.840040407343718</c:v>
                </c:pt>
                <c:pt idx="76">
                  <c:v>25.22515731288393</c:v>
                </c:pt>
                <c:pt idx="77">
                  <c:v>25.610274218424141</c:v>
                </c:pt>
                <c:pt idx="78">
                  <c:v>25.995391123964353</c:v>
                </c:pt>
                <c:pt idx="79">
                  <c:v>26.380508029504568</c:v>
                </c:pt>
                <c:pt idx="80">
                  <c:v>26.76562493504478</c:v>
                </c:pt>
                <c:pt idx="81">
                  <c:v>27.150741840584992</c:v>
                </c:pt>
                <c:pt idx="82">
                  <c:v>27.535858746125204</c:v>
                </c:pt>
                <c:pt idx="83">
                  <c:v>27.920975651665419</c:v>
                </c:pt>
                <c:pt idx="84">
                  <c:v>28.306092557205631</c:v>
                </c:pt>
                <c:pt idx="85">
                  <c:v>28.691209462745842</c:v>
                </c:pt>
                <c:pt idx="86">
                  <c:v>29.076326368286058</c:v>
                </c:pt>
                <c:pt idx="87">
                  <c:v>29.461443273826269</c:v>
                </c:pt>
                <c:pt idx="88">
                  <c:v>29.846560179366481</c:v>
                </c:pt>
                <c:pt idx="89">
                  <c:v>30.231677084906693</c:v>
                </c:pt>
                <c:pt idx="90">
                  <c:v>30.616793990446908</c:v>
                </c:pt>
                <c:pt idx="91">
                  <c:v>31.00191089598712</c:v>
                </c:pt>
                <c:pt idx="92">
                  <c:v>31.387027801527331</c:v>
                </c:pt>
                <c:pt idx="93">
                  <c:v>31.772144707067543</c:v>
                </c:pt>
                <c:pt idx="94">
                  <c:v>32.157261612607755</c:v>
                </c:pt>
                <c:pt idx="95">
                  <c:v>32.54237851814797</c:v>
                </c:pt>
                <c:pt idx="96">
                  <c:v>32.927495423688185</c:v>
                </c:pt>
                <c:pt idx="97">
                  <c:v>33.312612329228394</c:v>
                </c:pt>
                <c:pt idx="98">
                  <c:v>33.697729234768609</c:v>
                </c:pt>
                <c:pt idx="99">
                  <c:v>34.082846140308824</c:v>
                </c:pt>
                <c:pt idx="100">
                  <c:v>34.467963045849032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3-4D7F-AE3F-928CD27F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44736"/>
        <c:axId val="317448240"/>
      </c:areaChart>
      <c:catAx>
        <c:axId val="21694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448240"/>
        <c:crosses val="autoZero"/>
        <c:auto val="1"/>
        <c:lblAlgn val="ctr"/>
        <c:lblOffset val="100"/>
        <c:noMultiLvlLbl val="0"/>
      </c:catAx>
      <c:valAx>
        <c:axId val="3174482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4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'BEP &amp; Waterfall Analysis'!$CI$15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Analysis'!$CD$16:$CD$116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Analysis'!$CI$16:$CI$116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6.0714285714285712</c:v>
                </c:pt>
                <c:pt idx="12">
                  <c:v>6.2142857142857144</c:v>
                </c:pt>
                <c:pt idx="13">
                  <c:v>6.3571428571428568</c:v>
                </c:pt>
                <c:pt idx="14">
                  <c:v>6.5</c:v>
                </c:pt>
                <c:pt idx="15">
                  <c:v>6.6428571428571423</c:v>
                </c:pt>
                <c:pt idx="16">
                  <c:v>6.7857142857142856</c:v>
                </c:pt>
                <c:pt idx="17">
                  <c:v>6.9285714285714288</c:v>
                </c:pt>
                <c:pt idx="18">
                  <c:v>7.0714285714285712</c:v>
                </c:pt>
                <c:pt idx="19">
                  <c:v>7.2142857142857144</c:v>
                </c:pt>
                <c:pt idx="20">
                  <c:v>7.3571428571428568</c:v>
                </c:pt>
                <c:pt idx="21">
                  <c:v>7.5</c:v>
                </c:pt>
                <c:pt idx="22">
                  <c:v>7.6428571428571423</c:v>
                </c:pt>
                <c:pt idx="23">
                  <c:v>7.7857142857142856</c:v>
                </c:pt>
                <c:pt idx="24">
                  <c:v>7.9285714285714288</c:v>
                </c:pt>
                <c:pt idx="25">
                  <c:v>8.0714285714285712</c:v>
                </c:pt>
                <c:pt idx="26">
                  <c:v>8.2142857142857135</c:v>
                </c:pt>
                <c:pt idx="27">
                  <c:v>8.3571428571428577</c:v>
                </c:pt>
                <c:pt idx="28">
                  <c:v>8.5</c:v>
                </c:pt>
                <c:pt idx="29">
                  <c:v>8.6428571428571423</c:v>
                </c:pt>
                <c:pt idx="30">
                  <c:v>8.7857142857142847</c:v>
                </c:pt>
                <c:pt idx="31">
                  <c:v>8.9285714285714288</c:v>
                </c:pt>
                <c:pt idx="32">
                  <c:v>9.0714285714285712</c:v>
                </c:pt>
                <c:pt idx="33">
                  <c:v>9.2142857142857135</c:v>
                </c:pt>
                <c:pt idx="34">
                  <c:v>9.3571428571428577</c:v>
                </c:pt>
                <c:pt idx="35">
                  <c:v>9.5</c:v>
                </c:pt>
                <c:pt idx="36">
                  <c:v>9.6428571428571423</c:v>
                </c:pt>
                <c:pt idx="37">
                  <c:v>9.7857142857142847</c:v>
                </c:pt>
                <c:pt idx="38">
                  <c:v>9.9285714285714288</c:v>
                </c:pt>
                <c:pt idx="39">
                  <c:v>10.071428571428571</c:v>
                </c:pt>
                <c:pt idx="40">
                  <c:v>10.214285714285715</c:v>
                </c:pt>
                <c:pt idx="41">
                  <c:v>10.357142857142858</c:v>
                </c:pt>
                <c:pt idx="42">
                  <c:v>10.5</c:v>
                </c:pt>
                <c:pt idx="43">
                  <c:v>10.642857142857142</c:v>
                </c:pt>
                <c:pt idx="44">
                  <c:v>10.785714285714285</c:v>
                </c:pt>
                <c:pt idx="45">
                  <c:v>10.928571428571427</c:v>
                </c:pt>
                <c:pt idx="46">
                  <c:v>11.071428571428571</c:v>
                </c:pt>
                <c:pt idx="47">
                  <c:v>11.214285714285715</c:v>
                </c:pt>
                <c:pt idx="48">
                  <c:v>11.357142857142858</c:v>
                </c:pt>
                <c:pt idx="49">
                  <c:v>11.5</c:v>
                </c:pt>
                <c:pt idx="50">
                  <c:v>11.642857142857142</c:v>
                </c:pt>
                <c:pt idx="51">
                  <c:v>11.785714285714285</c:v>
                </c:pt>
                <c:pt idx="52">
                  <c:v>11.928571428571427</c:v>
                </c:pt>
                <c:pt idx="53">
                  <c:v>12.071428571428571</c:v>
                </c:pt>
                <c:pt idx="54">
                  <c:v>12.214285714285714</c:v>
                </c:pt>
                <c:pt idx="55">
                  <c:v>12.357142857142858</c:v>
                </c:pt>
                <c:pt idx="56">
                  <c:v>12.5</c:v>
                </c:pt>
                <c:pt idx="57">
                  <c:v>12.642857142857142</c:v>
                </c:pt>
                <c:pt idx="58">
                  <c:v>12.785714285714285</c:v>
                </c:pt>
                <c:pt idx="59">
                  <c:v>12.928571428571427</c:v>
                </c:pt>
                <c:pt idx="60">
                  <c:v>13.071428571428571</c:v>
                </c:pt>
                <c:pt idx="61">
                  <c:v>13.214285714285714</c:v>
                </c:pt>
                <c:pt idx="62">
                  <c:v>13.357142857142858</c:v>
                </c:pt>
                <c:pt idx="63">
                  <c:v>13.5</c:v>
                </c:pt>
                <c:pt idx="64">
                  <c:v>13.642857142857142</c:v>
                </c:pt>
                <c:pt idx="65">
                  <c:v>13.785714285714285</c:v>
                </c:pt>
                <c:pt idx="66">
                  <c:v>13.928571428571427</c:v>
                </c:pt>
                <c:pt idx="67">
                  <c:v>14.071428571428571</c:v>
                </c:pt>
                <c:pt idx="68">
                  <c:v>14.214285714285714</c:v>
                </c:pt>
                <c:pt idx="69">
                  <c:v>14.357142857142856</c:v>
                </c:pt>
                <c:pt idx="70">
                  <c:v>14.5</c:v>
                </c:pt>
                <c:pt idx="71">
                  <c:v>14.642857142857142</c:v>
                </c:pt>
                <c:pt idx="72">
                  <c:v>14.785714285714285</c:v>
                </c:pt>
                <c:pt idx="73">
                  <c:v>14.928571428571429</c:v>
                </c:pt>
                <c:pt idx="74">
                  <c:v>15.071428571428571</c:v>
                </c:pt>
                <c:pt idx="75">
                  <c:v>15.214285714285714</c:v>
                </c:pt>
                <c:pt idx="76">
                  <c:v>15.357142857142856</c:v>
                </c:pt>
                <c:pt idx="77">
                  <c:v>15.5</c:v>
                </c:pt>
                <c:pt idx="78">
                  <c:v>15.642857142857142</c:v>
                </c:pt>
                <c:pt idx="79">
                  <c:v>15.785714285714285</c:v>
                </c:pt>
                <c:pt idx="80">
                  <c:v>15.928571428571429</c:v>
                </c:pt>
                <c:pt idx="81">
                  <c:v>16.071428571428569</c:v>
                </c:pt>
                <c:pt idx="82">
                  <c:v>16.214285714285715</c:v>
                </c:pt>
                <c:pt idx="83">
                  <c:v>16.357142857142854</c:v>
                </c:pt>
                <c:pt idx="84">
                  <c:v>16.5</c:v>
                </c:pt>
                <c:pt idx="85">
                  <c:v>16.642857142857142</c:v>
                </c:pt>
                <c:pt idx="86">
                  <c:v>16.785714285714285</c:v>
                </c:pt>
                <c:pt idx="87">
                  <c:v>16.928571428571431</c:v>
                </c:pt>
                <c:pt idx="88">
                  <c:v>17.071428571428569</c:v>
                </c:pt>
                <c:pt idx="89">
                  <c:v>17.214285714285715</c:v>
                </c:pt>
                <c:pt idx="90">
                  <c:v>17.357142857142854</c:v>
                </c:pt>
                <c:pt idx="91">
                  <c:v>17.5</c:v>
                </c:pt>
                <c:pt idx="92">
                  <c:v>17.642857142857142</c:v>
                </c:pt>
                <c:pt idx="93">
                  <c:v>17.785714285714285</c:v>
                </c:pt>
                <c:pt idx="94">
                  <c:v>17.928571428571427</c:v>
                </c:pt>
                <c:pt idx="95">
                  <c:v>18.071428571428569</c:v>
                </c:pt>
                <c:pt idx="96">
                  <c:v>18.214285714285715</c:v>
                </c:pt>
                <c:pt idx="97">
                  <c:v>18.357142857142854</c:v>
                </c:pt>
                <c:pt idx="98">
                  <c:v>18.5</c:v>
                </c:pt>
                <c:pt idx="99">
                  <c:v>18.642857142857142</c:v>
                </c:pt>
                <c:pt idx="100">
                  <c:v>18.785714285714285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9A-45B9-8E55-6058AD36CF21}"/>
            </c:ext>
          </c:extLst>
        </c:ser>
        <c:ser>
          <c:idx val="3"/>
          <c:order val="1"/>
          <c:tx>
            <c:strRef>
              <c:f>'BEP &amp; Waterfall Analysis'!$CH$15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'BEP &amp; Waterfall Analysis'!$CD$16:$CD$116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Analysis'!$CH$16:$CH$116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3.0260927529417199</c:v>
                </c:pt>
                <c:pt idx="12">
                  <c:v>3.07827825882516</c:v>
                </c:pt>
                <c:pt idx="13">
                  <c:v>3.1304637647086002</c:v>
                </c:pt>
                <c:pt idx="14">
                  <c:v>3.1826492705920404</c:v>
                </c:pt>
                <c:pt idx="15">
                  <c:v>3.2348347764754806</c:v>
                </c:pt>
                <c:pt idx="16">
                  <c:v>3.2870202823589207</c:v>
                </c:pt>
                <c:pt idx="17">
                  <c:v>3.3392057882423609</c:v>
                </c:pt>
                <c:pt idx="18">
                  <c:v>3.3913912941258011</c:v>
                </c:pt>
                <c:pt idx="19">
                  <c:v>3.4435768000092413</c:v>
                </c:pt>
                <c:pt idx="20">
                  <c:v>3.4957623058926814</c:v>
                </c:pt>
                <c:pt idx="21">
                  <c:v>3.5479478117761216</c:v>
                </c:pt>
                <c:pt idx="22">
                  <c:v>3.6001333176595613</c:v>
                </c:pt>
                <c:pt idx="23">
                  <c:v>3.652318823543002</c:v>
                </c:pt>
                <c:pt idx="24">
                  <c:v>3.7045043294264417</c:v>
                </c:pt>
                <c:pt idx="25">
                  <c:v>3.7566898353098819</c:v>
                </c:pt>
                <c:pt idx="26">
                  <c:v>3.8088753411933221</c:v>
                </c:pt>
                <c:pt idx="27">
                  <c:v>3.8610608470767622</c:v>
                </c:pt>
                <c:pt idx="28">
                  <c:v>3.9132463529602024</c:v>
                </c:pt>
                <c:pt idx="29">
                  <c:v>3.9654318588436426</c:v>
                </c:pt>
                <c:pt idx="30">
                  <c:v>4.0176173647270828</c:v>
                </c:pt>
                <c:pt idx="31">
                  <c:v>4.0698028706105234</c:v>
                </c:pt>
                <c:pt idx="32">
                  <c:v>4.1219883764939631</c:v>
                </c:pt>
                <c:pt idx="33">
                  <c:v>4.1741738823774028</c:v>
                </c:pt>
                <c:pt idx="34">
                  <c:v>4.2263593882608435</c:v>
                </c:pt>
                <c:pt idx="35">
                  <c:v>4.2785448941442832</c:v>
                </c:pt>
                <c:pt idx="36">
                  <c:v>4.3307304000277238</c:v>
                </c:pt>
                <c:pt idx="37">
                  <c:v>4.3829159059111635</c:v>
                </c:pt>
                <c:pt idx="38">
                  <c:v>4.4351014117946042</c:v>
                </c:pt>
                <c:pt idx="39">
                  <c:v>4.4872869176780439</c:v>
                </c:pt>
                <c:pt idx="40">
                  <c:v>4.5394724235614845</c:v>
                </c:pt>
                <c:pt idx="41">
                  <c:v>4.5916579294449242</c:v>
                </c:pt>
                <c:pt idx="42">
                  <c:v>4.643843435328364</c:v>
                </c:pt>
                <c:pt idx="43">
                  <c:v>4.6960289412118046</c:v>
                </c:pt>
                <c:pt idx="44">
                  <c:v>4.7482144470952452</c:v>
                </c:pt>
                <c:pt idx="45">
                  <c:v>4.8003999529786849</c:v>
                </c:pt>
                <c:pt idx="46">
                  <c:v>4.8525854588621247</c:v>
                </c:pt>
                <c:pt idx="47">
                  <c:v>4.9047709647455653</c:v>
                </c:pt>
                <c:pt idx="48">
                  <c:v>4.956956470629005</c:v>
                </c:pt>
                <c:pt idx="49">
                  <c:v>5.0091419765124456</c:v>
                </c:pt>
                <c:pt idx="50">
                  <c:v>5.0613274823958854</c:v>
                </c:pt>
                <c:pt idx="51">
                  <c:v>5.1135129882793251</c:v>
                </c:pt>
                <c:pt idx="52">
                  <c:v>5.1656984941627657</c:v>
                </c:pt>
                <c:pt idx="53">
                  <c:v>5.2178840000462063</c:v>
                </c:pt>
                <c:pt idx="54">
                  <c:v>5.2700695059296461</c:v>
                </c:pt>
                <c:pt idx="55">
                  <c:v>5.3222550118130858</c:v>
                </c:pt>
                <c:pt idx="56">
                  <c:v>5.3744405176965264</c:v>
                </c:pt>
                <c:pt idx="57">
                  <c:v>5.426626023579967</c:v>
                </c:pt>
                <c:pt idx="58">
                  <c:v>5.4788115294634068</c:v>
                </c:pt>
                <c:pt idx="59">
                  <c:v>5.5309970353468465</c:v>
                </c:pt>
                <c:pt idx="60">
                  <c:v>5.5831825412302871</c:v>
                </c:pt>
                <c:pt idx="61">
                  <c:v>5.6353680471137277</c:v>
                </c:pt>
                <c:pt idx="62">
                  <c:v>5.6875535529971675</c:v>
                </c:pt>
                <c:pt idx="63">
                  <c:v>5.7397390588806072</c:v>
                </c:pt>
                <c:pt idx="64">
                  <c:v>5.7919245647640469</c:v>
                </c:pt>
                <c:pt idx="65">
                  <c:v>5.8441100706474876</c:v>
                </c:pt>
                <c:pt idx="66">
                  <c:v>5.8962955765309282</c:v>
                </c:pt>
                <c:pt idx="67">
                  <c:v>5.9484810824143679</c:v>
                </c:pt>
                <c:pt idx="68">
                  <c:v>6.0006665882978076</c:v>
                </c:pt>
                <c:pt idx="69">
                  <c:v>6.0528520941812483</c:v>
                </c:pt>
                <c:pt idx="70">
                  <c:v>6.1050376000646889</c:v>
                </c:pt>
                <c:pt idx="71">
                  <c:v>6.1572231059481286</c:v>
                </c:pt>
                <c:pt idx="72">
                  <c:v>6.2094086118315683</c:v>
                </c:pt>
                <c:pt idx="73">
                  <c:v>6.261594117715009</c:v>
                </c:pt>
                <c:pt idx="74">
                  <c:v>6.3137796235984496</c:v>
                </c:pt>
                <c:pt idx="75">
                  <c:v>6.3659651294818893</c:v>
                </c:pt>
                <c:pt idx="76">
                  <c:v>6.418150635365329</c:v>
                </c:pt>
                <c:pt idx="77">
                  <c:v>6.4703361412487688</c:v>
                </c:pt>
                <c:pt idx="78">
                  <c:v>6.5225216471322094</c:v>
                </c:pt>
                <c:pt idx="79">
                  <c:v>6.57470715301565</c:v>
                </c:pt>
                <c:pt idx="80">
                  <c:v>6.6268926588990897</c:v>
                </c:pt>
                <c:pt idx="81">
                  <c:v>6.6790781647825295</c:v>
                </c:pt>
                <c:pt idx="82">
                  <c:v>6.7312636706659701</c:v>
                </c:pt>
                <c:pt idx="83">
                  <c:v>6.7834491765494107</c:v>
                </c:pt>
                <c:pt idx="84">
                  <c:v>6.8356346824328504</c:v>
                </c:pt>
                <c:pt idx="85">
                  <c:v>6.8878201883162902</c:v>
                </c:pt>
                <c:pt idx="86">
                  <c:v>6.9400056941997308</c:v>
                </c:pt>
                <c:pt idx="87">
                  <c:v>6.9921912000831714</c:v>
                </c:pt>
                <c:pt idx="88">
                  <c:v>7.0443767059666111</c:v>
                </c:pt>
                <c:pt idx="89">
                  <c:v>7.0965622118500509</c:v>
                </c:pt>
                <c:pt idx="90">
                  <c:v>7.1487477177334915</c:v>
                </c:pt>
                <c:pt idx="91">
                  <c:v>7.2009332236169312</c:v>
                </c:pt>
                <c:pt idx="92">
                  <c:v>7.2531187295003718</c:v>
                </c:pt>
                <c:pt idx="93">
                  <c:v>7.3053042353838116</c:v>
                </c:pt>
                <c:pt idx="94">
                  <c:v>7.3574897412672513</c:v>
                </c:pt>
                <c:pt idx="95">
                  <c:v>7.4096752471506919</c:v>
                </c:pt>
                <c:pt idx="96">
                  <c:v>7.4618607530341317</c:v>
                </c:pt>
                <c:pt idx="97">
                  <c:v>7.5140462589175723</c:v>
                </c:pt>
                <c:pt idx="98">
                  <c:v>7.566231764801012</c:v>
                </c:pt>
                <c:pt idx="99">
                  <c:v>7.6184172706844526</c:v>
                </c:pt>
                <c:pt idx="100">
                  <c:v>7.6706027765678924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9A-45B9-8E55-6058AD36CF21}"/>
            </c:ext>
          </c:extLst>
        </c:ser>
        <c:ser>
          <c:idx val="2"/>
          <c:order val="2"/>
          <c:tx>
            <c:strRef>
              <c:f>'BEP &amp; Waterfall Analysis'!$CG$15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'BEP &amp; Waterfall Analysis'!$CD$16:$CD$116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Analysis'!$CG$16:$CG$116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1</c:v>
                </c:pt>
                <c:pt idx="11">
                  <c:v>1.5247860767983106</c:v>
                </c:pt>
                <c:pt idx="12">
                  <c:v>1.5743582303949315</c:v>
                </c:pt>
                <c:pt idx="13">
                  <c:v>1.6239303839915524</c:v>
                </c:pt>
                <c:pt idx="14">
                  <c:v>1.6735025375881734</c:v>
                </c:pt>
                <c:pt idx="15">
                  <c:v>1.7230746911847945</c:v>
                </c:pt>
                <c:pt idx="16">
                  <c:v>1.7726468447814154</c:v>
                </c:pt>
                <c:pt idx="17">
                  <c:v>1.8222189983780364</c:v>
                </c:pt>
                <c:pt idx="18">
                  <c:v>1.8717911519746573</c:v>
                </c:pt>
                <c:pt idx="19">
                  <c:v>1.9213633055712784</c:v>
                </c:pt>
                <c:pt idx="20">
                  <c:v>1.9709354591678994</c:v>
                </c:pt>
                <c:pt idx="21">
                  <c:v>2.0205076127645203</c:v>
                </c:pt>
                <c:pt idx="22">
                  <c:v>2.0700797663611414</c:v>
                </c:pt>
                <c:pt idx="23">
                  <c:v>2.1196519199577621</c:v>
                </c:pt>
                <c:pt idx="24">
                  <c:v>2.1692240735543833</c:v>
                </c:pt>
                <c:pt idx="25">
                  <c:v>2.218796227151004</c:v>
                </c:pt>
                <c:pt idx="26">
                  <c:v>2.2683683807476251</c:v>
                </c:pt>
                <c:pt idx="27">
                  <c:v>2.3179405343442463</c:v>
                </c:pt>
                <c:pt idx="28">
                  <c:v>2.3675126879408674</c:v>
                </c:pt>
                <c:pt idx="29">
                  <c:v>2.4170848415374881</c:v>
                </c:pt>
                <c:pt idx="30">
                  <c:v>2.4666569951341093</c:v>
                </c:pt>
                <c:pt idx="31">
                  <c:v>2.51622914873073</c:v>
                </c:pt>
                <c:pt idx="32">
                  <c:v>2.5658013023273512</c:v>
                </c:pt>
                <c:pt idx="33">
                  <c:v>2.6153734559239723</c:v>
                </c:pt>
                <c:pt idx="34">
                  <c:v>2.664945609520593</c:v>
                </c:pt>
                <c:pt idx="35">
                  <c:v>2.7145177631172142</c:v>
                </c:pt>
                <c:pt idx="36">
                  <c:v>2.7640899167138349</c:v>
                </c:pt>
                <c:pt idx="37">
                  <c:v>2.813662070310456</c:v>
                </c:pt>
                <c:pt idx="38">
                  <c:v>2.8632342239070772</c:v>
                </c:pt>
                <c:pt idx="39">
                  <c:v>2.9128063775036983</c:v>
                </c:pt>
                <c:pt idx="40">
                  <c:v>2.962378531100319</c:v>
                </c:pt>
                <c:pt idx="41">
                  <c:v>3.0119506846969397</c:v>
                </c:pt>
                <c:pt idx="42">
                  <c:v>3.0615228382935609</c:v>
                </c:pt>
                <c:pt idx="43">
                  <c:v>3.111094991890182</c:v>
                </c:pt>
                <c:pt idx="44">
                  <c:v>3.1606671454868032</c:v>
                </c:pt>
                <c:pt idx="45">
                  <c:v>3.2102392990834239</c:v>
                </c:pt>
                <c:pt idx="46">
                  <c:v>3.2598114526800446</c:v>
                </c:pt>
                <c:pt idx="47">
                  <c:v>3.3093836062766657</c:v>
                </c:pt>
                <c:pt idx="48">
                  <c:v>3.3589557598732869</c:v>
                </c:pt>
                <c:pt idx="49">
                  <c:v>3.408527913469908</c:v>
                </c:pt>
                <c:pt idx="50">
                  <c:v>3.4581000670665287</c:v>
                </c:pt>
                <c:pt idx="51">
                  <c:v>3.5076722206631499</c:v>
                </c:pt>
                <c:pt idx="52">
                  <c:v>3.5572443742597706</c:v>
                </c:pt>
                <c:pt idx="53">
                  <c:v>3.6068165278563917</c:v>
                </c:pt>
                <c:pt idx="54">
                  <c:v>3.6563886814530129</c:v>
                </c:pt>
                <c:pt idx="55">
                  <c:v>3.7059608350496336</c:v>
                </c:pt>
                <c:pt idx="56">
                  <c:v>3.7555329886462547</c:v>
                </c:pt>
                <c:pt idx="57">
                  <c:v>3.8051051422428759</c:v>
                </c:pt>
                <c:pt idx="58">
                  <c:v>3.8546772958394966</c:v>
                </c:pt>
                <c:pt idx="59">
                  <c:v>3.9042494494361177</c:v>
                </c:pt>
                <c:pt idx="60">
                  <c:v>3.9538216030327384</c:v>
                </c:pt>
                <c:pt idx="61">
                  <c:v>4.0033937566293591</c:v>
                </c:pt>
                <c:pt idx="62">
                  <c:v>4.0529659102259803</c:v>
                </c:pt>
                <c:pt idx="63">
                  <c:v>4.1025380638226014</c:v>
                </c:pt>
                <c:pt idx="64">
                  <c:v>4.1521102174192226</c:v>
                </c:pt>
                <c:pt idx="65">
                  <c:v>4.2016823710158437</c:v>
                </c:pt>
                <c:pt idx="66">
                  <c:v>4.2512545246124649</c:v>
                </c:pt>
                <c:pt idx="67">
                  <c:v>4.300826678209086</c:v>
                </c:pt>
                <c:pt idx="68">
                  <c:v>4.3503988318057063</c:v>
                </c:pt>
                <c:pt idx="69">
                  <c:v>4.3999709854023275</c:v>
                </c:pt>
                <c:pt idx="70">
                  <c:v>4.4495431389989486</c:v>
                </c:pt>
                <c:pt idx="71">
                  <c:v>4.4991152925955689</c:v>
                </c:pt>
                <c:pt idx="72">
                  <c:v>4.54868744619219</c:v>
                </c:pt>
                <c:pt idx="73">
                  <c:v>4.5982595997888112</c:v>
                </c:pt>
                <c:pt idx="74">
                  <c:v>4.6478317533854323</c:v>
                </c:pt>
                <c:pt idx="75">
                  <c:v>4.6974039069820535</c:v>
                </c:pt>
                <c:pt idx="76">
                  <c:v>4.7469760605786746</c:v>
                </c:pt>
                <c:pt idx="77">
                  <c:v>4.7965482141752958</c:v>
                </c:pt>
                <c:pt idx="78">
                  <c:v>4.8461203677719169</c:v>
                </c:pt>
                <c:pt idx="79">
                  <c:v>4.8956925213685372</c:v>
                </c:pt>
                <c:pt idx="80">
                  <c:v>4.9452646749651583</c:v>
                </c:pt>
                <c:pt idx="81">
                  <c:v>4.9948368285617795</c:v>
                </c:pt>
                <c:pt idx="82">
                  <c:v>5.0444089821583997</c:v>
                </c:pt>
                <c:pt idx="83">
                  <c:v>5.0939811357550209</c:v>
                </c:pt>
                <c:pt idx="84">
                  <c:v>5.143553289351642</c:v>
                </c:pt>
                <c:pt idx="85">
                  <c:v>5.1931254429482632</c:v>
                </c:pt>
                <c:pt idx="86">
                  <c:v>5.2426975965448843</c:v>
                </c:pt>
                <c:pt idx="87">
                  <c:v>5.2922697501415055</c:v>
                </c:pt>
                <c:pt idx="88">
                  <c:v>5.3418419037381266</c:v>
                </c:pt>
                <c:pt idx="89">
                  <c:v>5.3914140573347478</c:v>
                </c:pt>
                <c:pt idx="90">
                  <c:v>5.440986210931368</c:v>
                </c:pt>
                <c:pt idx="91">
                  <c:v>5.4905583645279892</c:v>
                </c:pt>
                <c:pt idx="92">
                  <c:v>5.5401305181246103</c:v>
                </c:pt>
                <c:pt idx="93">
                  <c:v>5.5897026717212315</c:v>
                </c:pt>
                <c:pt idx="94">
                  <c:v>5.6392748253178517</c:v>
                </c:pt>
                <c:pt idx="95">
                  <c:v>5.6888469789144729</c:v>
                </c:pt>
                <c:pt idx="96">
                  <c:v>5.738419132511094</c:v>
                </c:pt>
                <c:pt idx="97">
                  <c:v>5.7879912861077152</c:v>
                </c:pt>
                <c:pt idx="98">
                  <c:v>5.8375634397043363</c:v>
                </c:pt>
                <c:pt idx="99">
                  <c:v>5.8871355933009566</c:v>
                </c:pt>
                <c:pt idx="100">
                  <c:v>5.9367077468975777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9A-45B9-8E55-6058AD36CF21}"/>
            </c:ext>
          </c:extLst>
        </c:ser>
        <c:ser>
          <c:idx val="1"/>
          <c:order val="3"/>
          <c:tx>
            <c:strRef>
              <c:f>'BEP &amp; Waterfall Analysis'!$CF$15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'BEP &amp; Waterfall Analysis'!$CD$16:$CD$116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Analysis'!$CF$16:$CF$116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0.188846299415699</c:v>
                </c:pt>
                <c:pt idx="12">
                  <c:v>0.56653889824709702</c:v>
                </c:pt>
                <c:pt idx="13">
                  <c:v>0.94423149707849496</c:v>
                </c:pt>
                <c:pt idx="14">
                  <c:v>1.321924095909893</c:v>
                </c:pt>
                <c:pt idx="15">
                  <c:v>1.699616694741291</c:v>
                </c:pt>
                <c:pt idx="16">
                  <c:v>2.0773092935726889</c:v>
                </c:pt>
                <c:pt idx="17">
                  <c:v>2.4550018924040868</c:v>
                </c:pt>
                <c:pt idx="18">
                  <c:v>2.8326944912354848</c:v>
                </c:pt>
                <c:pt idx="19">
                  <c:v>3.2103870900668832</c:v>
                </c:pt>
                <c:pt idx="20">
                  <c:v>3.5880796888982811</c:v>
                </c:pt>
                <c:pt idx="21">
                  <c:v>3.965772287729679</c:v>
                </c:pt>
                <c:pt idx="22">
                  <c:v>4.343464886561077</c:v>
                </c:pt>
                <c:pt idx="23">
                  <c:v>4.7211574853924754</c:v>
                </c:pt>
                <c:pt idx="24">
                  <c:v>5.0988500842238729</c:v>
                </c:pt>
                <c:pt idx="25">
                  <c:v>5.4765426830552713</c:v>
                </c:pt>
                <c:pt idx="26">
                  <c:v>5.8542352818866688</c:v>
                </c:pt>
                <c:pt idx="27">
                  <c:v>6.2319278807180671</c:v>
                </c:pt>
                <c:pt idx="28">
                  <c:v>6.6096204795494646</c:v>
                </c:pt>
                <c:pt idx="29">
                  <c:v>6.987313078380863</c:v>
                </c:pt>
                <c:pt idx="30">
                  <c:v>7.3650056772122605</c:v>
                </c:pt>
                <c:pt idx="31">
                  <c:v>7.7426982760436589</c:v>
                </c:pt>
                <c:pt idx="32">
                  <c:v>8.1203908748750564</c:v>
                </c:pt>
                <c:pt idx="33">
                  <c:v>8.4980834737064548</c:v>
                </c:pt>
                <c:pt idx="34">
                  <c:v>8.8757760725378532</c:v>
                </c:pt>
                <c:pt idx="35">
                  <c:v>9.2534686713692516</c:v>
                </c:pt>
                <c:pt idx="36">
                  <c:v>9.6311612702006482</c:v>
                </c:pt>
                <c:pt idx="37">
                  <c:v>10.008853869032047</c:v>
                </c:pt>
                <c:pt idx="38">
                  <c:v>10.386546467863445</c:v>
                </c:pt>
                <c:pt idx="39">
                  <c:v>10.764239066694843</c:v>
                </c:pt>
                <c:pt idx="40">
                  <c:v>11.141931665526242</c:v>
                </c:pt>
                <c:pt idx="41">
                  <c:v>11.519624264357638</c:v>
                </c:pt>
                <c:pt idx="42">
                  <c:v>11.897316863189037</c:v>
                </c:pt>
                <c:pt idx="43">
                  <c:v>12.275009462020435</c:v>
                </c:pt>
                <c:pt idx="44">
                  <c:v>12.652702060851833</c:v>
                </c:pt>
                <c:pt idx="45">
                  <c:v>13.03039465968323</c:v>
                </c:pt>
                <c:pt idx="46">
                  <c:v>13.408087258514628</c:v>
                </c:pt>
                <c:pt idx="47">
                  <c:v>13.785779857346027</c:v>
                </c:pt>
                <c:pt idx="48">
                  <c:v>14.163472456177425</c:v>
                </c:pt>
                <c:pt idx="49">
                  <c:v>14.541165055008824</c:v>
                </c:pt>
                <c:pt idx="50">
                  <c:v>14.91885765384022</c:v>
                </c:pt>
                <c:pt idx="51">
                  <c:v>15.296550252671619</c:v>
                </c:pt>
                <c:pt idx="52">
                  <c:v>15.674242851503017</c:v>
                </c:pt>
                <c:pt idx="53">
                  <c:v>16.051935450334415</c:v>
                </c:pt>
                <c:pt idx="54">
                  <c:v>16.429628049165814</c:v>
                </c:pt>
                <c:pt idx="55">
                  <c:v>16.807320647997212</c:v>
                </c:pt>
                <c:pt idx="56">
                  <c:v>17.185013246828611</c:v>
                </c:pt>
                <c:pt idx="57">
                  <c:v>17.562705845660005</c:v>
                </c:pt>
                <c:pt idx="58">
                  <c:v>17.940398444491404</c:v>
                </c:pt>
                <c:pt idx="59">
                  <c:v>18.318091043322802</c:v>
                </c:pt>
                <c:pt idx="60">
                  <c:v>18.695783642154201</c:v>
                </c:pt>
                <c:pt idx="61">
                  <c:v>19.073476240985599</c:v>
                </c:pt>
                <c:pt idx="62">
                  <c:v>19.451168839816997</c:v>
                </c:pt>
                <c:pt idx="63">
                  <c:v>19.828861438648396</c:v>
                </c:pt>
                <c:pt idx="64">
                  <c:v>20.206554037479794</c:v>
                </c:pt>
                <c:pt idx="65">
                  <c:v>20.584246636311192</c:v>
                </c:pt>
                <c:pt idx="66">
                  <c:v>20.961939235142587</c:v>
                </c:pt>
                <c:pt idx="67">
                  <c:v>21.339631833973986</c:v>
                </c:pt>
                <c:pt idx="68">
                  <c:v>21.717324432805384</c:v>
                </c:pt>
                <c:pt idx="69">
                  <c:v>22.095017031636782</c:v>
                </c:pt>
                <c:pt idx="70">
                  <c:v>22.472709630468181</c:v>
                </c:pt>
                <c:pt idx="71">
                  <c:v>22.850402229299579</c:v>
                </c:pt>
                <c:pt idx="72">
                  <c:v>23.228094828130978</c:v>
                </c:pt>
                <c:pt idx="73">
                  <c:v>23.605787426962376</c:v>
                </c:pt>
                <c:pt idx="74">
                  <c:v>23.983480025793774</c:v>
                </c:pt>
                <c:pt idx="75">
                  <c:v>24.361172624625169</c:v>
                </c:pt>
                <c:pt idx="76">
                  <c:v>24.738865223456568</c:v>
                </c:pt>
                <c:pt idx="77">
                  <c:v>25.116557822287966</c:v>
                </c:pt>
                <c:pt idx="78">
                  <c:v>25.494250421119364</c:v>
                </c:pt>
                <c:pt idx="79">
                  <c:v>25.871943019950763</c:v>
                </c:pt>
                <c:pt idx="80">
                  <c:v>26.249635618782161</c:v>
                </c:pt>
                <c:pt idx="81">
                  <c:v>26.62732821761356</c:v>
                </c:pt>
                <c:pt idx="82">
                  <c:v>27.005020816444958</c:v>
                </c:pt>
                <c:pt idx="83">
                  <c:v>27.382713415276356</c:v>
                </c:pt>
                <c:pt idx="84">
                  <c:v>27.760406014107751</c:v>
                </c:pt>
                <c:pt idx="85">
                  <c:v>28.138098612939149</c:v>
                </c:pt>
                <c:pt idx="86">
                  <c:v>28.515791211770548</c:v>
                </c:pt>
                <c:pt idx="87">
                  <c:v>28.893483810601946</c:v>
                </c:pt>
                <c:pt idx="88">
                  <c:v>29.271176409433345</c:v>
                </c:pt>
                <c:pt idx="89">
                  <c:v>29.648869008264743</c:v>
                </c:pt>
                <c:pt idx="90">
                  <c:v>30.026561607096141</c:v>
                </c:pt>
                <c:pt idx="91">
                  <c:v>30.40425420592754</c:v>
                </c:pt>
                <c:pt idx="92">
                  <c:v>30.781946804758938</c:v>
                </c:pt>
                <c:pt idx="93">
                  <c:v>31.159639403590333</c:v>
                </c:pt>
                <c:pt idx="94">
                  <c:v>31.537332002421731</c:v>
                </c:pt>
                <c:pt idx="95">
                  <c:v>31.91502460125313</c:v>
                </c:pt>
                <c:pt idx="96">
                  <c:v>32.292717200084532</c:v>
                </c:pt>
                <c:pt idx="97">
                  <c:v>32.670409798915927</c:v>
                </c:pt>
                <c:pt idx="98">
                  <c:v>33.048102397747321</c:v>
                </c:pt>
                <c:pt idx="99">
                  <c:v>33.425794996578723</c:v>
                </c:pt>
                <c:pt idx="100">
                  <c:v>33.803487595410118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9A-45B9-8E55-6058AD36CF21}"/>
            </c:ext>
          </c:extLst>
        </c:ser>
        <c:ser>
          <c:idx val="0"/>
          <c:order val="4"/>
          <c:tx>
            <c:strRef>
              <c:f>'BEP &amp; Waterfall Analysis'!$CE$15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'BEP &amp; Waterfall Analysis'!$CD$16:$CD$116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'BEP &amp; Waterfall Analysis'!$CE$16:$CE$116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0.188846299415699</c:v>
                </c:pt>
                <c:pt idx="12">
                  <c:v>0.56653889824709702</c:v>
                </c:pt>
                <c:pt idx="13">
                  <c:v>0.94423149707849496</c:v>
                </c:pt>
                <c:pt idx="14">
                  <c:v>1.321924095909893</c:v>
                </c:pt>
                <c:pt idx="15">
                  <c:v>1.699616694741291</c:v>
                </c:pt>
                <c:pt idx="16">
                  <c:v>2.0773092935726889</c:v>
                </c:pt>
                <c:pt idx="17">
                  <c:v>2.4550018924040868</c:v>
                </c:pt>
                <c:pt idx="18">
                  <c:v>2.8326944912354848</c:v>
                </c:pt>
                <c:pt idx="19">
                  <c:v>3.2103870900668832</c:v>
                </c:pt>
                <c:pt idx="20">
                  <c:v>3.5880796888982811</c:v>
                </c:pt>
                <c:pt idx="21">
                  <c:v>3.965772287729679</c:v>
                </c:pt>
                <c:pt idx="22">
                  <c:v>4.343464886561077</c:v>
                </c:pt>
                <c:pt idx="23">
                  <c:v>4.7211574853924754</c:v>
                </c:pt>
                <c:pt idx="24">
                  <c:v>5.0988500842238729</c:v>
                </c:pt>
                <c:pt idx="25">
                  <c:v>5.4765426830552713</c:v>
                </c:pt>
                <c:pt idx="26">
                  <c:v>5.8542352818866688</c:v>
                </c:pt>
                <c:pt idx="27">
                  <c:v>6.2319278807180671</c:v>
                </c:pt>
                <c:pt idx="28">
                  <c:v>6.6096204795494646</c:v>
                </c:pt>
                <c:pt idx="29">
                  <c:v>6.987313078380863</c:v>
                </c:pt>
                <c:pt idx="30">
                  <c:v>7.3650056772122605</c:v>
                </c:pt>
                <c:pt idx="31">
                  <c:v>7.7426982760436589</c:v>
                </c:pt>
                <c:pt idx="32">
                  <c:v>8.1203908748750564</c:v>
                </c:pt>
                <c:pt idx="33">
                  <c:v>8.4980834737064548</c:v>
                </c:pt>
                <c:pt idx="34">
                  <c:v>8.8757760725378532</c:v>
                </c:pt>
                <c:pt idx="35">
                  <c:v>9.2534686713692516</c:v>
                </c:pt>
                <c:pt idx="36">
                  <c:v>9.6311612702006482</c:v>
                </c:pt>
                <c:pt idx="37">
                  <c:v>10.008853869032047</c:v>
                </c:pt>
                <c:pt idx="38">
                  <c:v>10.386546467863445</c:v>
                </c:pt>
                <c:pt idx="39">
                  <c:v>10.764239066694843</c:v>
                </c:pt>
                <c:pt idx="40">
                  <c:v>11.141931665526242</c:v>
                </c:pt>
                <c:pt idx="41">
                  <c:v>11.519624264357638</c:v>
                </c:pt>
                <c:pt idx="42">
                  <c:v>11.897316863189037</c:v>
                </c:pt>
                <c:pt idx="43">
                  <c:v>12.275009462020435</c:v>
                </c:pt>
                <c:pt idx="44">
                  <c:v>12.652702060851833</c:v>
                </c:pt>
                <c:pt idx="45">
                  <c:v>13.03039465968323</c:v>
                </c:pt>
                <c:pt idx="46">
                  <c:v>13.408087258514628</c:v>
                </c:pt>
                <c:pt idx="47">
                  <c:v>13.785779857346027</c:v>
                </c:pt>
                <c:pt idx="48">
                  <c:v>14.163472456177425</c:v>
                </c:pt>
                <c:pt idx="49">
                  <c:v>14.541165055008824</c:v>
                </c:pt>
                <c:pt idx="50">
                  <c:v>14.91885765384022</c:v>
                </c:pt>
                <c:pt idx="51">
                  <c:v>15.296550252671619</c:v>
                </c:pt>
                <c:pt idx="52">
                  <c:v>15.674242851503017</c:v>
                </c:pt>
                <c:pt idx="53">
                  <c:v>16.051935450334415</c:v>
                </c:pt>
                <c:pt idx="54">
                  <c:v>16.429628049165814</c:v>
                </c:pt>
                <c:pt idx="55">
                  <c:v>16.807320647997212</c:v>
                </c:pt>
                <c:pt idx="56">
                  <c:v>17.185013246828611</c:v>
                </c:pt>
                <c:pt idx="57">
                  <c:v>17.562705845660005</c:v>
                </c:pt>
                <c:pt idx="58">
                  <c:v>17.940398444491404</c:v>
                </c:pt>
                <c:pt idx="59">
                  <c:v>18.318091043322802</c:v>
                </c:pt>
                <c:pt idx="60">
                  <c:v>18.695783642154201</c:v>
                </c:pt>
                <c:pt idx="61">
                  <c:v>19.073476240985599</c:v>
                </c:pt>
                <c:pt idx="62">
                  <c:v>19.451168839816997</c:v>
                </c:pt>
                <c:pt idx="63">
                  <c:v>19.828861438648396</c:v>
                </c:pt>
                <c:pt idx="64">
                  <c:v>20.206554037479794</c:v>
                </c:pt>
                <c:pt idx="65">
                  <c:v>20.584246636311192</c:v>
                </c:pt>
                <c:pt idx="66">
                  <c:v>20.961939235142587</c:v>
                </c:pt>
                <c:pt idx="67">
                  <c:v>21.339631833973986</c:v>
                </c:pt>
                <c:pt idx="68">
                  <c:v>21.717324432805384</c:v>
                </c:pt>
                <c:pt idx="69">
                  <c:v>22.095017031636782</c:v>
                </c:pt>
                <c:pt idx="70">
                  <c:v>22.472709630468181</c:v>
                </c:pt>
                <c:pt idx="71">
                  <c:v>22.850402229299579</c:v>
                </c:pt>
                <c:pt idx="72">
                  <c:v>23.228094828130978</c:v>
                </c:pt>
                <c:pt idx="73">
                  <c:v>23.605787426962376</c:v>
                </c:pt>
                <c:pt idx="74">
                  <c:v>23.983480025793774</c:v>
                </c:pt>
                <c:pt idx="75">
                  <c:v>24.361172624625169</c:v>
                </c:pt>
                <c:pt idx="76">
                  <c:v>24.738865223456568</c:v>
                </c:pt>
                <c:pt idx="77">
                  <c:v>25.116557822287966</c:v>
                </c:pt>
                <c:pt idx="78">
                  <c:v>25.494250421119364</c:v>
                </c:pt>
                <c:pt idx="79">
                  <c:v>25.871943019950763</c:v>
                </c:pt>
                <c:pt idx="80">
                  <c:v>26.249635618782161</c:v>
                </c:pt>
                <c:pt idx="81">
                  <c:v>26.62732821761356</c:v>
                </c:pt>
                <c:pt idx="82">
                  <c:v>27.005020816444958</c:v>
                </c:pt>
                <c:pt idx="83">
                  <c:v>27.382713415276356</c:v>
                </c:pt>
                <c:pt idx="84">
                  <c:v>27.760406014107751</c:v>
                </c:pt>
                <c:pt idx="85">
                  <c:v>28.138098612939149</c:v>
                </c:pt>
                <c:pt idx="86">
                  <c:v>28.515791211770548</c:v>
                </c:pt>
                <c:pt idx="87">
                  <c:v>28.893483810601946</c:v>
                </c:pt>
                <c:pt idx="88">
                  <c:v>29.271176409433345</c:v>
                </c:pt>
                <c:pt idx="89">
                  <c:v>29.648869008264743</c:v>
                </c:pt>
                <c:pt idx="90">
                  <c:v>30.026561607096141</c:v>
                </c:pt>
                <c:pt idx="91">
                  <c:v>30.40425420592754</c:v>
                </c:pt>
                <c:pt idx="92">
                  <c:v>30.781946804758938</c:v>
                </c:pt>
                <c:pt idx="93">
                  <c:v>31.159639403590333</c:v>
                </c:pt>
                <c:pt idx="94">
                  <c:v>31.537332002421731</c:v>
                </c:pt>
                <c:pt idx="95">
                  <c:v>31.91502460125313</c:v>
                </c:pt>
                <c:pt idx="96">
                  <c:v>32.292717200084532</c:v>
                </c:pt>
                <c:pt idx="97">
                  <c:v>32.670409798915927</c:v>
                </c:pt>
                <c:pt idx="98">
                  <c:v>33.048102397747321</c:v>
                </c:pt>
                <c:pt idx="99">
                  <c:v>33.425794996578723</c:v>
                </c:pt>
                <c:pt idx="100">
                  <c:v>33.803487595410118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9A-45B9-8E55-6058AD36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61600"/>
        <c:axId val="317553072"/>
      </c:areaChart>
      <c:catAx>
        <c:axId val="21546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53072"/>
        <c:crosses val="autoZero"/>
        <c:auto val="1"/>
        <c:lblAlgn val="ctr"/>
        <c:lblOffset val="100"/>
        <c:noMultiLvlLbl val="0"/>
      </c:catAx>
      <c:valAx>
        <c:axId val="3175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6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'BEP &amp; Waterfall Analysis'!$CC$15</c:f>
              <c:strCache>
                <c:ptCount val="1"/>
                <c:pt idx="0">
                  <c:v>Founders Parti 3x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Analysis'!$CC$16:$CC$116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3.4335690802854361E-2</c:v>
                </c:pt>
                <c:pt idx="12">
                  <c:v>9.4423149707849499E-2</c:v>
                </c:pt>
                <c:pt idx="13">
                  <c:v>0.1452663841659223</c:v>
                </c:pt>
                <c:pt idx="14">
                  <c:v>0.188846299415699</c:v>
                </c:pt>
                <c:pt idx="15">
                  <c:v>0.22661555929883878</c:v>
                </c:pt>
                <c:pt idx="16">
                  <c:v>0.25966366169658611</c:v>
                </c:pt>
                <c:pt idx="17">
                  <c:v>0.28882375204753963</c:v>
                </c:pt>
                <c:pt idx="18">
                  <c:v>0.31474383235949832</c:v>
                </c:pt>
                <c:pt idx="19">
                  <c:v>0.33793548316493505</c:v>
                </c:pt>
                <c:pt idx="20">
                  <c:v>0.35880796888982813</c:v>
                </c:pt>
                <c:pt idx="21">
                  <c:v>0.377692598831398</c:v>
                </c:pt>
                <c:pt idx="22">
                  <c:v>0.39486044423282518</c:v>
                </c:pt>
                <c:pt idx="23">
                  <c:v>0.41053543351238914</c:v>
                </c:pt>
                <c:pt idx="24">
                  <c:v>0.42490417368532274</c:v>
                </c:pt>
                <c:pt idx="25">
                  <c:v>0.43812341464442173</c:v>
                </c:pt>
                <c:pt idx="26">
                  <c:v>0.45032579091435915</c:v>
                </c:pt>
                <c:pt idx="27">
                  <c:v>0.46162428746059758</c:v>
                </c:pt>
                <c:pt idx="28">
                  <c:v>0.47211574853924748</c:v>
                </c:pt>
                <c:pt idx="29">
                  <c:v>0.48188366057799054</c:v>
                </c:pt>
                <c:pt idx="30">
                  <c:v>0.49100037848081735</c:v>
                </c:pt>
                <c:pt idx="31">
                  <c:v>0.49952892103507479</c:v>
                </c:pt>
                <c:pt idx="32">
                  <c:v>0.50752442967969102</c:v>
                </c:pt>
                <c:pt idx="33">
                  <c:v>0.51503536204281541</c:v>
                </c:pt>
                <c:pt idx="34">
                  <c:v>0.52210447485516787</c:v>
                </c:pt>
                <c:pt idx="35">
                  <c:v>0.52876963836395718</c:v>
                </c:pt>
                <c:pt idx="36">
                  <c:v>0.53506451501114716</c:v>
                </c:pt>
                <c:pt idx="37">
                  <c:v>0.54101912805578634</c:v>
                </c:pt>
                <c:pt idx="38">
                  <c:v>0.54666034041386558</c:v>
                </c:pt>
                <c:pt idx="39">
                  <c:v>0.55201225983050484</c:v>
                </c:pt>
                <c:pt idx="40">
                  <c:v>0.55709658327631206</c:v>
                </c:pt>
                <c:pt idx="41">
                  <c:v>0.56193289094427501</c:v>
                </c:pt>
                <c:pt idx="42">
                  <c:v>0.56653889824709702</c:v>
                </c:pt>
                <c:pt idx="43">
                  <c:v>0.57093067265211328</c:v>
                </c:pt>
                <c:pt idx="44">
                  <c:v>0.57512282094781064</c:v>
                </c:pt>
                <c:pt idx="45">
                  <c:v>0.57912865154147686</c:v>
                </c:pt>
                <c:pt idx="46">
                  <c:v>0.58296031558759265</c:v>
                </c:pt>
                <c:pt idx="47">
                  <c:v>0.58662893009983097</c:v>
                </c:pt>
                <c:pt idx="48">
                  <c:v>0.59014468567405942</c:v>
                </c:pt>
                <c:pt idx="49">
                  <c:v>0.59351694102076835</c:v>
                </c:pt>
                <c:pt idx="50">
                  <c:v>0.5967543061536088</c:v>
                </c:pt>
                <c:pt idx="51">
                  <c:v>0.59986471579104383</c:v>
                </c:pt>
                <c:pt idx="52">
                  <c:v>0.60285549428857754</c:v>
                </c:pt>
                <c:pt idx="53">
                  <c:v>0.60573341322016672</c:v>
                </c:pt>
                <c:pt idx="54">
                  <c:v>0.60850474256169684</c:v>
                </c:pt>
                <c:pt idx="55">
                  <c:v>0.61117529629080769</c:v>
                </c:pt>
                <c:pt idx="56">
                  <c:v>0.61375047310102182</c:v>
                </c:pt>
                <c:pt idx="57">
                  <c:v>0.61623529283017575</c:v>
                </c:pt>
                <c:pt idx="58">
                  <c:v>0.61863442912039335</c:v>
                </c:pt>
                <c:pt idx="59">
                  <c:v>0.62095223875670513</c:v>
                </c:pt>
                <c:pt idx="60">
                  <c:v>0.62319278807180678</c:v>
                </c:pt>
                <c:pt idx="61">
                  <c:v>0.62535987675362614</c:v>
                </c:pt>
                <c:pt idx="62">
                  <c:v>0.62745705934893536</c:v>
                </c:pt>
                <c:pt idx="63">
                  <c:v>0.62948766471899664</c:v>
                </c:pt>
                <c:pt idx="64">
                  <c:v>0.63145481367124356</c:v>
                </c:pt>
                <c:pt idx="65">
                  <c:v>0.63336143496342134</c:v>
                </c:pt>
                <c:pt idx="66">
                  <c:v>0.63521027985280565</c:v>
                </c:pt>
                <c:pt idx="67">
                  <c:v>0.63700393534250699</c:v>
                </c:pt>
                <c:pt idx="68">
                  <c:v>0.63874483625898204</c:v>
                </c:pt>
                <c:pt idx="69">
                  <c:v>0.64043527627932706</c:v>
                </c:pt>
                <c:pt idx="70">
                  <c:v>0.64207741801337659</c:v>
                </c:pt>
                <c:pt idx="71">
                  <c:v>0.64367330223379093</c:v>
                </c:pt>
                <c:pt idx="72">
                  <c:v>0.64522485633697158</c:v>
                </c:pt>
                <c:pt idx="73">
                  <c:v>0.6467339021085583</c:v>
                </c:pt>
                <c:pt idx="74">
                  <c:v>0.64820216285929122</c:v>
                </c:pt>
                <c:pt idx="75">
                  <c:v>0.64963126999000465</c:v>
                </c:pt>
                <c:pt idx="76">
                  <c:v>0.65102276903833067</c:v>
                </c:pt>
                <c:pt idx="77">
                  <c:v>0.65237812525423289</c:v>
                </c:pt>
                <c:pt idx="78">
                  <c:v>0.65369872874665036</c:v>
                </c:pt>
                <c:pt idx="79">
                  <c:v>0.65498589923925976</c:v>
                </c:pt>
                <c:pt idx="80">
                  <c:v>0.65624089046955403</c:v>
                </c:pt>
                <c:pt idx="81">
                  <c:v>0.65746489426206323</c:v>
                </c:pt>
                <c:pt idx="82">
                  <c:v>0.65865904430353561</c:v>
                </c:pt>
                <c:pt idx="83">
                  <c:v>0.65982441964521343</c:v>
                </c:pt>
                <c:pt idx="84">
                  <c:v>0.66096204795494651</c:v>
                </c:pt>
                <c:pt idx="85">
                  <c:v>0.66207290853974465</c:v>
                </c:pt>
                <c:pt idx="86">
                  <c:v>0.66315793515745458</c:v>
                </c:pt>
                <c:pt idx="87">
                  <c:v>0.66421801863452745</c:v>
                </c:pt>
                <c:pt idx="88">
                  <c:v>0.66525400930530332</c:v>
                </c:pt>
                <c:pt idx="89">
                  <c:v>0.66626671928684811</c:v>
                </c:pt>
                <c:pt idx="90">
                  <c:v>0.66725692460213648</c:v>
                </c:pt>
                <c:pt idx="91">
                  <c:v>0.66822536716324266</c:v>
                </c:pt>
                <c:pt idx="92">
                  <c:v>0.66917275662519426</c:v>
                </c:pt>
                <c:pt idx="93">
                  <c:v>0.6700997721202222</c:v>
                </c:pt>
                <c:pt idx="94">
                  <c:v>0.67100706388131348</c:v>
                </c:pt>
                <c:pt idx="95">
                  <c:v>0.67189525476322387</c:v>
                </c:pt>
                <c:pt idx="96">
                  <c:v>0.67276494166842771</c:v>
                </c:pt>
                <c:pt idx="97">
                  <c:v>0.67361669688486447</c:v>
                </c:pt>
                <c:pt idx="98">
                  <c:v>0.67445106934178212</c:v>
                </c:pt>
                <c:pt idx="99">
                  <c:v>0.67526858578946924</c:v>
                </c:pt>
                <c:pt idx="100">
                  <c:v>0.6760697519082024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1-48CD-AEB1-6723E0C687E2}"/>
            </c:ext>
          </c:extLst>
        </c:ser>
        <c:ser>
          <c:idx val="1"/>
          <c:order val="1"/>
          <c:tx>
            <c:strRef>
              <c:f>'BEP &amp; Waterfall Analysis'!$CP$15</c:f>
              <c:strCache>
                <c:ptCount val="1"/>
                <c:pt idx="0">
                  <c:v>Founder part. 1x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Analysis'!$CP$16:$CP$116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9.4423149707849499E-2</c:v>
                </c:pt>
                <c:pt idx="5">
                  <c:v>0.22661555929883881</c:v>
                </c:pt>
                <c:pt idx="6">
                  <c:v>0.31474383235949832</c:v>
                </c:pt>
                <c:pt idx="7">
                  <c:v>0.377692598831398</c:v>
                </c:pt>
                <c:pt idx="8">
                  <c:v>0.42490417368532274</c:v>
                </c:pt>
                <c:pt idx="9">
                  <c:v>0.46162428746059753</c:v>
                </c:pt>
                <c:pt idx="10">
                  <c:v>0.49100037848081735</c:v>
                </c:pt>
                <c:pt idx="11">
                  <c:v>0.51503536204281541</c:v>
                </c:pt>
                <c:pt idx="12">
                  <c:v>0.53506451501114716</c:v>
                </c:pt>
                <c:pt idx="13">
                  <c:v>0.55201225983050484</c:v>
                </c:pt>
                <c:pt idx="14">
                  <c:v>0.56653889824709702</c:v>
                </c:pt>
                <c:pt idx="15">
                  <c:v>0.57912865154147697</c:v>
                </c:pt>
                <c:pt idx="16">
                  <c:v>0.59014468567405942</c:v>
                </c:pt>
                <c:pt idx="17">
                  <c:v>0.59986471579104383</c:v>
                </c:pt>
                <c:pt idx="18">
                  <c:v>0.60850474256169684</c:v>
                </c:pt>
                <c:pt idx="19">
                  <c:v>0.61623529283017564</c:v>
                </c:pt>
                <c:pt idx="20">
                  <c:v>0.62319278807180667</c:v>
                </c:pt>
                <c:pt idx="21">
                  <c:v>0.62948766471899664</c:v>
                </c:pt>
                <c:pt idx="22">
                  <c:v>0.63521027985280576</c:v>
                </c:pt>
                <c:pt idx="23">
                  <c:v>0.64043527627932695</c:v>
                </c:pt>
                <c:pt idx="24">
                  <c:v>0.64522485633697158</c:v>
                </c:pt>
                <c:pt idx="25">
                  <c:v>0.64963126999000453</c:v>
                </c:pt>
                <c:pt idx="26">
                  <c:v>0.65369872874665036</c:v>
                </c:pt>
                <c:pt idx="27">
                  <c:v>0.65746489426206323</c:v>
                </c:pt>
                <c:pt idx="28">
                  <c:v>0.66096204795494651</c:v>
                </c:pt>
                <c:pt idx="29">
                  <c:v>0.66421801863452756</c:v>
                </c:pt>
                <c:pt idx="30">
                  <c:v>0.66725692460213648</c:v>
                </c:pt>
                <c:pt idx="31">
                  <c:v>0.6700997721202222</c:v>
                </c:pt>
                <c:pt idx="32">
                  <c:v>0.67276494166842771</c:v>
                </c:pt>
                <c:pt idx="33">
                  <c:v>0.67526858578946924</c:v>
                </c:pt>
                <c:pt idx="34">
                  <c:v>0.67762495672691991</c:v>
                </c:pt>
                <c:pt idx="35">
                  <c:v>0.67984667789651643</c:v>
                </c:pt>
                <c:pt idx="36">
                  <c:v>0.68194497011224642</c:v>
                </c:pt>
                <c:pt idx="37">
                  <c:v>0.68392984112712618</c:v>
                </c:pt>
                <c:pt idx="38">
                  <c:v>0.68581024524648582</c:v>
                </c:pt>
                <c:pt idx="39">
                  <c:v>0.68759421838536572</c:v>
                </c:pt>
                <c:pt idx="40">
                  <c:v>0.68928899286730139</c:v>
                </c:pt>
                <c:pt idx="41">
                  <c:v>0.69090109542328915</c:v>
                </c:pt>
                <c:pt idx="42">
                  <c:v>0.69243643119089637</c:v>
                </c:pt>
                <c:pt idx="43">
                  <c:v>0.69390035599256839</c:v>
                </c:pt>
                <c:pt idx="44">
                  <c:v>0.69529773875780088</c:v>
                </c:pt>
                <c:pt idx="45">
                  <c:v>0.69663301562235636</c:v>
                </c:pt>
                <c:pt idx="46">
                  <c:v>0.69791023697106169</c:v>
                </c:pt>
                <c:pt idx="47">
                  <c:v>0.69913310847514099</c:v>
                </c:pt>
                <c:pt idx="48">
                  <c:v>0.70030502699988384</c:v>
                </c:pt>
                <c:pt idx="49">
                  <c:v>0.70142911211545345</c:v>
                </c:pt>
                <c:pt idx="50">
                  <c:v>0.70250823382640037</c:v>
                </c:pt>
                <c:pt idx="51">
                  <c:v>0.70354503703887872</c:v>
                </c:pt>
                <c:pt idx="52">
                  <c:v>0.70454196320472318</c:v>
                </c:pt>
                <c:pt idx="53">
                  <c:v>0.70550126951525294</c:v>
                </c:pt>
                <c:pt idx="54">
                  <c:v>0.70642504596242961</c:v>
                </c:pt>
                <c:pt idx="55">
                  <c:v>0.70731523053879986</c:v>
                </c:pt>
                <c:pt idx="56">
                  <c:v>0.70817362280887131</c:v>
                </c:pt>
                <c:pt idx="57">
                  <c:v>0.70900189605192265</c:v>
                </c:pt>
                <c:pt idx="58">
                  <c:v>0.70980160814866178</c:v>
                </c:pt>
                <c:pt idx="59">
                  <c:v>0.71057421136076582</c:v>
                </c:pt>
                <c:pt idx="60">
                  <c:v>0.71132106113246629</c:v>
                </c:pt>
                <c:pt idx="61">
                  <c:v>0.71204342402640608</c:v>
                </c:pt>
                <c:pt idx="62">
                  <c:v>0.71274248489150915</c:v>
                </c:pt>
                <c:pt idx="63">
                  <c:v>0.71341935334819617</c:v>
                </c:pt>
                <c:pt idx="64">
                  <c:v>0.71407506966561185</c:v>
                </c:pt>
                <c:pt idx="65">
                  <c:v>0.71471061009633774</c:v>
                </c:pt>
                <c:pt idx="66">
                  <c:v>0.71532689172613262</c:v>
                </c:pt>
                <c:pt idx="67">
                  <c:v>0.7159247768893664</c:v>
                </c:pt>
                <c:pt idx="68">
                  <c:v>0.71650507719485812</c:v>
                </c:pt>
                <c:pt idx="69">
                  <c:v>0.71706855720163964</c:v>
                </c:pt>
                <c:pt idx="70">
                  <c:v>0.71761593777965615</c:v>
                </c:pt>
                <c:pt idx="71">
                  <c:v>0.71814789918646094</c:v>
                </c:pt>
                <c:pt idx="72">
                  <c:v>0.71866508388752115</c:v>
                </c:pt>
                <c:pt idx="73">
                  <c:v>0.71916809914471669</c:v>
                </c:pt>
                <c:pt idx="74">
                  <c:v>0.71965751939496103</c:v>
                </c:pt>
                <c:pt idx="75">
                  <c:v>0.72013388843853221</c:v>
                </c:pt>
                <c:pt idx="76">
                  <c:v>0.72059772145464096</c:v>
                </c:pt>
                <c:pt idx="77">
                  <c:v>0.72104950685994162</c:v>
                </c:pt>
                <c:pt idx="78">
                  <c:v>0.72148970802408074</c:v>
                </c:pt>
                <c:pt idx="79">
                  <c:v>0.72191876485495055</c:v>
                </c:pt>
                <c:pt idx="80">
                  <c:v>0.72233709526504863</c:v>
                </c:pt>
                <c:pt idx="81">
                  <c:v>0.72274509652921837</c:v>
                </c:pt>
                <c:pt idx="82">
                  <c:v>0.72314314654304246</c:v>
                </c:pt>
                <c:pt idx="83">
                  <c:v>0.72353160499026847</c:v>
                </c:pt>
                <c:pt idx="84">
                  <c:v>0.72391081442684624</c:v>
                </c:pt>
                <c:pt idx="85">
                  <c:v>0.72428110128844558</c:v>
                </c:pt>
                <c:pt idx="86">
                  <c:v>0.72464277682768219</c:v>
                </c:pt>
                <c:pt idx="87">
                  <c:v>0.72499613798670659</c:v>
                </c:pt>
                <c:pt idx="88">
                  <c:v>0.72534146821029855</c:v>
                </c:pt>
                <c:pt idx="89">
                  <c:v>0.72567903820414681</c:v>
                </c:pt>
                <c:pt idx="90">
                  <c:v>0.72600910664257612</c:v>
                </c:pt>
                <c:pt idx="91">
                  <c:v>0.72633192082961151</c:v>
                </c:pt>
                <c:pt idx="92">
                  <c:v>0.7266477173169289</c:v>
                </c:pt>
                <c:pt idx="93">
                  <c:v>0.72695672248193799</c:v>
                </c:pt>
                <c:pt idx="94">
                  <c:v>0.72725915306896849</c:v>
                </c:pt>
                <c:pt idx="95">
                  <c:v>0.72755521669627188</c:v>
                </c:pt>
                <c:pt idx="96">
                  <c:v>0.72784511233133997</c:v>
                </c:pt>
                <c:pt idx="97">
                  <c:v>0.72812903073681878</c:v>
                </c:pt>
                <c:pt idx="98">
                  <c:v>0.72840715488912477</c:v>
                </c:pt>
                <c:pt idx="99">
                  <c:v>0.72867966037168708</c:v>
                </c:pt>
                <c:pt idx="100">
                  <c:v>0.72894671574459802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1-48CD-AEB1-6723E0C68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55375"/>
        <c:axId val="155242815"/>
      </c:lineChart>
      <c:catAx>
        <c:axId val="15795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2815"/>
        <c:crosses val="autoZero"/>
        <c:auto val="1"/>
        <c:lblAlgn val="ctr"/>
        <c:lblOffset val="100"/>
        <c:noMultiLvlLbl val="0"/>
      </c:catAx>
      <c:valAx>
        <c:axId val="15524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5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Exit Participation of Founders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'BEP &amp; Waterfall Analysis'!$A$13</c:f>
              <c:strCache>
                <c:ptCount val="1"/>
                <c:pt idx="0">
                  <c:v>A2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Analysis'!$A$14:$A$114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3.7132484005254665E-2</c:v>
                </c:pt>
                <c:pt idx="12">
                  <c:v>0.10211433101445033</c:v>
                </c:pt>
                <c:pt idx="13">
                  <c:v>0.15709897079146204</c:v>
                </c:pt>
                <c:pt idx="14">
                  <c:v>0.20422866202890066</c:v>
                </c:pt>
                <c:pt idx="15">
                  <c:v>0.24507439443468079</c:v>
                </c:pt>
                <c:pt idx="16">
                  <c:v>0.28081441028973841</c:v>
                </c:pt>
                <c:pt idx="17">
                  <c:v>0.31234971839714221</c:v>
                </c:pt>
                <c:pt idx="18">
                  <c:v>0.34038110338150113</c:v>
                </c:pt>
                <c:pt idx="19">
                  <c:v>0.36546181626224328</c:v>
                </c:pt>
                <c:pt idx="20">
                  <c:v>0.38803445785491125</c:v>
                </c:pt>
                <c:pt idx="21">
                  <c:v>0.40845732405780133</c:v>
                </c:pt>
                <c:pt idx="22">
                  <c:v>0.42702356606042868</c:v>
                </c:pt>
                <c:pt idx="23">
                  <c:v>0.44397535223674056</c:v>
                </c:pt>
                <c:pt idx="24">
                  <c:v>0.4595144895650265</c:v>
                </c:pt>
                <c:pt idx="25">
                  <c:v>0.47381049590704954</c:v>
                </c:pt>
                <c:pt idx="26">
                  <c:v>0.48700680945353236</c:v>
                </c:pt>
                <c:pt idx="27">
                  <c:v>0.49922561829286827</c:v>
                </c:pt>
                <c:pt idx="28">
                  <c:v>0.51057165507225166</c:v>
                </c:pt>
                <c:pt idx="29">
                  <c:v>0.52113520655650514</c:v>
                </c:pt>
                <c:pt idx="30">
                  <c:v>0.53099452127514168</c:v>
                </c:pt>
                <c:pt idx="31">
                  <c:v>0.54021775117322102</c:v>
                </c:pt>
                <c:pt idx="32">
                  <c:v>0.54886452920267048</c:v>
                </c:pt>
                <c:pt idx="33">
                  <c:v>0.55698726007881993</c:v>
                </c:pt>
                <c:pt idx="34">
                  <c:v>0.56463218325637243</c:v>
                </c:pt>
                <c:pt idx="35">
                  <c:v>0.57184025368092184</c:v>
                </c:pt>
                <c:pt idx="36">
                  <c:v>0.57864787574855181</c:v>
                </c:pt>
                <c:pt idx="37">
                  <c:v>0.58508751824495864</c:v>
                </c:pt>
                <c:pt idx="38">
                  <c:v>0.59118823218892302</c:v>
                </c:pt>
                <c:pt idx="39">
                  <c:v>0.59697608900755572</c:v>
                </c:pt>
                <c:pt idx="40">
                  <c:v>0.60247455298525698</c:v>
                </c:pt>
                <c:pt idx="41">
                  <c:v>0.60770479920794829</c:v>
                </c:pt>
                <c:pt idx="42">
                  <c:v>0.61268598608670199</c:v>
                </c:pt>
                <c:pt idx="43">
                  <c:v>0.61743548985481589</c:v>
                </c:pt>
                <c:pt idx="44">
                  <c:v>0.62196910708801556</c:v>
                </c:pt>
                <c:pt idx="45">
                  <c:v>0.62630123022196205</c:v>
                </c:pt>
                <c:pt idx="46">
                  <c:v>0.63044500017617155</c:v>
                </c:pt>
                <c:pt idx="47">
                  <c:v>0.6344124394940317</c:v>
                </c:pt>
                <c:pt idx="48">
                  <c:v>0.63821456884031458</c:v>
                </c:pt>
                <c:pt idx="49">
                  <c:v>0.64186150923368779</c:v>
                </c:pt>
                <c:pt idx="50">
                  <c:v>0.64536257201132619</c:v>
                </c:pt>
                <c:pt idx="51">
                  <c:v>0.64872633820944914</c:v>
                </c:pt>
                <c:pt idx="52">
                  <c:v>0.65196072878456746</c:v>
                </c:pt>
                <c:pt idx="53">
                  <c:v>0.65507306688515299</c:v>
                </c:pt>
                <c:pt idx="54">
                  <c:v>0.65807013320423546</c:v>
                </c:pt>
                <c:pt idx="55">
                  <c:v>0.66095821529353305</c:v>
                </c:pt>
                <c:pt idx="56">
                  <c:v>0.66374315159392705</c:v>
                </c:pt>
                <c:pt idx="57">
                  <c:v>0.66643037083114953</c:v>
                </c:pt>
                <c:pt idx="58">
                  <c:v>0.6690249273360539</c:v>
                </c:pt>
                <c:pt idx="59">
                  <c:v>0.67153153277299538</c:v>
                </c:pt>
                <c:pt idx="60">
                  <c:v>0.67395458469537217</c:v>
                </c:pt>
                <c:pt idx="61">
                  <c:v>0.67629819229242516</c:v>
                </c:pt>
                <c:pt idx="62">
                  <c:v>0.67856619964441178</c:v>
                </c:pt>
                <c:pt idx="63">
                  <c:v>0.68076220676300214</c:v>
                </c:pt>
                <c:pt idx="64">
                  <c:v>0.68288958865913663</c:v>
                </c:pt>
                <c:pt idx="65">
                  <c:v>0.68495151265077447</c:v>
                </c:pt>
                <c:pt idx="66">
                  <c:v>0.68695095409721141</c:v>
                </c:pt>
                <c:pt idx="67">
                  <c:v>0.68889071072435148</c:v>
                </c:pt>
                <c:pt idx="68">
                  <c:v>0.6907734156859876</c:v>
                </c:pt>
                <c:pt idx="69">
                  <c:v>0.69260154948931529</c:v>
                </c:pt>
                <c:pt idx="70">
                  <c:v>0.69437745089826231</c:v>
                </c:pt>
                <c:pt idx="71">
                  <c:v>0.69610332691540788</c:v>
                </c:pt>
                <c:pt idx="72">
                  <c:v>0.69778126193207735</c:v>
                </c:pt>
                <c:pt idx="73">
                  <c:v>0.69941322612637202</c:v>
                </c:pt>
                <c:pt idx="74">
                  <c:v>0.70100108318028065</c:v>
                </c:pt>
                <c:pt idx="75">
                  <c:v>0.70254659737941827</c:v>
                </c:pt>
                <c:pt idx="76">
                  <c:v>0.70405144015226273</c:v>
                </c:pt>
                <c:pt idx="77">
                  <c:v>0.70551719609983865</c:v>
                </c:pt>
                <c:pt idx="78">
                  <c:v>0.70694536856157908</c:v>
                </c:pt>
                <c:pt idx="79">
                  <c:v>0.70833738475846553</c:v>
                </c:pt>
                <c:pt idx="80">
                  <c:v>0.70969460055042988</c:v>
                </c:pt>
                <c:pt idx="81">
                  <c:v>0.71101830484135786</c:v>
                </c:pt>
                <c:pt idx="82">
                  <c:v>0.71230972366177547</c:v>
                </c:pt>
                <c:pt idx="83">
                  <c:v>0.71357002395639979</c:v>
                </c:pt>
                <c:pt idx="84">
                  <c:v>0.71480031710115222</c:v>
                </c:pt>
                <c:pt idx="85">
                  <c:v>0.71600166217191052</c:v>
                </c:pt>
                <c:pt idx="86">
                  <c:v>0.71717506898520933</c:v>
                </c:pt>
                <c:pt idx="87">
                  <c:v>0.71832150092923686</c:v>
                </c:pt>
                <c:pt idx="88">
                  <c:v>0.71944187760180911</c:v>
                </c:pt>
                <c:pt idx="89">
                  <c:v>0.72053707727050331</c:v>
                </c:pt>
                <c:pt idx="90">
                  <c:v>0.7216079391687823</c:v>
                </c:pt>
                <c:pt idx="91">
                  <c:v>0.72265526564072546</c:v>
                </c:pt>
                <c:pt idx="92">
                  <c:v>0.72367982414588705</c:v>
                </c:pt>
                <c:pt idx="93">
                  <c:v>0.72468234913480878</c:v>
                </c:pt>
                <c:pt idx="94">
                  <c:v>0.72566354380481723</c:v>
                </c:pt>
                <c:pt idx="95">
                  <c:v>0.72662408174493076</c:v>
                </c:pt>
                <c:pt idx="96">
                  <c:v>0.72756460847795845</c:v>
                </c:pt>
                <c:pt idx="97">
                  <c:v>0.72848574290721269</c:v>
                </c:pt>
                <c:pt idx="98">
                  <c:v>0.72938807867464517</c:v>
                </c:pt>
                <c:pt idx="99">
                  <c:v>0.73027218543667505</c:v>
                </c:pt>
                <c:pt idx="100">
                  <c:v>0.73113861006346426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C-4F27-B07B-6F27EDFF7DC2}"/>
            </c:ext>
          </c:extLst>
        </c:ser>
        <c:ser>
          <c:idx val="1"/>
          <c:order val="1"/>
          <c:tx>
            <c:strRef>
              <c:f>'BEP &amp; Waterfall Analysis'!$Z$13</c:f>
              <c:strCache>
                <c:ptCount val="1"/>
                <c:pt idx="0">
                  <c:v>A3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'BEP &amp; Waterfall Analysis'!$Z$14:$Z$114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3.6416641760603115E-2</c:v>
                </c:pt>
                <c:pt idx="12">
                  <c:v>0.10014576484165856</c:v>
                </c:pt>
                <c:pt idx="13">
                  <c:v>0.15407040744870551</c:v>
                </c:pt>
                <c:pt idx="14">
                  <c:v>0.20029152968331715</c:v>
                </c:pt>
                <c:pt idx="15">
                  <c:v>0.24034983561998058</c:v>
                </c:pt>
                <c:pt idx="16">
                  <c:v>0.2754008533145611</c:v>
                </c:pt>
                <c:pt idx="17">
                  <c:v>0.3063282218686027</c:v>
                </c:pt>
                <c:pt idx="18">
                  <c:v>0.3338192161388619</c:v>
                </c:pt>
                <c:pt idx="19">
                  <c:v>0.35841642153856751</c:v>
                </c:pt>
                <c:pt idx="20">
                  <c:v>0.38055390639830261</c:v>
                </c:pt>
                <c:pt idx="21">
                  <c:v>0.4005830593666343</c:v>
                </c:pt>
                <c:pt idx="22">
                  <c:v>0.41879138024693585</c:v>
                </c:pt>
                <c:pt idx="23">
                  <c:v>0.43541636887677643</c:v>
                </c:pt>
                <c:pt idx="24">
                  <c:v>0.4506559417874636</c:v>
                </c:pt>
                <c:pt idx="25">
                  <c:v>0.46467634886529569</c:v>
                </c:pt>
                <c:pt idx="26">
                  <c:v>0.47761826309098704</c:v>
                </c:pt>
                <c:pt idx="27">
                  <c:v>0.48960151700366411</c:v>
                </c:pt>
                <c:pt idx="28">
                  <c:v>0.50072882420829279</c:v>
                </c:pt>
                <c:pt idx="29">
                  <c:v>0.51108873091605067</c:v>
                </c:pt>
                <c:pt idx="30">
                  <c:v>0.52075797717662453</c:v>
                </c:pt>
                <c:pt idx="31">
                  <c:v>0.52980340109780655</c:v>
                </c:pt>
                <c:pt idx="32">
                  <c:v>0.53828348602391485</c:v>
                </c:pt>
                <c:pt idx="33">
                  <c:v>0.54624962640904673</c:v>
                </c:pt>
                <c:pt idx="34">
                  <c:v>0.55374717030093568</c:v>
                </c:pt>
                <c:pt idx="35">
                  <c:v>0.56081628311328802</c:v>
                </c:pt>
                <c:pt idx="36">
                  <c:v>0.56749266743606519</c:v>
                </c:pt>
                <c:pt idx="37">
                  <c:v>0.57380816611977348</c:v>
                </c:pt>
                <c:pt idx="38">
                  <c:v>0.57979127013591814</c:v>
                </c:pt>
                <c:pt idx="39">
                  <c:v>0.58546754830508085</c:v>
                </c:pt>
                <c:pt idx="40">
                  <c:v>0.59086001256578558</c:v>
                </c:pt>
                <c:pt idx="41">
                  <c:v>0.59598942978938263</c:v>
                </c:pt>
                <c:pt idx="42">
                  <c:v>0.60087458904995139</c:v>
                </c:pt>
                <c:pt idx="43">
                  <c:v>0.60553253160072629</c:v>
                </c:pt>
                <c:pt idx="44">
                  <c:v>0.60997874949010222</c:v>
                </c:pt>
                <c:pt idx="45">
                  <c:v>0.61422735769550596</c:v>
                </c:pt>
                <c:pt idx="46">
                  <c:v>0.61829124380502254</c:v>
                </c:pt>
                <c:pt idx="47">
                  <c:v>0.62218219859072976</c:v>
                </c:pt>
                <c:pt idx="48">
                  <c:v>0.6259110302603661</c:v>
                </c:pt>
                <c:pt idx="49">
                  <c:v>0.62948766471899675</c:v>
                </c:pt>
                <c:pt idx="50">
                  <c:v>0.632921233799282</c:v>
                </c:pt>
                <c:pt idx="51">
                  <c:v>0.63622015311171332</c:v>
                </c:pt>
                <c:pt idx="52">
                  <c:v>0.63939219091212773</c:v>
                </c:pt>
                <c:pt idx="53">
                  <c:v>0.64244452917290418</c:v>
                </c:pt>
                <c:pt idx="54">
                  <c:v>0.64538381786846621</c:v>
                </c:pt>
                <c:pt idx="55">
                  <c:v>0.64821622333873541</c:v>
                </c:pt>
                <c:pt idx="56">
                  <c:v>0.65094747147078058</c:v>
                </c:pt>
                <c:pt idx="57">
                  <c:v>0.65358288633503481</c:v>
                </c:pt>
                <c:pt idx="58">
                  <c:v>0.65612742482465958</c:v>
                </c:pt>
                <c:pt idx="59">
                  <c:v>0.65858570777226322</c:v>
                </c:pt>
                <c:pt idx="60">
                  <c:v>0.66096204795494651</c:v>
                </c:pt>
                <c:pt idx="61">
                  <c:v>0.66326047534475507</c:v>
                </c:pt>
                <c:pt idx="62">
                  <c:v>0.66548475991553757</c:v>
                </c:pt>
                <c:pt idx="63">
                  <c:v>0.66763843227772379</c:v>
                </c:pt>
                <c:pt idx="64">
                  <c:v>0.66972480237859167</c:v>
                </c:pt>
                <c:pt idx="65">
                  <c:v>0.67174697647635595</c:v>
                </c:pt>
                <c:pt idx="66">
                  <c:v>0.67370787257115772</c:v>
                </c:pt>
                <c:pt idx="67">
                  <c:v>0.67561023445417412</c:v>
                </c:pt>
                <c:pt idx="68">
                  <c:v>0.67745664451710208</c:v>
                </c:pt>
                <c:pt idx="69">
                  <c:v>0.679249535447771</c:v>
                </c:pt>
                <c:pt idx="70">
                  <c:v>0.68099120092327814</c:v>
                </c:pt>
                <c:pt idx="71">
                  <c:v>0.68268380539947526</c:v>
                </c:pt>
                <c:pt idx="72">
                  <c:v>0.68432939308466689</c:v>
                </c:pt>
                <c:pt idx="73">
                  <c:v>0.68592989617574351</c:v>
                </c:pt>
                <c:pt idx="74">
                  <c:v>0.68748714242652109</c:v>
                </c:pt>
                <c:pt idx="75">
                  <c:v>0.6890028621106109</c:v>
                </c:pt>
                <c:pt idx="76">
                  <c:v>0.69047869443459331</c:v>
                </c:pt>
                <c:pt idx="77">
                  <c:v>0.69191619345145927</c:v>
                </c:pt>
                <c:pt idx="78">
                  <c:v>0.69331683351917461</c:v>
                </c:pt>
                <c:pt idx="79">
                  <c:v>0.69468201434466958</c:v>
                </c:pt>
                <c:pt idx="80">
                  <c:v>0.69601306564952714</c:v>
                </c:pt>
                <c:pt idx="81">
                  <c:v>0.69731125149006712</c:v>
                </c:pt>
                <c:pt idx="82">
                  <c:v>0.69857777426132561</c:v>
                </c:pt>
                <c:pt idx="83">
                  <c:v>0.69981377841158987</c:v>
                </c:pt>
                <c:pt idx="84">
                  <c:v>0.70102035389160988</c:v>
                </c:pt>
                <c:pt idx="85">
                  <c:v>0.70219853936033527</c:v>
                </c:pt>
                <c:pt idx="86">
                  <c:v>0.70334932516699744</c:v>
                </c:pt>
                <c:pt idx="87">
                  <c:v>0.70447365612752932</c:v>
                </c:pt>
                <c:pt idx="88">
                  <c:v>0.70557243411168535</c:v>
                </c:pt>
                <c:pt idx="89">
                  <c:v>0.70664652045574805</c:v>
                </c:pt>
                <c:pt idx="90">
                  <c:v>0.70769673821438728</c:v>
                </c:pt>
                <c:pt idx="91">
                  <c:v>0.70872387426404526</c:v>
                </c:pt>
                <c:pt idx="92">
                  <c:v>0.70972868126914546</c:v>
                </c:pt>
                <c:pt idx="93">
                  <c:v>0.71071187952144776</c:v>
                </c:pt>
                <c:pt idx="94">
                  <c:v>0.71167415866199912</c:v>
                </c:pt>
                <c:pt idx="95">
                  <c:v>0.7126161792943283</c:v>
                </c:pt>
                <c:pt idx="96">
                  <c:v>0.71353857449681735</c:v>
                </c:pt>
                <c:pt idx="97">
                  <c:v>0.71444195124152299</c:v>
                </c:pt>
                <c:pt idx="98">
                  <c:v>0.71532689172613262</c:v>
                </c:pt>
                <c:pt idx="99">
                  <c:v>0.71619395462519464</c:v>
                </c:pt>
                <c:pt idx="100">
                  <c:v>0.7170436762662753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C-4F27-B07B-6F27EDFF7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73615"/>
        <c:axId val="155223679"/>
      </c:lineChart>
      <c:catAx>
        <c:axId val="168973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3679"/>
        <c:crosses val="autoZero"/>
        <c:auto val="1"/>
        <c:lblAlgn val="ctr"/>
        <c:lblOffset val="100"/>
        <c:noMultiLvlLbl val="0"/>
      </c:catAx>
      <c:valAx>
        <c:axId val="1552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7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0"/>
          <c:tx>
            <c:strRef>
              <c:f>'Waterfall Analysis'!$C$13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Analysis'!$C$14:$C$114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  <c:pt idx="51" formatCode="0.00">
                  <c:v>16.542521624340953</c:v>
                </c:pt>
                <c:pt idx="52" formatCode="0.00">
                  <c:v>16.950978948398756</c:v>
                </c:pt>
                <c:pt idx="53" formatCode="0.00">
                  <c:v>17.359436272456556</c:v>
                </c:pt>
                <c:pt idx="54" formatCode="0.00">
                  <c:v>17.767893596514359</c:v>
                </c:pt>
                <c:pt idx="55" formatCode="0.00">
                  <c:v>18.176350920572158</c:v>
                </c:pt>
                <c:pt idx="56" formatCode="0.00">
                  <c:v>18.584808244629961</c:v>
                </c:pt>
                <c:pt idx="57" formatCode="0.00">
                  <c:v>18.993265568687761</c:v>
                </c:pt>
                <c:pt idx="58" formatCode="0.00">
                  <c:v>19.401722892745564</c:v>
                </c:pt>
                <c:pt idx="59" formatCode="0.00">
                  <c:v>19.810180216803364</c:v>
                </c:pt>
                <c:pt idx="60" formatCode="0.00">
                  <c:v>20.218637540861167</c:v>
                </c:pt>
                <c:pt idx="61" formatCode="0.00">
                  <c:v>20.627094864918966</c:v>
                </c:pt>
                <c:pt idx="62" formatCode="0.00">
                  <c:v>21.035552188976769</c:v>
                </c:pt>
                <c:pt idx="63" formatCode="0.00">
                  <c:v>21.444009513034569</c:v>
                </c:pt>
                <c:pt idx="64" formatCode="0.00">
                  <c:v>21.852466837092372</c:v>
                </c:pt>
                <c:pt idx="65" formatCode="0.00">
                  <c:v>22.260924161150172</c:v>
                </c:pt>
                <c:pt idx="66" formatCode="0.00">
                  <c:v>22.669381485207975</c:v>
                </c:pt>
                <c:pt idx="67" formatCode="0.00">
                  <c:v>23.077838809265774</c:v>
                </c:pt>
                <c:pt idx="68" formatCode="0.00">
                  <c:v>23.486296133323577</c:v>
                </c:pt>
                <c:pt idx="69" formatCode="0.00">
                  <c:v>23.894753457381377</c:v>
                </c:pt>
                <c:pt idx="70" formatCode="0.00">
                  <c:v>24.30321078143918</c:v>
                </c:pt>
                <c:pt idx="71" formatCode="0.00">
                  <c:v>24.71166810549698</c:v>
                </c:pt>
                <c:pt idx="72" formatCode="0.00">
                  <c:v>25.120125429554783</c:v>
                </c:pt>
                <c:pt idx="73" formatCode="0.00">
                  <c:v>25.528582753612582</c:v>
                </c:pt>
                <c:pt idx="74" formatCode="0.00">
                  <c:v>25.937040077670385</c:v>
                </c:pt>
                <c:pt idx="75" formatCode="0.00">
                  <c:v>26.345497401728185</c:v>
                </c:pt>
                <c:pt idx="76" formatCode="0.00">
                  <c:v>26.753954725785988</c:v>
                </c:pt>
                <c:pt idx="77" formatCode="0.00">
                  <c:v>27.162412049843788</c:v>
                </c:pt>
                <c:pt idx="78" formatCode="0.00">
                  <c:v>27.570869373901591</c:v>
                </c:pt>
                <c:pt idx="79" formatCode="0.00">
                  <c:v>27.97932669795939</c:v>
                </c:pt>
                <c:pt idx="80" formatCode="0.00">
                  <c:v>28.387784022017193</c:v>
                </c:pt>
                <c:pt idx="81" formatCode="0.00">
                  <c:v>28.796241346074993</c:v>
                </c:pt>
                <c:pt idx="82" formatCode="0.00">
                  <c:v>29.204698670132796</c:v>
                </c:pt>
                <c:pt idx="83" formatCode="0.00">
                  <c:v>29.613155994190596</c:v>
                </c:pt>
                <c:pt idx="84" formatCode="0.00">
                  <c:v>30.021613318248399</c:v>
                </c:pt>
                <c:pt idx="85" formatCode="0.00">
                  <c:v>30.430070642306198</c:v>
                </c:pt>
                <c:pt idx="86" formatCode="0.00">
                  <c:v>30.838527966364001</c:v>
                </c:pt>
                <c:pt idx="87" formatCode="0.00">
                  <c:v>31.246985290421801</c:v>
                </c:pt>
                <c:pt idx="88" formatCode="0.00">
                  <c:v>31.655442614479604</c:v>
                </c:pt>
                <c:pt idx="89" formatCode="0.00">
                  <c:v>32.063899938537404</c:v>
                </c:pt>
                <c:pt idx="90" formatCode="0.00">
                  <c:v>32.472357262595203</c:v>
                </c:pt>
                <c:pt idx="91" formatCode="0.00">
                  <c:v>32.88081458665301</c:v>
                </c:pt>
                <c:pt idx="92" formatCode="0.00">
                  <c:v>33.289271910710809</c:v>
                </c:pt>
                <c:pt idx="93" formatCode="0.00">
                  <c:v>33.697729234768609</c:v>
                </c:pt>
                <c:pt idx="94" formatCode="0.00">
                  <c:v>34.106186558826408</c:v>
                </c:pt>
                <c:pt idx="95" formatCode="0.00">
                  <c:v>34.514643882884215</c:v>
                </c:pt>
                <c:pt idx="96" formatCode="0.00">
                  <c:v>34.923101206942015</c:v>
                </c:pt>
                <c:pt idx="97" formatCode="0.00">
                  <c:v>35.331558530999814</c:v>
                </c:pt>
                <c:pt idx="98" formatCode="0.00">
                  <c:v>35.740015855057614</c:v>
                </c:pt>
                <c:pt idx="99" formatCode="0.00">
                  <c:v>36.14847317911542</c:v>
                </c:pt>
                <c:pt idx="100" formatCode="0.00">
                  <c:v>36.55693050317322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7-40E9-8E73-9D1ADEAEEE6D}"/>
            </c:ext>
          </c:extLst>
        </c:ser>
        <c:ser>
          <c:idx val="2"/>
          <c:order val="1"/>
          <c:tx>
            <c:strRef>
              <c:f>'Waterfall Analysis'!$D$13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Analysis'!$D$14:$D$114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  <c:pt idx="51" formatCode="0.00">
                  <c:v>16.542521624340953</c:v>
                </c:pt>
                <c:pt idx="52" formatCode="0.00">
                  <c:v>16.950978948398756</c:v>
                </c:pt>
                <c:pt idx="53" formatCode="0.00">
                  <c:v>17.359436272456556</c:v>
                </c:pt>
                <c:pt idx="54" formatCode="0.00">
                  <c:v>17.767893596514359</c:v>
                </c:pt>
                <c:pt idx="55" formatCode="0.00">
                  <c:v>18.176350920572158</c:v>
                </c:pt>
                <c:pt idx="56" formatCode="0.00">
                  <c:v>18.584808244629961</c:v>
                </c:pt>
                <c:pt idx="57" formatCode="0.00">
                  <c:v>18.993265568687761</c:v>
                </c:pt>
                <c:pt idx="58" formatCode="0.00">
                  <c:v>19.401722892745564</c:v>
                </c:pt>
                <c:pt idx="59" formatCode="0.00">
                  <c:v>19.810180216803364</c:v>
                </c:pt>
                <c:pt idx="60" formatCode="0.00">
                  <c:v>20.218637540861167</c:v>
                </c:pt>
                <c:pt idx="61" formatCode="0.00">
                  <c:v>20.627094864918966</c:v>
                </c:pt>
                <c:pt idx="62" formatCode="0.00">
                  <c:v>21.035552188976769</c:v>
                </c:pt>
                <c:pt idx="63" formatCode="0.00">
                  <c:v>21.444009513034569</c:v>
                </c:pt>
                <c:pt idx="64" formatCode="0.00">
                  <c:v>21.852466837092372</c:v>
                </c:pt>
                <c:pt idx="65" formatCode="0.00">
                  <c:v>22.260924161150172</c:v>
                </c:pt>
                <c:pt idx="66" formatCode="0.00">
                  <c:v>22.669381485207975</c:v>
                </c:pt>
                <c:pt idx="67" formatCode="0.00">
                  <c:v>23.077838809265774</c:v>
                </c:pt>
                <c:pt idx="68" formatCode="0.00">
                  <c:v>23.486296133323577</c:v>
                </c:pt>
                <c:pt idx="69" formatCode="0.00">
                  <c:v>23.894753457381377</c:v>
                </c:pt>
                <c:pt idx="70" formatCode="0.00">
                  <c:v>24.30321078143918</c:v>
                </c:pt>
                <c:pt idx="71" formatCode="0.00">
                  <c:v>24.71166810549698</c:v>
                </c:pt>
                <c:pt idx="72" formatCode="0.00">
                  <c:v>25.120125429554783</c:v>
                </c:pt>
                <c:pt idx="73" formatCode="0.00">
                  <c:v>25.528582753612582</c:v>
                </c:pt>
                <c:pt idx="74" formatCode="0.00">
                  <c:v>25.937040077670385</c:v>
                </c:pt>
                <c:pt idx="75" formatCode="0.00">
                  <c:v>26.345497401728185</c:v>
                </c:pt>
                <c:pt idx="76" formatCode="0.00">
                  <c:v>26.753954725785988</c:v>
                </c:pt>
                <c:pt idx="77" formatCode="0.00">
                  <c:v>27.162412049843788</c:v>
                </c:pt>
                <c:pt idx="78" formatCode="0.00">
                  <c:v>27.570869373901591</c:v>
                </c:pt>
                <c:pt idx="79" formatCode="0.00">
                  <c:v>27.97932669795939</c:v>
                </c:pt>
                <c:pt idx="80" formatCode="0.00">
                  <c:v>28.387784022017193</c:v>
                </c:pt>
                <c:pt idx="81" formatCode="0.00">
                  <c:v>28.796241346074993</c:v>
                </c:pt>
                <c:pt idx="82" formatCode="0.00">
                  <c:v>29.204698670132796</c:v>
                </c:pt>
                <c:pt idx="83" formatCode="0.00">
                  <c:v>29.613155994190596</c:v>
                </c:pt>
                <c:pt idx="84" formatCode="0.00">
                  <c:v>30.021613318248399</c:v>
                </c:pt>
                <c:pt idx="85" formatCode="0.00">
                  <c:v>30.430070642306198</c:v>
                </c:pt>
                <c:pt idx="86" formatCode="0.00">
                  <c:v>30.838527966364001</c:v>
                </c:pt>
                <c:pt idx="87" formatCode="0.00">
                  <c:v>31.246985290421801</c:v>
                </c:pt>
                <c:pt idx="88" formatCode="0.00">
                  <c:v>31.655442614479604</c:v>
                </c:pt>
                <c:pt idx="89" formatCode="0.00">
                  <c:v>32.063899938537404</c:v>
                </c:pt>
                <c:pt idx="90" formatCode="0.00">
                  <c:v>32.472357262595203</c:v>
                </c:pt>
                <c:pt idx="91" formatCode="0.00">
                  <c:v>32.88081458665301</c:v>
                </c:pt>
                <c:pt idx="92" formatCode="0.00">
                  <c:v>33.289271910710809</c:v>
                </c:pt>
                <c:pt idx="93" formatCode="0.00">
                  <c:v>33.697729234768609</c:v>
                </c:pt>
                <c:pt idx="94" formatCode="0.00">
                  <c:v>34.106186558826408</c:v>
                </c:pt>
                <c:pt idx="95" formatCode="0.00">
                  <c:v>34.514643882884215</c:v>
                </c:pt>
                <c:pt idx="96" formatCode="0.00">
                  <c:v>34.923101206942015</c:v>
                </c:pt>
                <c:pt idx="97" formatCode="0.00">
                  <c:v>35.331558530999814</c:v>
                </c:pt>
                <c:pt idx="98" formatCode="0.00">
                  <c:v>35.740015855057614</c:v>
                </c:pt>
                <c:pt idx="99" formatCode="0.00">
                  <c:v>36.14847317911542</c:v>
                </c:pt>
                <c:pt idx="100" formatCode="0.00">
                  <c:v>36.55693050317322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7-40E9-8E73-9D1ADEAEEE6D}"/>
            </c:ext>
          </c:extLst>
        </c:ser>
        <c:ser>
          <c:idx val="3"/>
          <c:order val="2"/>
          <c:tx>
            <c:strRef>
              <c:f>'Waterfall Analysis'!$E$13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Analysis'!$E$14:$E$114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1</c:v>
                </c:pt>
                <c:pt idx="11" formatCode="0.00">
                  <c:v>1.5178700079275289</c:v>
                </c:pt>
                <c:pt idx="12" formatCode="0.00">
                  <c:v>1.5536100237825865</c:v>
                </c:pt>
                <c:pt idx="13" formatCode="0.00">
                  <c:v>1.5893500396376441</c:v>
                </c:pt>
                <c:pt idx="14" formatCode="0.00">
                  <c:v>1.6250900554927017</c:v>
                </c:pt>
                <c:pt idx="15" formatCode="0.00">
                  <c:v>1.6608300713477593</c:v>
                </c:pt>
                <c:pt idx="16" formatCode="0.00">
                  <c:v>1.6965700872028169</c:v>
                </c:pt>
                <c:pt idx="17" formatCode="0.00">
                  <c:v>1.7323101030578745</c:v>
                </c:pt>
                <c:pt idx="18" formatCode="0.00">
                  <c:v>1.7680501189129321</c:v>
                </c:pt>
                <c:pt idx="19" formatCode="0.00">
                  <c:v>1.8037901347679897</c:v>
                </c:pt>
                <c:pt idx="20" formatCode="0.00">
                  <c:v>1.8395301506230473</c:v>
                </c:pt>
                <c:pt idx="21" formatCode="0.00">
                  <c:v>1.8752701664781051</c:v>
                </c:pt>
                <c:pt idx="22" formatCode="0.00">
                  <c:v>1.9110101823331624</c:v>
                </c:pt>
                <c:pt idx="23" formatCode="0.00">
                  <c:v>1.9467501981882203</c:v>
                </c:pt>
                <c:pt idx="24" formatCode="0.00">
                  <c:v>1.9824902140432779</c:v>
                </c:pt>
                <c:pt idx="25" formatCode="0.00">
                  <c:v>2.0182302298983354</c:v>
                </c:pt>
                <c:pt idx="26" formatCode="0.00">
                  <c:v>2.0539702457533933</c:v>
                </c:pt>
                <c:pt idx="27" formatCode="0.00">
                  <c:v>2.0897102616084506</c:v>
                </c:pt>
                <c:pt idx="28" formatCode="0.00">
                  <c:v>2.125450277463508</c:v>
                </c:pt>
                <c:pt idx="29" formatCode="0.00">
                  <c:v>2.1611902933185658</c:v>
                </c:pt>
                <c:pt idx="30" formatCode="0.00">
                  <c:v>2.1969303091736236</c:v>
                </c:pt>
                <c:pt idx="31" formatCode="0.00">
                  <c:v>2.232670325028681</c:v>
                </c:pt>
                <c:pt idx="32" formatCode="0.00">
                  <c:v>2.2684103408837388</c:v>
                </c:pt>
                <c:pt idx="33" formatCode="0.00">
                  <c:v>2.3041503567387962</c:v>
                </c:pt>
                <c:pt idx="34" formatCode="0.00">
                  <c:v>2.339890372593854</c:v>
                </c:pt>
                <c:pt idx="35" formatCode="0.00">
                  <c:v>2.3756303884489114</c:v>
                </c:pt>
                <c:pt idx="36" formatCode="0.00">
                  <c:v>2.4113704043039692</c:v>
                </c:pt>
                <c:pt idx="37" formatCode="0.00">
                  <c:v>2.447110420159027</c:v>
                </c:pt>
                <c:pt idx="38" formatCode="0.00">
                  <c:v>2.4828504360140844</c:v>
                </c:pt>
                <c:pt idx="39" formatCode="0.00">
                  <c:v>2.5185904518691418</c:v>
                </c:pt>
                <c:pt idx="40" formatCode="0.00">
                  <c:v>2.5543304677241996</c:v>
                </c:pt>
                <c:pt idx="41" formatCode="0.00">
                  <c:v>2.5900704835792574</c:v>
                </c:pt>
                <c:pt idx="42" formatCode="0.00">
                  <c:v>2.6258104994343148</c:v>
                </c:pt>
                <c:pt idx="43" formatCode="0.00">
                  <c:v>2.6615505152893726</c:v>
                </c:pt>
                <c:pt idx="44" formatCode="0.00">
                  <c:v>2.6972905311444304</c:v>
                </c:pt>
                <c:pt idx="45" formatCode="0.00">
                  <c:v>2.7330305469994878</c:v>
                </c:pt>
                <c:pt idx="46" formatCode="0.00">
                  <c:v>2.7687705628545451</c:v>
                </c:pt>
                <c:pt idx="47" formatCode="0.00">
                  <c:v>2.804510578709603</c:v>
                </c:pt>
                <c:pt idx="48" formatCode="0.00">
                  <c:v>2.8402505945646608</c:v>
                </c:pt>
                <c:pt idx="49" formatCode="0.00">
                  <c:v>2.8759906104197182</c:v>
                </c:pt>
                <c:pt idx="50" formatCode="0.00">
                  <c:v>2.9117306262747755</c:v>
                </c:pt>
                <c:pt idx="51" formatCode="0.00">
                  <c:v>2.9474706421298333</c:v>
                </c:pt>
                <c:pt idx="52" formatCode="0.00">
                  <c:v>2.9832106579848912</c:v>
                </c:pt>
                <c:pt idx="53" formatCode="0.00">
                  <c:v>3.0189506738399485</c:v>
                </c:pt>
                <c:pt idx="54" formatCode="0.00">
                  <c:v>3.0546906896950063</c:v>
                </c:pt>
                <c:pt idx="55" formatCode="0.00">
                  <c:v>3.0904307055500642</c:v>
                </c:pt>
                <c:pt idx="56" formatCode="0.00">
                  <c:v>3.1261707214051215</c:v>
                </c:pt>
                <c:pt idx="57" formatCode="0.00">
                  <c:v>3.1619107372601789</c:v>
                </c:pt>
                <c:pt idx="58" formatCode="0.00">
                  <c:v>3.1976507531152367</c:v>
                </c:pt>
                <c:pt idx="59" formatCode="0.00">
                  <c:v>3.2333907689702945</c:v>
                </c:pt>
                <c:pt idx="60" formatCode="0.00">
                  <c:v>3.2691307848253519</c:v>
                </c:pt>
                <c:pt idx="61" formatCode="0.00">
                  <c:v>3.3048708006804093</c:v>
                </c:pt>
                <c:pt idx="62" formatCode="0.00">
                  <c:v>3.3406108165354671</c:v>
                </c:pt>
                <c:pt idx="63" formatCode="0.00">
                  <c:v>3.3763508323905249</c:v>
                </c:pt>
                <c:pt idx="64" formatCode="0.00">
                  <c:v>3.4120908482455823</c:v>
                </c:pt>
                <c:pt idx="65" formatCode="0.00">
                  <c:v>3.4478308641006401</c:v>
                </c:pt>
                <c:pt idx="66" formatCode="0.00">
                  <c:v>3.4835708799556979</c:v>
                </c:pt>
                <c:pt idx="67" formatCode="0.00">
                  <c:v>3.5193108958107553</c:v>
                </c:pt>
                <c:pt idx="68" formatCode="0.00">
                  <c:v>3.5550509116658127</c:v>
                </c:pt>
                <c:pt idx="69" formatCode="0.00">
                  <c:v>3.5907909275208705</c:v>
                </c:pt>
                <c:pt idx="70" formatCode="0.00">
                  <c:v>3.6265309433759283</c:v>
                </c:pt>
                <c:pt idx="71" formatCode="0.00">
                  <c:v>3.6622709592309857</c:v>
                </c:pt>
                <c:pt idx="72" formatCode="0.00">
                  <c:v>3.6980109750860435</c:v>
                </c:pt>
                <c:pt idx="73" formatCode="0.00">
                  <c:v>3.7337509909411009</c:v>
                </c:pt>
                <c:pt idx="74" formatCode="0.00">
                  <c:v>3.7694910067961587</c:v>
                </c:pt>
                <c:pt idx="75" formatCode="0.00">
                  <c:v>3.805231022651216</c:v>
                </c:pt>
                <c:pt idx="76" formatCode="0.00">
                  <c:v>3.8409710385062739</c:v>
                </c:pt>
                <c:pt idx="77" formatCode="0.00">
                  <c:v>3.8767110543613312</c:v>
                </c:pt>
                <c:pt idx="78" formatCode="0.00">
                  <c:v>3.912451070216389</c:v>
                </c:pt>
                <c:pt idx="79" formatCode="0.00">
                  <c:v>3.9481910860714464</c:v>
                </c:pt>
                <c:pt idx="80" formatCode="0.00">
                  <c:v>3.9839311019265042</c:v>
                </c:pt>
                <c:pt idx="81" formatCode="0.00">
                  <c:v>4.0196711177815621</c:v>
                </c:pt>
                <c:pt idx="82" formatCode="0.00">
                  <c:v>4.0554111336366194</c:v>
                </c:pt>
                <c:pt idx="83" formatCode="0.00">
                  <c:v>4.0911511494916777</c:v>
                </c:pt>
                <c:pt idx="84" formatCode="0.00">
                  <c:v>4.1268911653467342</c:v>
                </c:pt>
                <c:pt idx="85" formatCode="0.00">
                  <c:v>4.1626311812017924</c:v>
                </c:pt>
                <c:pt idx="86" formatCode="0.00">
                  <c:v>4.1983711970568498</c:v>
                </c:pt>
                <c:pt idx="87" formatCode="0.00">
                  <c:v>4.2341112129119072</c:v>
                </c:pt>
                <c:pt idx="88" formatCode="0.00">
                  <c:v>4.2698512287669654</c:v>
                </c:pt>
                <c:pt idx="89" formatCode="0.00">
                  <c:v>4.3055912446220228</c:v>
                </c:pt>
                <c:pt idx="90" formatCode="0.00">
                  <c:v>4.3413312604770802</c:v>
                </c:pt>
                <c:pt idx="91" formatCode="0.00">
                  <c:v>4.3770712763321384</c:v>
                </c:pt>
                <c:pt idx="92" formatCode="0.00">
                  <c:v>4.4128112921871958</c:v>
                </c:pt>
                <c:pt idx="93" formatCode="0.00">
                  <c:v>4.4485513080422532</c:v>
                </c:pt>
                <c:pt idx="94" formatCode="0.00">
                  <c:v>4.4842913238973114</c:v>
                </c:pt>
                <c:pt idx="95" formatCode="0.00">
                  <c:v>4.5200313397523679</c:v>
                </c:pt>
                <c:pt idx="96" formatCode="0.00">
                  <c:v>4.5557713556074262</c:v>
                </c:pt>
                <c:pt idx="97" formatCode="0.00">
                  <c:v>4.5915113714624836</c:v>
                </c:pt>
                <c:pt idx="98" formatCode="0.00">
                  <c:v>4.6272513873175409</c:v>
                </c:pt>
                <c:pt idx="99" formatCode="0.00">
                  <c:v>4.6629914031725992</c:v>
                </c:pt>
                <c:pt idx="100" formatCode="0.00">
                  <c:v>4.6987314190276566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7-40E9-8E73-9D1ADEAEEE6D}"/>
            </c:ext>
          </c:extLst>
        </c:ser>
        <c:ser>
          <c:idx val="4"/>
          <c:order val="3"/>
          <c:tx>
            <c:strRef>
              <c:f>'Waterfall Analysis'!$F$13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numRef>
              <c:f>'Waterfall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Analysis'!$F$14:$F$114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 formatCode="0.00">
                  <c:v>3</c:v>
                </c:pt>
                <c:pt idx="11" formatCode="0.00">
                  <c:v>3.0282181225601246</c:v>
                </c:pt>
                <c:pt idx="12" formatCode="0.00">
                  <c:v>3.0846543676803733</c:v>
                </c:pt>
                <c:pt idx="13" formatCode="0.00">
                  <c:v>3.1410906128006224</c:v>
                </c:pt>
                <c:pt idx="14" formatCode="0.00">
                  <c:v>3.1975268579208711</c:v>
                </c:pt>
                <c:pt idx="15" formatCode="0.00">
                  <c:v>3.2539631030411202</c:v>
                </c:pt>
                <c:pt idx="16" formatCode="0.00">
                  <c:v>3.3103993481613689</c:v>
                </c:pt>
                <c:pt idx="17" formatCode="0.00">
                  <c:v>3.3668355932816176</c:v>
                </c:pt>
                <c:pt idx="18" formatCode="0.00">
                  <c:v>3.4232718384018668</c:v>
                </c:pt>
                <c:pt idx="19" formatCode="0.00">
                  <c:v>3.4797080835221155</c:v>
                </c:pt>
                <c:pt idx="20" formatCode="0.00">
                  <c:v>3.5361443286423646</c:v>
                </c:pt>
                <c:pt idx="21" formatCode="0.00">
                  <c:v>3.5925805737626133</c:v>
                </c:pt>
                <c:pt idx="22" formatCode="0.00">
                  <c:v>3.6490168188828624</c:v>
                </c:pt>
                <c:pt idx="23" formatCode="0.00">
                  <c:v>3.7054530640031111</c:v>
                </c:pt>
                <c:pt idx="24" formatCode="0.00">
                  <c:v>3.7618893091233598</c:v>
                </c:pt>
                <c:pt idx="25" formatCode="0.00">
                  <c:v>3.818325554243609</c:v>
                </c:pt>
                <c:pt idx="26" formatCode="0.00">
                  <c:v>3.8747617993638577</c:v>
                </c:pt>
                <c:pt idx="27" formatCode="0.00">
                  <c:v>3.9311980444841068</c:v>
                </c:pt>
                <c:pt idx="28" formatCode="0.00">
                  <c:v>3.9876342896043555</c:v>
                </c:pt>
                <c:pt idx="29" formatCode="0.00">
                  <c:v>4.0440705347246046</c:v>
                </c:pt>
                <c:pt idx="30" formatCode="0.00">
                  <c:v>4.1005067798448529</c:v>
                </c:pt>
                <c:pt idx="31" formatCode="0.00">
                  <c:v>4.156943024965102</c:v>
                </c:pt>
                <c:pt idx="32" formatCode="0.00">
                  <c:v>4.2133792700853512</c:v>
                </c:pt>
                <c:pt idx="33" formatCode="0.00">
                  <c:v>4.2698155152056003</c:v>
                </c:pt>
                <c:pt idx="34" formatCode="0.00">
                  <c:v>4.3262517603258495</c:v>
                </c:pt>
                <c:pt idx="35" formatCode="0.00">
                  <c:v>4.3826880054460977</c:v>
                </c:pt>
                <c:pt idx="36" formatCode="0.00">
                  <c:v>4.4391242505663469</c:v>
                </c:pt>
                <c:pt idx="37" formatCode="0.00">
                  <c:v>4.4955604956865951</c:v>
                </c:pt>
                <c:pt idx="38" formatCode="0.00">
                  <c:v>4.5519967408068442</c:v>
                </c:pt>
                <c:pt idx="39" formatCode="0.00">
                  <c:v>4.6084329859270934</c:v>
                </c:pt>
                <c:pt idx="40" formatCode="0.00">
                  <c:v>4.6648692310473425</c:v>
                </c:pt>
                <c:pt idx="41" formatCode="0.00">
                  <c:v>4.7213054761675917</c:v>
                </c:pt>
                <c:pt idx="42" formatCode="0.00">
                  <c:v>4.7777417212878399</c:v>
                </c:pt>
                <c:pt idx="43" formatCode="0.00">
                  <c:v>4.8341779664080891</c:v>
                </c:pt>
                <c:pt idx="44" formatCode="0.00">
                  <c:v>4.8906142115283373</c:v>
                </c:pt>
                <c:pt idx="45" formatCode="0.00">
                  <c:v>4.9470504566485864</c:v>
                </c:pt>
                <c:pt idx="46" formatCode="0.00">
                  <c:v>5.0034867017688356</c:v>
                </c:pt>
                <c:pt idx="47" formatCode="0.00">
                  <c:v>5.0599229468890847</c:v>
                </c:pt>
                <c:pt idx="48" formatCode="0.00">
                  <c:v>5.1163591920093339</c:v>
                </c:pt>
                <c:pt idx="49" formatCode="0.00">
                  <c:v>5.1727954371295821</c:v>
                </c:pt>
                <c:pt idx="50" formatCode="0.00">
                  <c:v>5.2292316822498313</c:v>
                </c:pt>
                <c:pt idx="51" formatCode="0.00">
                  <c:v>5.2856679273700795</c:v>
                </c:pt>
                <c:pt idx="52" formatCode="0.00">
                  <c:v>5.3421041724903287</c:v>
                </c:pt>
                <c:pt idx="53" formatCode="0.00">
                  <c:v>5.3985404176105778</c:v>
                </c:pt>
                <c:pt idx="54" formatCode="0.00">
                  <c:v>5.4549766627308269</c:v>
                </c:pt>
                <c:pt idx="55" formatCode="0.00">
                  <c:v>5.5114129078510761</c:v>
                </c:pt>
                <c:pt idx="56" formatCode="0.00">
                  <c:v>5.5678491529713243</c:v>
                </c:pt>
                <c:pt idx="57" formatCode="0.00">
                  <c:v>5.6242853980915735</c:v>
                </c:pt>
                <c:pt idx="58" formatCode="0.00">
                  <c:v>5.6807216432118217</c:v>
                </c:pt>
                <c:pt idx="59" formatCode="0.00">
                  <c:v>5.7371578883320709</c:v>
                </c:pt>
                <c:pt idx="60" formatCode="0.00">
                  <c:v>5.79359413345232</c:v>
                </c:pt>
                <c:pt idx="61" formatCode="0.00">
                  <c:v>5.8500303785725691</c:v>
                </c:pt>
                <c:pt idx="62" formatCode="0.00">
                  <c:v>5.9064666236928183</c:v>
                </c:pt>
                <c:pt idx="63" formatCode="0.00">
                  <c:v>5.9629028688130665</c:v>
                </c:pt>
                <c:pt idx="64" formatCode="0.00">
                  <c:v>6.0193391139333157</c:v>
                </c:pt>
                <c:pt idx="65" formatCode="0.00">
                  <c:v>6.0757753590535639</c:v>
                </c:pt>
                <c:pt idx="66" formatCode="0.00">
                  <c:v>6.1322116041738131</c:v>
                </c:pt>
                <c:pt idx="67" formatCode="0.00">
                  <c:v>6.1886478492940622</c:v>
                </c:pt>
                <c:pt idx="68" formatCode="0.00">
                  <c:v>6.2450840944143113</c:v>
                </c:pt>
                <c:pt idx="69" formatCode="0.00">
                  <c:v>6.3015203395345605</c:v>
                </c:pt>
                <c:pt idx="70" formatCode="0.00">
                  <c:v>6.3579565846548096</c:v>
                </c:pt>
                <c:pt idx="71" formatCode="0.00">
                  <c:v>6.4143928297750579</c:v>
                </c:pt>
                <c:pt idx="72" formatCode="0.00">
                  <c:v>6.4708290748953061</c:v>
                </c:pt>
                <c:pt idx="73" formatCode="0.00">
                  <c:v>6.5272653200155553</c:v>
                </c:pt>
                <c:pt idx="74" formatCode="0.00">
                  <c:v>6.5837015651358044</c:v>
                </c:pt>
                <c:pt idx="75" formatCode="0.00">
                  <c:v>6.6401378102560535</c:v>
                </c:pt>
                <c:pt idx="76" formatCode="0.00">
                  <c:v>6.6965740553763027</c:v>
                </c:pt>
                <c:pt idx="77" formatCode="0.00">
                  <c:v>6.7530103004965518</c:v>
                </c:pt>
                <c:pt idx="78" formatCode="0.00">
                  <c:v>6.8094465456168001</c:v>
                </c:pt>
                <c:pt idx="79" formatCode="0.00">
                  <c:v>6.8658827907370483</c:v>
                </c:pt>
                <c:pt idx="80" formatCode="0.00">
                  <c:v>6.9223190358572975</c:v>
                </c:pt>
                <c:pt idx="81" formatCode="0.00">
                  <c:v>6.9787552809775466</c:v>
                </c:pt>
                <c:pt idx="82" formatCode="0.00">
                  <c:v>7.0351915260977957</c:v>
                </c:pt>
                <c:pt idx="83" formatCode="0.00">
                  <c:v>7.0916277712180449</c:v>
                </c:pt>
                <c:pt idx="84" formatCode="0.00">
                  <c:v>7.1480640163382931</c:v>
                </c:pt>
                <c:pt idx="85" formatCode="0.00">
                  <c:v>7.2045002614585423</c:v>
                </c:pt>
                <c:pt idx="86" formatCode="0.00">
                  <c:v>7.2609365065787914</c:v>
                </c:pt>
                <c:pt idx="87" formatCode="0.00">
                  <c:v>7.3173727516990397</c:v>
                </c:pt>
                <c:pt idx="88" formatCode="0.00">
                  <c:v>7.3738089968192888</c:v>
                </c:pt>
                <c:pt idx="89" formatCode="0.00">
                  <c:v>7.4302452419395379</c:v>
                </c:pt>
                <c:pt idx="90" formatCode="0.00">
                  <c:v>7.4866814870597871</c:v>
                </c:pt>
                <c:pt idx="91" formatCode="0.00">
                  <c:v>7.5431177321800353</c:v>
                </c:pt>
                <c:pt idx="92" formatCode="0.00">
                  <c:v>7.5995539773002845</c:v>
                </c:pt>
                <c:pt idx="93" formatCode="0.00">
                  <c:v>7.6559902224205336</c:v>
                </c:pt>
                <c:pt idx="94" formatCode="0.00">
                  <c:v>7.7124264675407828</c:v>
                </c:pt>
                <c:pt idx="95" formatCode="0.00">
                  <c:v>7.768862712661031</c:v>
                </c:pt>
                <c:pt idx="96" formatCode="0.00">
                  <c:v>7.8252989577812802</c:v>
                </c:pt>
                <c:pt idx="97" formatCode="0.00">
                  <c:v>7.8817352029015293</c:v>
                </c:pt>
                <c:pt idx="98" formatCode="0.00">
                  <c:v>7.9381714480217775</c:v>
                </c:pt>
                <c:pt idx="99" formatCode="0.00">
                  <c:v>7.9946076931420267</c:v>
                </c:pt>
                <c:pt idx="100" formatCode="0.00">
                  <c:v>8.0510439382622749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7-40E9-8E73-9D1ADEAEEE6D}"/>
            </c:ext>
          </c:extLst>
        </c:ser>
        <c:ser>
          <c:idx val="5"/>
          <c:order val="4"/>
          <c:tx>
            <c:strRef>
              <c:f>'Waterfall Analysis'!$G$13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Analysis'!$B$14:$B$114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Analysis'!$G$14:$G$114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 formatCode="0.0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  <c:pt idx="51" formatCode="0.00">
                  <c:v>9.6818181818181817</c:v>
                </c:pt>
                <c:pt idx="52" formatCode="0.00">
                  <c:v>9.7727272727272734</c:v>
                </c:pt>
                <c:pt idx="53" formatCode="0.00">
                  <c:v>9.8636363636363633</c:v>
                </c:pt>
                <c:pt idx="54" formatCode="0.00">
                  <c:v>9.954545454545455</c:v>
                </c:pt>
                <c:pt idx="55" formatCode="0.00">
                  <c:v>10.045454545454547</c:v>
                </c:pt>
                <c:pt idx="56" formatCode="0.00">
                  <c:v>10.136363636363637</c:v>
                </c:pt>
                <c:pt idx="57" formatCode="0.00">
                  <c:v>10.227272727272727</c:v>
                </c:pt>
                <c:pt idx="58" formatCode="0.00">
                  <c:v>10.318181818181818</c:v>
                </c:pt>
                <c:pt idx="59" formatCode="0.00">
                  <c:v>10.40909090909091</c:v>
                </c:pt>
                <c:pt idx="60" formatCode="0.00">
                  <c:v>10.5</c:v>
                </c:pt>
                <c:pt idx="61" formatCode="0.00">
                  <c:v>10.59090909090909</c:v>
                </c:pt>
                <c:pt idx="62" formatCode="0.00">
                  <c:v>10.681818181818182</c:v>
                </c:pt>
                <c:pt idx="63" formatCode="0.00">
                  <c:v>10.772727272727273</c:v>
                </c:pt>
                <c:pt idx="64" formatCode="0.00">
                  <c:v>10.863636363636363</c:v>
                </c:pt>
                <c:pt idx="65" formatCode="0.00">
                  <c:v>10.954545454545455</c:v>
                </c:pt>
                <c:pt idx="66" formatCode="0.00">
                  <c:v>11.045454545454547</c:v>
                </c:pt>
                <c:pt idx="67" formatCode="0.00">
                  <c:v>11.136363636363637</c:v>
                </c:pt>
                <c:pt idx="68" formatCode="0.00">
                  <c:v>11.227272727272727</c:v>
                </c:pt>
                <c:pt idx="69" formatCode="0.00">
                  <c:v>11.318181818181818</c:v>
                </c:pt>
                <c:pt idx="70" formatCode="0.00">
                  <c:v>11.40909090909091</c:v>
                </c:pt>
                <c:pt idx="71" formatCode="0.00">
                  <c:v>11.5</c:v>
                </c:pt>
                <c:pt idx="72" formatCode="0.00">
                  <c:v>11.59090909090909</c:v>
                </c:pt>
                <c:pt idx="73" formatCode="0.00">
                  <c:v>11.681818181818182</c:v>
                </c:pt>
                <c:pt idx="74" formatCode="0.00">
                  <c:v>11.772727272727273</c:v>
                </c:pt>
                <c:pt idx="75" formatCode="0.00">
                  <c:v>11.863636363636363</c:v>
                </c:pt>
                <c:pt idx="76" formatCode="0.00">
                  <c:v>11.954545454545455</c:v>
                </c:pt>
                <c:pt idx="77" formatCode="0.00">
                  <c:v>12.045454545454547</c:v>
                </c:pt>
                <c:pt idx="78" formatCode="0.00">
                  <c:v>12.136363636363637</c:v>
                </c:pt>
                <c:pt idx="79" formatCode="0.00">
                  <c:v>12.227272727272727</c:v>
                </c:pt>
                <c:pt idx="80" formatCode="0.00">
                  <c:v>12.318181818181818</c:v>
                </c:pt>
                <c:pt idx="81" formatCode="0.00">
                  <c:v>12.40909090909091</c:v>
                </c:pt>
                <c:pt idx="82" formatCode="0.00">
                  <c:v>12.5</c:v>
                </c:pt>
                <c:pt idx="83" formatCode="0.00">
                  <c:v>12.59090909090909</c:v>
                </c:pt>
                <c:pt idx="84" formatCode="0.00">
                  <c:v>12.681818181818182</c:v>
                </c:pt>
                <c:pt idx="85" formatCode="0.00">
                  <c:v>12.772727272727273</c:v>
                </c:pt>
                <c:pt idx="86" formatCode="0.00">
                  <c:v>12.863636363636363</c:v>
                </c:pt>
                <c:pt idx="87" formatCode="0.00">
                  <c:v>12.954545454545455</c:v>
                </c:pt>
                <c:pt idx="88" formatCode="0.00">
                  <c:v>13.045454545454547</c:v>
                </c:pt>
                <c:pt idx="89" formatCode="0.00">
                  <c:v>13.136363636363637</c:v>
                </c:pt>
                <c:pt idx="90" formatCode="0.00">
                  <c:v>13.227272727272727</c:v>
                </c:pt>
                <c:pt idx="91" formatCode="0.00">
                  <c:v>13.318181818181818</c:v>
                </c:pt>
                <c:pt idx="92" formatCode="0.00">
                  <c:v>13.40909090909091</c:v>
                </c:pt>
                <c:pt idx="93" formatCode="0.00">
                  <c:v>13.5</c:v>
                </c:pt>
                <c:pt idx="94" formatCode="0.00">
                  <c:v>13.59090909090909</c:v>
                </c:pt>
                <c:pt idx="95" formatCode="0.00">
                  <c:v>13.681818181818182</c:v>
                </c:pt>
                <c:pt idx="96" formatCode="0.00">
                  <c:v>13.772727272727273</c:v>
                </c:pt>
                <c:pt idx="97" formatCode="0.00">
                  <c:v>13.863636363636363</c:v>
                </c:pt>
                <c:pt idx="98" formatCode="0.00">
                  <c:v>13.954545454545455</c:v>
                </c:pt>
                <c:pt idx="99" formatCode="0.00">
                  <c:v>14.045454545454545</c:v>
                </c:pt>
                <c:pt idx="100" formatCode="0.00">
                  <c:v>14.136363636363637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7-40E9-8E73-9D1ADEAE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630143"/>
        <c:axId val="225584799"/>
      </c:areaChart>
      <c:catAx>
        <c:axId val="953630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584799"/>
        <c:crosses val="autoZero"/>
        <c:auto val="1"/>
        <c:lblAlgn val="ctr"/>
        <c:lblOffset val="100"/>
        <c:noMultiLvlLbl val="0"/>
      </c:catAx>
      <c:valAx>
        <c:axId val="22558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630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'Waterfall Analysis'!$G$13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Analysis'!$G$14:$G$64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 formatCode="0.0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8-4938-BF24-E8468A68F3AE}"/>
            </c:ext>
          </c:extLst>
        </c:ser>
        <c:ser>
          <c:idx val="3"/>
          <c:order val="1"/>
          <c:tx>
            <c:strRef>
              <c:f>'Waterfall Analysis'!$F$13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Analysis'!$F$14:$F$64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 formatCode="0.00">
                  <c:v>3</c:v>
                </c:pt>
                <c:pt idx="11" formatCode="0.00">
                  <c:v>3.0282181225601246</c:v>
                </c:pt>
                <c:pt idx="12" formatCode="0.00">
                  <c:v>3.0846543676803733</c:v>
                </c:pt>
                <c:pt idx="13" formatCode="0.00">
                  <c:v>3.1410906128006224</c:v>
                </c:pt>
                <c:pt idx="14" formatCode="0.00">
                  <c:v>3.1975268579208711</c:v>
                </c:pt>
                <c:pt idx="15" formatCode="0.00">
                  <c:v>3.2539631030411202</c:v>
                </c:pt>
                <c:pt idx="16" formatCode="0.00">
                  <c:v>3.3103993481613689</c:v>
                </c:pt>
                <c:pt idx="17" formatCode="0.00">
                  <c:v>3.3668355932816176</c:v>
                </c:pt>
                <c:pt idx="18" formatCode="0.00">
                  <c:v>3.4232718384018668</c:v>
                </c:pt>
                <c:pt idx="19" formatCode="0.00">
                  <c:v>3.4797080835221155</c:v>
                </c:pt>
                <c:pt idx="20" formatCode="0.00">
                  <c:v>3.5361443286423646</c:v>
                </c:pt>
                <c:pt idx="21" formatCode="0.00">
                  <c:v>3.5925805737626133</c:v>
                </c:pt>
                <c:pt idx="22" formatCode="0.00">
                  <c:v>3.6490168188828624</c:v>
                </c:pt>
                <c:pt idx="23" formatCode="0.00">
                  <c:v>3.7054530640031111</c:v>
                </c:pt>
                <c:pt idx="24" formatCode="0.00">
                  <c:v>3.7618893091233598</c:v>
                </c:pt>
                <c:pt idx="25" formatCode="0.00">
                  <c:v>3.818325554243609</c:v>
                </c:pt>
                <c:pt idx="26" formatCode="0.00">
                  <c:v>3.8747617993638577</c:v>
                </c:pt>
                <c:pt idx="27" formatCode="0.00">
                  <c:v>3.9311980444841068</c:v>
                </c:pt>
                <c:pt idx="28" formatCode="0.00">
                  <c:v>3.9876342896043555</c:v>
                </c:pt>
                <c:pt idx="29" formatCode="0.00">
                  <c:v>4.0440705347246046</c:v>
                </c:pt>
                <c:pt idx="30" formatCode="0.00">
                  <c:v>4.1005067798448529</c:v>
                </c:pt>
                <c:pt idx="31" formatCode="0.00">
                  <c:v>4.156943024965102</c:v>
                </c:pt>
                <c:pt idx="32" formatCode="0.00">
                  <c:v>4.2133792700853512</c:v>
                </c:pt>
                <c:pt idx="33" formatCode="0.00">
                  <c:v>4.2698155152056003</c:v>
                </c:pt>
                <c:pt idx="34" formatCode="0.00">
                  <c:v>4.3262517603258495</c:v>
                </c:pt>
                <c:pt idx="35" formatCode="0.00">
                  <c:v>4.3826880054460977</c:v>
                </c:pt>
                <c:pt idx="36" formatCode="0.00">
                  <c:v>4.4391242505663469</c:v>
                </c:pt>
                <c:pt idx="37" formatCode="0.00">
                  <c:v>4.4955604956865951</c:v>
                </c:pt>
                <c:pt idx="38" formatCode="0.00">
                  <c:v>4.5519967408068442</c:v>
                </c:pt>
                <c:pt idx="39" formatCode="0.00">
                  <c:v>4.6084329859270934</c:v>
                </c:pt>
                <c:pt idx="40" formatCode="0.00">
                  <c:v>4.6648692310473425</c:v>
                </c:pt>
                <c:pt idx="41" formatCode="0.00">
                  <c:v>4.7213054761675917</c:v>
                </c:pt>
                <c:pt idx="42" formatCode="0.00">
                  <c:v>4.7777417212878399</c:v>
                </c:pt>
                <c:pt idx="43" formatCode="0.00">
                  <c:v>4.8341779664080891</c:v>
                </c:pt>
                <c:pt idx="44" formatCode="0.00">
                  <c:v>4.8906142115283373</c:v>
                </c:pt>
                <c:pt idx="45" formatCode="0.00">
                  <c:v>4.9470504566485864</c:v>
                </c:pt>
                <c:pt idx="46" formatCode="0.00">
                  <c:v>5.0034867017688356</c:v>
                </c:pt>
                <c:pt idx="47" formatCode="0.00">
                  <c:v>5.0599229468890847</c:v>
                </c:pt>
                <c:pt idx="48" formatCode="0.00">
                  <c:v>5.1163591920093339</c:v>
                </c:pt>
                <c:pt idx="49" formatCode="0.00">
                  <c:v>5.1727954371295821</c:v>
                </c:pt>
                <c:pt idx="50" formatCode="0.00">
                  <c:v>5.2292316822498313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8-4938-BF24-E8468A68F3AE}"/>
            </c:ext>
          </c:extLst>
        </c:ser>
        <c:ser>
          <c:idx val="2"/>
          <c:order val="2"/>
          <c:tx>
            <c:strRef>
              <c:f>'Waterfall Analysis'!$E$13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Analysis'!$E$14:$E$64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1</c:v>
                </c:pt>
                <c:pt idx="11" formatCode="0.00">
                  <c:v>1.5178700079275289</c:v>
                </c:pt>
                <c:pt idx="12" formatCode="0.00">
                  <c:v>1.5536100237825865</c:v>
                </c:pt>
                <c:pt idx="13" formatCode="0.00">
                  <c:v>1.5893500396376441</c:v>
                </c:pt>
                <c:pt idx="14" formatCode="0.00">
                  <c:v>1.6250900554927017</c:v>
                </c:pt>
                <c:pt idx="15" formatCode="0.00">
                  <c:v>1.6608300713477593</c:v>
                </c:pt>
                <c:pt idx="16" formatCode="0.00">
                  <c:v>1.6965700872028169</c:v>
                </c:pt>
                <c:pt idx="17" formatCode="0.00">
                  <c:v>1.7323101030578745</c:v>
                </c:pt>
                <c:pt idx="18" formatCode="0.00">
                  <c:v>1.7680501189129321</c:v>
                </c:pt>
                <c:pt idx="19" formatCode="0.00">
                  <c:v>1.8037901347679897</c:v>
                </c:pt>
                <c:pt idx="20" formatCode="0.00">
                  <c:v>1.8395301506230473</c:v>
                </c:pt>
                <c:pt idx="21" formatCode="0.00">
                  <c:v>1.8752701664781051</c:v>
                </c:pt>
                <c:pt idx="22" formatCode="0.00">
                  <c:v>1.9110101823331624</c:v>
                </c:pt>
                <c:pt idx="23" formatCode="0.00">
                  <c:v>1.9467501981882203</c:v>
                </c:pt>
                <c:pt idx="24" formatCode="0.00">
                  <c:v>1.9824902140432779</c:v>
                </c:pt>
                <c:pt idx="25" formatCode="0.00">
                  <c:v>2.0182302298983354</c:v>
                </c:pt>
                <c:pt idx="26" formatCode="0.00">
                  <c:v>2.0539702457533933</c:v>
                </c:pt>
                <c:pt idx="27" formatCode="0.00">
                  <c:v>2.0897102616084506</c:v>
                </c:pt>
                <c:pt idx="28" formatCode="0.00">
                  <c:v>2.125450277463508</c:v>
                </c:pt>
                <c:pt idx="29" formatCode="0.00">
                  <c:v>2.1611902933185658</c:v>
                </c:pt>
                <c:pt idx="30" formatCode="0.00">
                  <c:v>2.1969303091736236</c:v>
                </c:pt>
                <c:pt idx="31" formatCode="0.00">
                  <c:v>2.232670325028681</c:v>
                </c:pt>
                <c:pt idx="32" formatCode="0.00">
                  <c:v>2.2684103408837388</c:v>
                </c:pt>
                <c:pt idx="33" formatCode="0.00">
                  <c:v>2.3041503567387962</c:v>
                </c:pt>
                <c:pt idx="34" formatCode="0.00">
                  <c:v>2.339890372593854</c:v>
                </c:pt>
                <c:pt idx="35" formatCode="0.00">
                  <c:v>2.3756303884489114</c:v>
                </c:pt>
                <c:pt idx="36" formatCode="0.00">
                  <c:v>2.4113704043039692</c:v>
                </c:pt>
                <c:pt idx="37" formatCode="0.00">
                  <c:v>2.447110420159027</c:v>
                </c:pt>
                <c:pt idx="38" formatCode="0.00">
                  <c:v>2.4828504360140844</c:v>
                </c:pt>
                <c:pt idx="39" formatCode="0.00">
                  <c:v>2.5185904518691418</c:v>
                </c:pt>
                <c:pt idx="40" formatCode="0.00">
                  <c:v>2.5543304677241996</c:v>
                </c:pt>
                <c:pt idx="41" formatCode="0.00">
                  <c:v>2.5900704835792574</c:v>
                </c:pt>
                <c:pt idx="42" formatCode="0.00">
                  <c:v>2.6258104994343148</c:v>
                </c:pt>
                <c:pt idx="43" formatCode="0.00">
                  <c:v>2.6615505152893726</c:v>
                </c:pt>
                <c:pt idx="44" formatCode="0.00">
                  <c:v>2.6972905311444304</c:v>
                </c:pt>
                <c:pt idx="45" formatCode="0.00">
                  <c:v>2.7330305469994878</c:v>
                </c:pt>
                <c:pt idx="46" formatCode="0.00">
                  <c:v>2.7687705628545451</c:v>
                </c:pt>
                <c:pt idx="47" formatCode="0.00">
                  <c:v>2.804510578709603</c:v>
                </c:pt>
                <c:pt idx="48" formatCode="0.00">
                  <c:v>2.8402505945646608</c:v>
                </c:pt>
                <c:pt idx="49" formatCode="0.00">
                  <c:v>2.8759906104197182</c:v>
                </c:pt>
                <c:pt idx="50" formatCode="0.00">
                  <c:v>2.9117306262747755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8-4938-BF24-E8468A68F3AE}"/>
            </c:ext>
          </c:extLst>
        </c:ser>
        <c:ser>
          <c:idx val="1"/>
          <c:order val="3"/>
          <c:tx>
            <c:strRef>
              <c:f>'Waterfall Analysis'!$D$13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Analysis'!$D$14:$D$64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58-4938-BF24-E8468A68F3AE}"/>
            </c:ext>
          </c:extLst>
        </c:ser>
        <c:ser>
          <c:idx val="0"/>
          <c:order val="4"/>
          <c:tx>
            <c:strRef>
              <c:f>'Waterfall Analysis'!$C$13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Analysis'!$B$14:$B$64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Analysis'!$C$14:$C$64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">
                  <c:v>0</c:v>
                </c:pt>
                <c:pt idx="11" formatCode="0.00">
                  <c:v>0.20422866202890066</c:v>
                </c:pt>
                <c:pt idx="12" formatCode="0.00">
                  <c:v>0.61268598608670199</c:v>
                </c:pt>
                <c:pt idx="13" formatCode="0.00">
                  <c:v>1.0211433101445033</c:v>
                </c:pt>
                <c:pt idx="14" formatCode="0.00">
                  <c:v>1.4296006342023047</c:v>
                </c:pt>
                <c:pt idx="15" formatCode="0.00">
                  <c:v>1.838057958260106</c:v>
                </c:pt>
                <c:pt idx="16" formatCode="0.00">
                  <c:v>2.2465152823179073</c:v>
                </c:pt>
                <c:pt idx="17" formatCode="0.00">
                  <c:v>2.6549726063757086</c:v>
                </c:pt>
                <c:pt idx="18" formatCode="0.00">
                  <c:v>3.06342993043351</c:v>
                </c:pt>
                <c:pt idx="19" formatCode="0.00">
                  <c:v>3.4718872544913113</c:v>
                </c:pt>
                <c:pt idx="20" formatCode="0.00">
                  <c:v>3.8803445785491126</c:v>
                </c:pt>
                <c:pt idx="21" formatCode="0.00">
                  <c:v>4.288801902606914</c:v>
                </c:pt>
                <c:pt idx="22" formatCode="0.00">
                  <c:v>4.6972592266647153</c:v>
                </c:pt>
                <c:pt idx="23" formatCode="0.00">
                  <c:v>5.1057165507225166</c:v>
                </c:pt>
                <c:pt idx="24" formatCode="0.00">
                  <c:v>5.514173874780318</c:v>
                </c:pt>
                <c:pt idx="25" formatCode="0.00">
                  <c:v>5.9226311988381193</c:v>
                </c:pt>
                <c:pt idx="26" formatCode="0.00">
                  <c:v>6.3310885228959206</c:v>
                </c:pt>
                <c:pt idx="27" formatCode="0.00">
                  <c:v>6.7395458469537219</c:v>
                </c:pt>
                <c:pt idx="28" formatCode="0.00">
                  <c:v>7.1480031710115233</c:v>
                </c:pt>
                <c:pt idx="29" formatCode="0.00">
                  <c:v>7.5564604950693246</c:v>
                </c:pt>
                <c:pt idx="30" formatCode="0.00">
                  <c:v>7.9649178191271259</c:v>
                </c:pt>
                <c:pt idx="31" formatCode="0.00">
                  <c:v>8.3733751431849264</c:v>
                </c:pt>
                <c:pt idx="32" formatCode="0.00">
                  <c:v>8.7818324672427295</c:v>
                </c:pt>
                <c:pt idx="33" formatCode="0.00">
                  <c:v>9.190289791300529</c:v>
                </c:pt>
                <c:pt idx="34" formatCode="0.00">
                  <c:v>9.5987471153583321</c:v>
                </c:pt>
                <c:pt idx="35" formatCode="0.00">
                  <c:v>10.007204439416132</c:v>
                </c:pt>
                <c:pt idx="36" formatCode="0.00">
                  <c:v>10.415661763473935</c:v>
                </c:pt>
                <c:pt idx="37" formatCode="0.00">
                  <c:v>10.824119087531734</c:v>
                </c:pt>
                <c:pt idx="38" formatCode="0.00">
                  <c:v>11.232576411589537</c:v>
                </c:pt>
                <c:pt idx="39" formatCode="0.00">
                  <c:v>11.641033735647337</c:v>
                </c:pt>
                <c:pt idx="40" formatCode="0.00">
                  <c:v>12.04949105970514</c:v>
                </c:pt>
                <c:pt idx="41" formatCode="0.00">
                  <c:v>12.45794838376294</c:v>
                </c:pt>
                <c:pt idx="42" formatCode="0.00">
                  <c:v>12.866405707820743</c:v>
                </c:pt>
                <c:pt idx="43" formatCode="0.00">
                  <c:v>13.274863031878542</c:v>
                </c:pt>
                <c:pt idx="44" formatCode="0.00">
                  <c:v>13.683320355936345</c:v>
                </c:pt>
                <c:pt idx="45" formatCode="0.00">
                  <c:v>14.091777679994145</c:v>
                </c:pt>
                <c:pt idx="46" formatCode="0.00">
                  <c:v>14.500235004051948</c:v>
                </c:pt>
                <c:pt idx="47" formatCode="0.00">
                  <c:v>14.908692328109748</c:v>
                </c:pt>
                <c:pt idx="48" formatCode="0.00">
                  <c:v>15.317149652167551</c:v>
                </c:pt>
                <c:pt idx="49" formatCode="0.00">
                  <c:v>15.72560697622535</c:v>
                </c:pt>
                <c:pt idx="50" formatCode="0.00">
                  <c:v>16.134064300283153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58-4938-BF24-E8468A68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110975"/>
        <c:axId val="1991813215"/>
      </c:areaChart>
      <c:catAx>
        <c:axId val="3011109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13215"/>
        <c:crosses val="autoZero"/>
        <c:auto val="1"/>
        <c:lblAlgn val="ctr"/>
        <c:lblOffset val="100"/>
        <c:noMultiLvlLbl val="0"/>
      </c:catAx>
      <c:valAx>
        <c:axId val="199181321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11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'Waterfall Analysis'!$T$13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Analysis'!$T$14:$T$114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  <c:pt idx="51" formatCode="0.00">
                  <c:v>16.223613904348689</c:v>
                </c:pt>
                <c:pt idx="52" formatCode="0.00">
                  <c:v>16.624196963715324</c:v>
                </c:pt>
                <c:pt idx="53" formatCode="0.00">
                  <c:v>17.024780023081959</c:v>
                </c:pt>
                <c:pt idx="54" formatCode="0.00">
                  <c:v>17.425363082448591</c:v>
                </c:pt>
                <c:pt idx="55" formatCode="0.00">
                  <c:v>17.825946141815226</c:v>
                </c:pt>
                <c:pt idx="56" formatCode="0.00">
                  <c:v>18.226529201181862</c:v>
                </c:pt>
                <c:pt idx="57" formatCode="0.00">
                  <c:v>18.627112260548493</c:v>
                </c:pt>
                <c:pt idx="58" formatCode="0.00">
                  <c:v>19.027695319915129</c:v>
                </c:pt>
                <c:pt idx="59" formatCode="0.00">
                  <c:v>19.428278379281764</c:v>
                </c:pt>
                <c:pt idx="60" formatCode="0.00">
                  <c:v>19.828861438648399</c:v>
                </c:pt>
                <c:pt idx="61" formatCode="0.00">
                  <c:v>20.229444498015031</c:v>
                </c:pt>
                <c:pt idx="62" formatCode="0.00">
                  <c:v>20.630027557381666</c:v>
                </c:pt>
                <c:pt idx="63" formatCode="0.00">
                  <c:v>21.030610616748302</c:v>
                </c:pt>
                <c:pt idx="64" formatCode="0.00">
                  <c:v>21.431193676114933</c:v>
                </c:pt>
                <c:pt idx="65" formatCode="0.00">
                  <c:v>21.831776735481569</c:v>
                </c:pt>
                <c:pt idx="66" formatCode="0.00">
                  <c:v>22.232359794848204</c:v>
                </c:pt>
                <c:pt idx="67" formatCode="0.00">
                  <c:v>22.632942854214839</c:v>
                </c:pt>
                <c:pt idx="68" formatCode="0.00">
                  <c:v>23.033525913581471</c:v>
                </c:pt>
                <c:pt idx="69" formatCode="0.00">
                  <c:v>23.434108972948106</c:v>
                </c:pt>
                <c:pt idx="70" formatCode="0.00">
                  <c:v>23.834692032314742</c:v>
                </c:pt>
                <c:pt idx="71" formatCode="0.00">
                  <c:v>24.235275091681373</c:v>
                </c:pt>
                <c:pt idx="72" formatCode="0.00">
                  <c:v>24.635858151048009</c:v>
                </c:pt>
                <c:pt idx="73" formatCode="0.00">
                  <c:v>25.036441210414644</c:v>
                </c:pt>
                <c:pt idx="74" formatCode="0.00">
                  <c:v>25.437024269781279</c:v>
                </c:pt>
                <c:pt idx="75" formatCode="0.00">
                  <c:v>25.837607329147911</c:v>
                </c:pt>
                <c:pt idx="76" formatCode="0.00">
                  <c:v>26.238190388514546</c:v>
                </c:pt>
                <c:pt idx="77" formatCode="0.00">
                  <c:v>26.638773447881182</c:v>
                </c:pt>
                <c:pt idx="78" formatCode="0.00">
                  <c:v>27.039356507247817</c:v>
                </c:pt>
                <c:pt idx="79" formatCode="0.00">
                  <c:v>27.439939566614449</c:v>
                </c:pt>
                <c:pt idx="80" formatCode="0.00">
                  <c:v>27.840522625981084</c:v>
                </c:pt>
                <c:pt idx="81" formatCode="0.00">
                  <c:v>28.241105685347719</c:v>
                </c:pt>
                <c:pt idx="82" formatCode="0.00">
                  <c:v>28.641688744714351</c:v>
                </c:pt>
                <c:pt idx="83" formatCode="0.00">
                  <c:v>29.042271804080986</c:v>
                </c:pt>
                <c:pt idx="84" formatCode="0.00">
                  <c:v>29.442854863447621</c:v>
                </c:pt>
                <c:pt idx="85" formatCode="0.00">
                  <c:v>29.843437922814257</c:v>
                </c:pt>
                <c:pt idx="86" formatCode="0.00">
                  <c:v>30.244020982180889</c:v>
                </c:pt>
                <c:pt idx="87" formatCode="0.00">
                  <c:v>30.644604041547524</c:v>
                </c:pt>
                <c:pt idx="88" formatCode="0.00">
                  <c:v>31.045187100914159</c:v>
                </c:pt>
                <c:pt idx="89" formatCode="0.00">
                  <c:v>31.445770160280791</c:v>
                </c:pt>
                <c:pt idx="90" formatCode="0.00">
                  <c:v>31.846353219647426</c:v>
                </c:pt>
                <c:pt idx="91" formatCode="0.00">
                  <c:v>32.246936279014058</c:v>
                </c:pt>
                <c:pt idx="92" formatCode="0.00">
                  <c:v>32.647519338380697</c:v>
                </c:pt>
                <c:pt idx="93" formatCode="0.00">
                  <c:v>33.048102397747328</c:v>
                </c:pt>
                <c:pt idx="94" formatCode="0.00">
                  <c:v>33.448685457113967</c:v>
                </c:pt>
                <c:pt idx="95" formatCode="0.00">
                  <c:v>33.849268516480599</c:v>
                </c:pt>
                <c:pt idx="96" formatCode="0.00">
                  <c:v>34.249851575847231</c:v>
                </c:pt>
                <c:pt idx="97" formatCode="0.00">
                  <c:v>34.65043463521387</c:v>
                </c:pt>
                <c:pt idx="98" formatCode="0.00">
                  <c:v>35.051017694580501</c:v>
                </c:pt>
                <c:pt idx="99" formatCode="0.00">
                  <c:v>35.451600753947133</c:v>
                </c:pt>
                <c:pt idx="100" formatCode="0.00">
                  <c:v>35.852183813313772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4-4925-8A97-E9DDC852B1FB}"/>
            </c:ext>
          </c:extLst>
        </c:ser>
        <c:ser>
          <c:idx val="1"/>
          <c:order val="1"/>
          <c:tx>
            <c:strRef>
              <c:f>'Waterfall Analysis'!$U$13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Analysis'!$U$14:$U$114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  <c:pt idx="51" formatCode="0.00">
                  <c:v>16.223613904348689</c:v>
                </c:pt>
                <c:pt idx="52" formatCode="0.00">
                  <c:v>16.624196963715324</c:v>
                </c:pt>
                <c:pt idx="53" formatCode="0.00">
                  <c:v>17.024780023081959</c:v>
                </c:pt>
                <c:pt idx="54" formatCode="0.00">
                  <c:v>17.425363082448591</c:v>
                </c:pt>
                <c:pt idx="55" formatCode="0.00">
                  <c:v>17.825946141815226</c:v>
                </c:pt>
                <c:pt idx="56" formatCode="0.00">
                  <c:v>18.226529201181862</c:v>
                </c:pt>
                <c:pt idx="57" formatCode="0.00">
                  <c:v>18.627112260548493</c:v>
                </c:pt>
                <c:pt idx="58" formatCode="0.00">
                  <c:v>19.027695319915129</c:v>
                </c:pt>
                <c:pt idx="59" formatCode="0.00">
                  <c:v>19.428278379281764</c:v>
                </c:pt>
                <c:pt idx="60" formatCode="0.00">
                  <c:v>19.828861438648399</c:v>
                </c:pt>
                <c:pt idx="61" formatCode="0.00">
                  <c:v>20.229444498015031</c:v>
                </c:pt>
                <c:pt idx="62" formatCode="0.00">
                  <c:v>20.630027557381666</c:v>
                </c:pt>
                <c:pt idx="63" formatCode="0.00">
                  <c:v>21.030610616748302</c:v>
                </c:pt>
                <c:pt idx="64" formatCode="0.00">
                  <c:v>21.431193676114933</c:v>
                </c:pt>
                <c:pt idx="65" formatCode="0.00">
                  <c:v>21.831776735481569</c:v>
                </c:pt>
                <c:pt idx="66" formatCode="0.00">
                  <c:v>22.232359794848204</c:v>
                </c:pt>
                <c:pt idx="67" formatCode="0.00">
                  <c:v>22.632942854214839</c:v>
                </c:pt>
                <c:pt idx="68" formatCode="0.00">
                  <c:v>23.033525913581471</c:v>
                </c:pt>
                <c:pt idx="69" formatCode="0.00">
                  <c:v>23.434108972948106</c:v>
                </c:pt>
                <c:pt idx="70" formatCode="0.00">
                  <c:v>23.834692032314742</c:v>
                </c:pt>
                <c:pt idx="71" formatCode="0.00">
                  <c:v>24.235275091681373</c:v>
                </c:pt>
                <c:pt idx="72" formatCode="0.00">
                  <c:v>24.635858151048009</c:v>
                </c:pt>
                <c:pt idx="73" formatCode="0.00">
                  <c:v>25.036441210414644</c:v>
                </c:pt>
                <c:pt idx="74" formatCode="0.00">
                  <c:v>25.437024269781279</c:v>
                </c:pt>
                <c:pt idx="75" formatCode="0.00">
                  <c:v>25.837607329147911</c:v>
                </c:pt>
                <c:pt idx="76" formatCode="0.00">
                  <c:v>26.238190388514546</c:v>
                </c:pt>
                <c:pt idx="77" formatCode="0.00">
                  <c:v>26.638773447881182</c:v>
                </c:pt>
                <c:pt idx="78" formatCode="0.00">
                  <c:v>27.039356507247817</c:v>
                </c:pt>
                <c:pt idx="79" formatCode="0.00">
                  <c:v>27.439939566614449</c:v>
                </c:pt>
                <c:pt idx="80" formatCode="0.00">
                  <c:v>27.840522625981084</c:v>
                </c:pt>
                <c:pt idx="81" formatCode="0.00">
                  <c:v>28.241105685347719</c:v>
                </c:pt>
                <c:pt idx="82" formatCode="0.00">
                  <c:v>28.641688744714351</c:v>
                </c:pt>
                <c:pt idx="83" formatCode="0.00">
                  <c:v>29.042271804080986</c:v>
                </c:pt>
                <c:pt idx="84" formatCode="0.00">
                  <c:v>29.442854863447621</c:v>
                </c:pt>
                <c:pt idx="85" formatCode="0.00">
                  <c:v>29.843437922814257</c:v>
                </c:pt>
                <c:pt idx="86" formatCode="0.00">
                  <c:v>30.244020982180889</c:v>
                </c:pt>
                <c:pt idx="87" formatCode="0.00">
                  <c:v>30.644604041547524</c:v>
                </c:pt>
                <c:pt idx="88" formatCode="0.00">
                  <c:v>31.045187100914159</c:v>
                </c:pt>
                <c:pt idx="89" formatCode="0.00">
                  <c:v>31.445770160280791</c:v>
                </c:pt>
                <c:pt idx="90" formatCode="0.00">
                  <c:v>31.846353219647426</c:v>
                </c:pt>
                <c:pt idx="91" formatCode="0.00">
                  <c:v>32.246936279014058</c:v>
                </c:pt>
                <c:pt idx="92" formatCode="0.00">
                  <c:v>32.647519338380697</c:v>
                </c:pt>
                <c:pt idx="93" formatCode="0.00">
                  <c:v>33.048102397747328</c:v>
                </c:pt>
                <c:pt idx="94" formatCode="0.00">
                  <c:v>33.448685457113967</c:v>
                </c:pt>
                <c:pt idx="95" formatCode="0.00">
                  <c:v>33.849268516480599</c:v>
                </c:pt>
                <c:pt idx="96" formatCode="0.00">
                  <c:v>34.249851575847231</c:v>
                </c:pt>
                <c:pt idx="97" formatCode="0.00">
                  <c:v>34.65043463521387</c:v>
                </c:pt>
                <c:pt idx="98" formatCode="0.00">
                  <c:v>35.051017694580501</c:v>
                </c:pt>
                <c:pt idx="99" formatCode="0.00">
                  <c:v>35.451600753947133</c:v>
                </c:pt>
                <c:pt idx="100" formatCode="0.00">
                  <c:v>35.852183813313772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4-4925-8A97-E9DDC852B1FB}"/>
            </c:ext>
          </c:extLst>
        </c:ser>
        <c:ser>
          <c:idx val="2"/>
          <c:order val="2"/>
          <c:tx>
            <c:strRef>
              <c:f>'Waterfall Analysis'!$V$13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Analysis'!$V$14:$V$114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 formatCode="0.00">
                  <c:v>1.5262882632709354</c:v>
                </c:pt>
                <c:pt idx="12" formatCode="0.00">
                  <c:v>1.5788647898128061</c:v>
                </c:pt>
                <c:pt idx="13" formatCode="0.00">
                  <c:v>1.6314413163546768</c:v>
                </c:pt>
                <c:pt idx="14" formatCode="0.00">
                  <c:v>1.6840178428965475</c:v>
                </c:pt>
                <c:pt idx="15" formatCode="0.00">
                  <c:v>1.7365943694384183</c:v>
                </c:pt>
                <c:pt idx="16" formatCode="0.00">
                  <c:v>1.789170895980289</c:v>
                </c:pt>
                <c:pt idx="17" formatCode="0.00">
                  <c:v>1.8417474225221597</c:v>
                </c:pt>
                <c:pt idx="18" formatCode="0.00">
                  <c:v>1.8943239490640307</c:v>
                </c:pt>
                <c:pt idx="19" formatCode="0.00">
                  <c:v>1.9469004756059014</c:v>
                </c:pt>
                <c:pt idx="20" formatCode="0.00">
                  <c:v>1.9994770021477721</c:v>
                </c:pt>
                <c:pt idx="21" formatCode="0.00">
                  <c:v>2.0520535286896431</c:v>
                </c:pt>
                <c:pt idx="22" formatCode="0.00">
                  <c:v>2.1046300552315138</c:v>
                </c:pt>
                <c:pt idx="23" formatCode="0.00">
                  <c:v>2.1572065817733845</c:v>
                </c:pt>
                <c:pt idx="24" formatCode="0.00">
                  <c:v>2.2097831083152553</c:v>
                </c:pt>
                <c:pt idx="25" formatCode="0.00">
                  <c:v>2.262359634857126</c:v>
                </c:pt>
                <c:pt idx="26" formatCode="0.00">
                  <c:v>2.3149361613989967</c:v>
                </c:pt>
                <c:pt idx="27" formatCode="0.00">
                  <c:v>2.3675126879408674</c:v>
                </c:pt>
                <c:pt idx="28" formatCode="0.00">
                  <c:v>2.4200892144827382</c:v>
                </c:pt>
                <c:pt idx="29" formatCode="0.00">
                  <c:v>2.4726657410246089</c:v>
                </c:pt>
                <c:pt idx="30" formatCode="0.00">
                  <c:v>2.5252422675664796</c:v>
                </c:pt>
                <c:pt idx="31" formatCode="0.00">
                  <c:v>2.5778187941083504</c:v>
                </c:pt>
                <c:pt idx="32" formatCode="0.00">
                  <c:v>2.6303953206502211</c:v>
                </c:pt>
                <c:pt idx="33" formatCode="0.00">
                  <c:v>2.6829718471920918</c:v>
                </c:pt>
                <c:pt idx="34" formatCode="0.00">
                  <c:v>2.7355483737339625</c:v>
                </c:pt>
                <c:pt idx="35" formatCode="0.00">
                  <c:v>2.7881249002758333</c:v>
                </c:pt>
                <c:pt idx="36" formatCode="0.00">
                  <c:v>2.840701426817704</c:v>
                </c:pt>
                <c:pt idx="37" formatCode="0.00">
                  <c:v>2.8932779533595747</c:v>
                </c:pt>
                <c:pt idx="38" formatCode="0.00">
                  <c:v>2.9458544799014454</c:v>
                </c:pt>
                <c:pt idx="39" formatCode="0.00">
                  <c:v>2.9984310064433162</c:v>
                </c:pt>
                <c:pt idx="40" formatCode="0.00">
                  <c:v>3.0510075329851869</c:v>
                </c:pt>
                <c:pt idx="41" formatCode="0.00">
                  <c:v>3.1035840595270576</c:v>
                </c:pt>
                <c:pt idx="42" formatCode="0.00">
                  <c:v>3.1561605860689284</c:v>
                </c:pt>
                <c:pt idx="43" formatCode="0.00">
                  <c:v>3.2087371126107991</c:v>
                </c:pt>
                <c:pt idx="44" formatCode="0.00">
                  <c:v>3.2613136391526698</c:v>
                </c:pt>
                <c:pt idx="45" formatCode="0.00">
                  <c:v>3.3138901656945405</c:v>
                </c:pt>
                <c:pt idx="46" formatCode="0.00">
                  <c:v>3.3664666922364113</c:v>
                </c:pt>
                <c:pt idx="47" formatCode="0.00">
                  <c:v>3.419043218778282</c:v>
                </c:pt>
                <c:pt idx="48" formatCode="0.00">
                  <c:v>3.4716197453201532</c:v>
                </c:pt>
                <c:pt idx="49" formatCode="0.00">
                  <c:v>3.5241962718620239</c:v>
                </c:pt>
                <c:pt idx="50" formatCode="0.00">
                  <c:v>3.5767727984038946</c:v>
                </c:pt>
                <c:pt idx="51" formatCode="0.00">
                  <c:v>3.6293493249457653</c:v>
                </c:pt>
                <c:pt idx="52" formatCode="0.00">
                  <c:v>3.6819258514876361</c:v>
                </c:pt>
                <c:pt idx="53" formatCode="0.00">
                  <c:v>3.7345023780295068</c:v>
                </c:pt>
                <c:pt idx="54" formatCode="0.00">
                  <c:v>3.7870789045713775</c:v>
                </c:pt>
                <c:pt idx="55" formatCode="0.00">
                  <c:v>3.8396554311132483</c:v>
                </c:pt>
                <c:pt idx="56" formatCode="0.00">
                  <c:v>3.892231957655119</c:v>
                </c:pt>
                <c:pt idx="57" formatCode="0.00">
                  <c:v>3.9448084841969897</c:v>
                </c:pt>
                <c:pt idx="58" formatCode="0.00">
                  <c:v>3.9973850107388604</c:v>
                </c:pt>
                <c:pt idx="59" formatCode="0.00">
                  <c:v>4.0499615372807316</c:v>
                </c:pt>
                <c:pt idx="60" formatCode="0.00">
                  <c:v>4.1025380638226014</c:v>
                </c:pt>
                <c:pt idx="61" formatCode="0.00">
                  <c:v>4.1551145903644731</c:v>
                </c:pt>
                <c:pt idx="62" formatCode="0.00">
                  <c:v>4.2076911169063429</c:v>
                </c:pt>
                <c:pt idx="63" formatCode="0.00">
                  <c:v>4.2602676434482145</c:v>
                </c:pt>
                <c:pt idx="64" formatCode="0.00">
                  <c:v>4.3128441699900852</c:v>
                </c:pt>
                <c:pt idx="65" formatCode="0.00">
                  <c:v>4.365420696531956</c:v>
                </c:pt>
                <c:pt idx="66" formatCode="0.00">
                  <c:v>4.4179972230738267</c:v>
                </c:pt>
                <c:pt idx="67" formatCode="0.00">
                  <c:v>4.4705737496156974</c:v>
                </c:pt>
                <c:pt idx="68" formatCode="0.00">
                  <c:v>4.5231502761575682</c:v>
                </c:pt>
                <c:pt idx="69" formatCode="0.00">
                  <c:v>4.5757268026994389</c:v>
                </c:pt>
                <c:pt idx="70" formatCode="0.00">
                  <c:v>4.6283033292413096</c:v>
                </c:pt>
                <c:pt idx="71" formatCode="0.00">
                  <c:v>4.6808798557831803</c:v>
                </c:pt>
                <c:pt idx="72" formatCode="0.00">
                  <c:v>4.7334563823250511</c:v>
                </c:pt>
                <c:pt idx="73" formatCode="0.00">
                  <c:v>4.7860329088669218</c:v>
                </c:pt>
                <c:pt idx="74" formatCode="0.00">
                  <c:v>4.8386094354087925</c:v>
                </c:pt>
                <c:pt idx="75" formatCode="0.00">
                  <c:v>4.8911859619506632</c:v>
                </c:pt>
                <c:pt idx="76" formatCode="0.00">
                  <c:v>4.943762488492534</c:v>
                </c:pt>
                <c:pt idx="77" formatCode="0.00">
                  <c:v>4.9963390150344047</c:v>
                </c:pt>
                <c:pt idx="78" formatCode="0.00">
                  <c:v>5.0489155415762754</c:v>
                </c:pt>
                <c:pt idx="79" formatCode="0.00">
                  <c:v>5.1014920681181462</c:v>
                </c:pt>
                <c:pt idx="80" formatCode="0.00">
                  <c:v>5.1540685946600169</c:v>
                </c:pt>
                <c:pt idx="81" formatCode="0.00">
                  <c:v>5.2066451212018876</c:v>
                </c:pt>
                <c:pt idx="82" formatCode="0.00">
                  <c:v>5.2592216477437583</c:v>
                </c:pt>
                <c:pt idx="83" formatCode="0.00">
                  <c:v>5.3117981742856291</c:v>
                </c:pt>
                <c:pt idx="84" formatCode="0.00">
                  <c:v>5.3643747008274998</c:v>
                </c:pt>
                <c:pt idx="85" formatCode="0.00">
                  <c:v>5.4169512273693705</c:v>
                </c:pt>
                <c:pt idx="86" formatCode="0.00">
                  <c:v>5.4695277539112421</c:v>
                </c:pt>
                <c:pt idx="87" formatCode="0.00">
                  <c:v>5.522104280453112</c:v>
                </c:pt>
                <c:pt idx="88" formatCode="0.00">
                  <c:v>5.5746808069949827</c:v>
                </c:pt>
                <c:pt idx="89" formatCode="0.00">
                  <c:v>5.6272573335368534</c:v>
                </c:pt>
                <c:pt idx="90" formatCode="0.00">
                  <c:v>5.6798338600787242</c:v>
                </c:pt>
                <c:pt idx="91" formatCode="0.00">
                  <c:v>5.7324103866205949</c:v>
                </c:pt>
                <c:pt idx="92" formatCode="0.00">
                  <c:v>5.7849869131624656</c:v>
                </c:pt>
                <c:pt idx="93" formatCode="0.00">
                  <c:v>5.8375634397043363</c:v>
                </c:pt>
                <c:pt idx="94" formatCode="0.00">
                  <c:v>5.8901399662462071</c:v>
                </c:pt>
                <c:pt idx="95" formatCode="0.00">
                  <c:v>5.9427164927880778</c:v>
                </c:pt>
                <c:pt idx="96" formatCode="0.00">
                  <c:v>5.9952930193299494</c:v>
                </c:pt>
                <c:pt idx="97" formatCode="0.00">
                  <c:v>6.0478695458718201</c:v>
                </c:pt>
                <c:pt idx="98" formatCode="0.00">
                  <c:v>6.1004460724136909</c:v>
                </c:pt>
                <c:pt idx="99" formatCode="0.00">
                  <c:v>6.1530225989555616</c:v>
                </c:pt>
                <c:pt idx="100" formatCode="0.00">
                  <c:v>6.2055991254974323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4-4925-8A97-E9DDC852B1FB}"/>
            </c:ext>
          </c:extLst>
        </c:ser>
        <c:ser>
          <c:idx val="3"/>
          <c:order val="3"/>
          <c:tx>
            <c:strRef>
              <c:f>'Waterfall Analysis'!$W$13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Analysis'!$W$14:$W$114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 formatCode="0.00">
                  <c:v>3.0276741319078848</c:v>
                </c:pt>
                <c:pt idx="12" formatCode="0.00">
                  <c:v>3.0830223957236549</c:v>
                </c:pt>
                <c:pt idx="13" formatCode="0.00">
                  <c:v>3.1383706595394245</c:v>
                </c:pt>
                <c:pt idx="14" formatCode="0.00">
                  <c:v>3.1937189233551946</c:v>
                </c:pt>
                <c:pt idx="15" formatCode="0.00">
                  <c:v>3.2490671871709642</c:v>
                </c:pt>
                <c:pt idx="16" formatCode="0.00">
                  <c:v>3.3044154509867343</c:v>
                </c:pt>
                <c:pt idx="17" formatCode="0.00">
                  <c:v>3.3597637148025039</c:v>
                </c:pt>
                <c:pt idx="18" formatCode="0.00">
                  <c:v>3.415111978618274</c:v>
                </c:pt>
                <c:pt idx="19" formatCode="0.00">
                  <c:v>3.4704602424340436</c:v>
                </c:pt>
                <c:pt idx="20" formatCode="0.00">
                  <c:v>3.5258085062498137</c:v>
                </c:pt>
                <c:pt idx="21" formatCode="0.00">
                  <c:v>3.5811567700655837</c:v>
                </c:pt>
                <c:pt idx="22" formatCode="0.00">
                  <c:v>3.6365050338813534</c:v>
                </c:pt>
                <c:pt idx="23" formatCode="0.00">
                  <c:v>3.691853297697123</c:v>
                </c:pt>
                <c:pt idx="24" formatCode="0.00">
                  <c:v>3.7472015615128931</c:v>
                </c:pt>
                <c:pt idx="25" formatCode="0.00">
                  <c:v>3.8025498253286631</c:v>
                </c:pt>
                <c:pt idx="26" formatCode="0.00">
                  <c:v>3.8578980891444328</c:v>
                </c:pt>
                <c:pt idx="27" formatCode="0.00">
                  <c:v>3.9132463529602024</c:v>
                </c:pt>
                <c:pt idx="28" formatCode="0.00">
                  <c:v>3.9685946167759725</c:v>
                </c:pt>
                <c:pt idx="29" formatCode="0.00">
                  <c:v>4.0239428805917425</c:v>
                </c:pt>
                <c:pt idx="30" formatCode="0.00">
                  <c:v>4.0792911444075122</c:v>
                </c:pt>
                <c:pt idx="31" formatCode="0.00">
                  <c:v>4.1346394082232818</c:v>
                </c:pt>
                <c:pt idx="32" formatCode="0.00">
                  <c:v>4.1899876720390523</c:v>
                </c:pt>
                <c:pt idx="33" formatCode="0.00">
                  <c:v>4.2453359358548219</c:v>
                </c:pt>
                <c:pt idx="34" formatCode="0.00">
                  <c:v>4.3006841996705916</c:v>
                </c:pt>
                <c:pt idx="35" formatCode="0.00">
                  <c:v>4.3560324634863612</c:v>
                </c:pt>
                <c:pt idx="36" formatCode="0.00">
                  <c:v>4.4113807273021308</c:v>
                </c:pt>
                <c:pt idx="37" formatCode="0.00">
                  <c:v>4.4667289911179013</c:v>
                </c:pt>
                <c:pt idx="38" formatCode="0.00">
                  <c:v>4.522077254933671</c:v>
                </c:pt>
                <c:pt idx="39" formatCode="0.00">
                  <c:v>4.5774255187494406</c:v>
                </c:pt>
                <c:pt idx="40" formatCode="0.00">
                  <c:v>4.6327737825652111</c:v>
                </c:pt>
                <c:pt idx="41" formatCode="0.00">
                  <c:v>4.6881220463809807</c:v>
                </c:pt>
                <c:pt idx="42" formatCode="0.00">
                  <c:v>4.7434703101967504</c:v>
                </c:pt>
                <c:pt idx="43" formatCode="0.00">
                  <c:v>4.79881857401252</c:v>
                </c:pt>
                <c:pt idx="44" formatCode="0.00">
                  <c:v>4.8541668378282905</c:v>
                </c:pt>
                <c:pt idx="45" formatCode="0.00">
                  <c:v>4.9095151016440601</c:v>
                </c:pt>
                <c:pt idx="46" formatCode="0.00">
                  <c:v>4.9648633654598298</c:v>
                </c:pt>
                <c:pt idx="47" formatCode="0.00">
                  <c:v>5.0202116292756003</c:v>
                </c:pt>
                <c:pt idx="48" formatCode="0.00">
                  <c:v>5.0755598930913699</c:v>
                </c:pt>
                <c:pt idx="49" formatCode="0.00">
                  <c:v>5.1309081569071395</c:v>
                </c:pt>
                <c:pt idx="50" formatCode="0.00">
                  <c:v>5.1862564207229092</c:v>
                </c:pt>
                <c:pt idx="51" formatCode="0.00">
                  <c:v>5.2416046845386788</c:v>
                </c:pt>
                <c:pt idx="52" formatCode="0.00">
                  <c:v>5.2969529483544484</c:v>
                </c:pt>
                <c:pt idx="53" formatCode="0.00">
                  <c:v>5.3523012121702189</c:v>
                </c:pt>
                <c:pt idx="54" formatCode="0.00">
                  <c:v>5.4076494759859886</c:v>
                </c:pt>
                <c:pt idx="55" formatCode="0.00">
                  <c:v>5.4629977398017591</c:v>
                </c:pt>
                <c:pt idx="56" formatCode="0.00">
                  <c:v>5.5183460036175287</c:v>
                </c:pt>
                <c:pt idx="57" formatCode="0.00">
                  <c:v>5.5736942674332983</c:v>
                </c:pt>
                <c:pt idx="58" formatCode="0.00">
                  <c:v>5.6290425312490679</c:v>
                </c:pt>
                <c:pt idx="59" formatCode="0.00">
                  <c:v>5.6843907950648376</c:v>
                </c:pt>
                <c:pt idx="60" formatCode="0.00">
                  <c:v>5.7397390588806081</c:v>
                </c:pt>
                <c:pt idx="61" formatCode="0.00">
                  <c:v>5.7950873226963777</c:v>
                </c:pt>
                <c:pt idx="62" formatCode="0.00">
                  <c:v>5.8504355865121482</c:v>
                </c:pt>
                <c:pt idx="63" formatCode="0.00">
                  <c:v>5.9057838503279179</c:v>
                </c:pt>
                <c:pt idx="64" formatCode="0.00">
                  <c:v>5.9611321141436875</c:v>
                </c:pt>
                <c:pt idx="65" formatCode="0.00">
                  <c:v>6.0164803779594571</c:v>
                </c:pt>
                <c:pt idx="66" formatCode="0.00">
                  <c:v>6.0718286417752267</c:v>
                </c:pt>
                <c:pt idx="67" formatCode="0.00">
                  <c:v>6.1271769055909964</c:v>
                </c:pt>
                <c:pt idx="68" formatCode="0.00">
                  <c:v>6.1825251694067669</c:v>
                </c:pt>
                <c:pt idx="69" formatCode="0.00">
                  <c:v>6.2378734332225365</c:v>
                </c:pt>
                <c:pt idx="70" formatCode="0.00">
                  <c:v>6.293221697038307</c:v>
                </c:pt>
                <c:pt idx="71" formatCode="0.00">
                  <c:v>6.3485699608540767</c:v>
                </c:pt>
                <c:pt idx="72" formatCode="0.00">
                  <c:v>6.4039182246698463</c:v>
                </c:pt>
                <c:pt idx="73" formatCode="0.00">
                  <c:v>6.4592664884856159</c:v>
                </c:pt>
                <c:pt idx="74" formatCode="0.00">
                  <c:v>6.5146147523013855</c:v>
                </c:pt>
                <c:pt idx="75" formatCode="0.00">
                  <c:v>6.5699630161171552</c:v>
                </c:pt>
                <c:pt idx="76" formatCode="0.00">
                  <c:v>6.6253112799329257</c:v>
                </c:pt>
                <c:pt idx="77" formatCode="0.00">
                  <c:v>6.6806595437486953</c:v>
                </c:pt>
                <c:pt idx="78" formatCode="0.00">
                  <c:v>6.7360078075644658</c:v>
                </c:pt>
                <c:pt idx="79" formatCode="0.00">
                  <c:v>6.7913560713802354</c:v>
                </c:pt>
                <c:pt idx="80" formatCode="0.00">
                  <c:v>6.8467043351960051</c:v>
                </c:pt>
                <c:pt idx="81" formatCode="0.00">
                  <c:v>6.9020525990117747</c:v>
                </c:pt>
                <c:pt idx="82" formatCode="0.00">
                  <c:v>6.9574008628275443</c:v>
                </c:pt>
                <c:pt idx="83" formatCode="0.00">
                  <c:v>7.0127491266433148</c:v>
                </c:pt>
                <c:pt idx="84" formatCode="0.00">
                  <c:v>7.0680973904590845</c:v>
                </c:pt>
                <c:pt idx="85" formatCode="0.00">
                  <c:v>7.1234456542748541</c:v>
                </c:pt>
                <c:pt idx="86" formatCode="0.00">
                  <c:v>7.1787939180906237</c:v>
                </c:pt>
                <c:pt idx="87" formatCode="0.00">
                  <c:v>7.2341421819063942</c:v>
                </c:pt>
                <c:pt idx="88" formatCode="0.00">
                  <c:v>7.2894904457221639</c:v>
                </c:pt>
                <c:pt idx="89" formatCode="0.00">
                  <c:v>7.3448387095379335</c:v>
                </c:pt>
                <c:pt idx="90" formatCode="0.00">
                  <c:v>7.4001869733537031</c:v>
                </c:pt>
                <c:pt idx="91" formatCode="0.00">
                  <c:v>7.4555352371694736</c:v>
                </c:pt>
                <c:pt idx="92" formatCode="0.00">
                  <c:v>7.5108835009852433</c:v>
                </c:pt>
                <c:pt idx="93" formatCode="0.00">
                  <c:v>7.5662317648010129</c:v>
                </c:pt>
                <c:pt idx="94" formatCode="0.00">
                  <c:v>7.6215800286167834</c:v>
                </c:pt>
                <c:pt idx="95" formatCode="0.00">
                  <c:v>7.676928292432553</c:v>
                </c:pt>
                <c:pt idx="96" formatCode="0.00">
                  <c:v>7.7322765562483227</c:v>
                </c:pt>
                <c:pt idx="97" formatCode="0.00">
                  <c:v>7.7876248200640923</c:v>
                </c:pt>
                <c:pt idx="98" formatCode="0.00">
                  <c:v>7.8429730838798628</c:v>
                </c:pt>
                <c:pt idx="99" formatCode="0.00">
                  <c:v>7.8983213476956324</c:v>
                </c:pt>
                <c:pt idx="100" formatCode="0.00">
                  <c:v>7.9536696115114021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4-4925-8A97-E9DDC852B1FB}"/>
            </c:ext>
          </c:extLst>
        </c:ser>
        <c:ser>
          <c:idx val="4"/>
          <c:order val="4"/>
          <c:tx>
            <c:strRef>
              <c:f>'Waterfall Analysis'!$X$13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Analysis'!$S$14:$S$114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Analysis'!$X$14:$X$114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  <c:pt idx="51" formatCode="0.00">
                  <c:v>9.6818181818181817</c:v>
                </c:pt>
                <c:pt idx="52" formatCode="0.00">
                  <c:v>9.7727272727272734</c:v>
                </c:pt>
                <c:pt idx="53" formatCode="0.00">
                  <c:v>9.8636363636363633</c:v>
                </c:pt>
                <c:pt idx="54" formatCode="0.00">
                  <c:v>9.954545454545455</c:v>
                </c:pt>
                <c:pt idx="55" formatCode="0.00">
                  <c:v>10.045454545454547</c:v>
                </c:pt>
                <c:pt idx="56" formatCode="0.00">
                  <c:v>10.136363636363637</c:v>
                </c:pt>
                <c:pt idx="57" formatCode="0.00">
                  <c:v>10.227272727272727</c:v>
                </c:pt>
                <c:pt idx="58" formatCode="0.00">
                  <c:v>10.318181818181818</c:v>
                </c:pt>
                <c:pt idx="59" formatCode="0.00">
                  <c:v>10.40909090909091</c:v>
                </c:pt>
                <c:pt idx="60" formatCode="0.00">
                  <c:v>10.5</c:v>
                </c:pt>
                <c:pt idx="61" formatCode="0.00">
                  <c:v>10.59090909090909</c:v>
                </c:pt>
                <c:pt idx="62" formatCode="0.00">
                  <c:v>10.681818181818182</c:v>
                </c:pt>
                <c:pt idx="63" formatCode="0.00">
                  <c:v>10.772727272727273</c:v>
                </c:pt>
                <c:pt idx="64" formatCode="0.00">
                  <c:v>10.863636363636363</c:v>
                </c:pt>
                <c:pt idx="65" formatCode="0.00">
                  <c:v>10.954545454545455</c:v>
                </c:pt>
                <c:pt idx="66" formatCode="0.00">
                  <c:v>11.045454545454547</c:v>
                </c:pt>
                <c:pt idx="67" formatCode="0.00">
                  <c:v>11.136363636363637</c:v>
                </c:pt>
                <c:pt idx="68" formatCode="0.00">
                  <c:v>11.227272727272727</c:v>
                </c:pt>
                <c:pt idx="69" formatCode="0.00">
                  <c:v>11.318181818181818</c:v>
                </c:pt>
                <c:pt idx="70" formatCode="0.00">
                  <c:v>11.40909090909091</c:v>
                </c:pt>
                <c:pt idx="71" formatCode="0.00">
                  <c:v>11.5</c:v>
                </c:pt>
                <c:pt idx="72" formatCode="0.00">
                  <c:v>11.59090909090909</c:v>
                </c:pt>
                <c:pt idx="73" formatCode="0.00">
                  <c:v>11.681818181818182</c:v>
                </c:pt>
                <c:pt idx="74" formatCode="0.00">
                  <c:v>11.772727272727273</c:v>
                </c:pt>
                <c:pt idx="75" formatCode="0.00">
                  <c:v>11.863636363636363</c:v>
                </c:pt>
                <c:pt idx="76" formatCode="0.00">
                  <c:v>11.954545454545455</c:v>
                </c:pt>
                <c:pt idx="77" formatCode="0.00">
                  <c:v>12.045454545454547</c:v>
                </c:pt>
                <c:pt idx="78" formatCode="0.00">
                  <c:v>12.136363636363637</c:v>
                </c:pt>
                <c:pt idx="79" formatCode="0.00">
                  <c:v>12.227272727272727</c:v>
                </c:pt>
                <c:pt idx="80" formatCode="0.00">
                  <c:v>12.318181818181818</c:v>
                </c:pt>
                <c:pt idx="81" formatCode="0.00">
                  <c:v>12.40909090909091</c:v>
                </c:pt>
                <c:pt idx="82" formatCode="0.00">
                  <c:v>12.5</c:v>
                </c:pt>
                <c:pt idx="83" formatCode="0.00">
                  <c:v>12.59090909090909</c:v>
                </c:pt>
                <c:pt idx="84" formatCode="0.00">
                  <c:v>12.681818181818182</c:v>
                </c:pt>
                <c:pt idx="85" formatCode="0.00">
                  <c:v>12.772727272727273</c:v>
                </c:pt>
                <c:pt idx="86" formatCode="0.00">
                  <c:v>12.863636363636363</c:v>
                </c:pt>
                <c:pt idx="87" formatCode="0.00">
                  <c:v>12.954545454545455</c:v>
                </c:pt>
                <c:pt idx="88" formatCode="0.00">
                  <c:v>13.045454545454547</c:v>
                </c:pt>
                <c:pt idx="89" formatCode="0.00">
                  <c:v>13.136363636363637</c:v>
                </c:pt>
                <c:pt idx="90" formatCode="0.00">
                  <c:v>13.227272727272727</c:v>
                </c:pt>
                <c:pt idx="91" formatCode="0.00">
                  <c:v>13.318181818181818</c:v>
                </c:pt>
                <c:pt idx="92" formatCode="0.00">
                  <c:v>13.40909090909091</c:v>
                </c:pt>
                <c:pt idx="93" formatCode="0.00">
                  <c:v>13.5</c:v>
                </c:pt>
                <c:pt idx="94" formatCode="0.00">
                  <c:v>13.59090909090909</c:v>
                </c:pt>
                <c:pt idx="95" formatCode="0.00">
                  <c:v>13.681818181818182</c:v>
                </c:pt>
                <c:pt idx="96" formatCode="0.00">
                  <c:v>13.772727272727273</c:v>
                </c:pt>
                <c:pt idx="97" formatCode="0.00">
                  <c:v>13.863636363636363</c:v>
                </c:pt>
                <c:pt idx="98" formatCode="0.00">
                  <c:v>13.954545454545455</c:v>
                </c:pt>
                <c:pt idx="99" formatCode="0.00">
                  <c:v>14.045454545454545</c:v>
                </c:pt>
                <c:pt idx="100" formatCode="0.00">
                  <c:v>14.136363636363637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14-4925-8A97-E9DDC852B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9423"/>
        <c:axId val="99026095"/>
      </c:areaChart>
      <c:catAx>
        <c:axId val="216329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26095"/>
        <c:crosses val="autoZero"/>
        <c:auto val="1"/>
        <c:lblAlgn val="ctr"/>
        <c:lblOffset val="100"/>
        <c:noMultiLvlLbl val="0"/>
      </c:catAx>
      <c:valAx>
        <c:axId val="990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329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'Waterfall Analysis'!$X$13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Analysis'!$X$14:$X$64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 formatCode="0.00">
                  <c:v>6.0454545454545459</c:v>
                </c:pt>
                <c:pt idx="12" formatCode="0.00">
                  <c:v>6.1363636363636367</c:v>
                </c:pt>
                <c:pt idx="13" formatCode="0.00">
                  <c:v>6.2272727272727275</c:v>
                </c:pt>
                <c:pt idx="14" formatCode="0.00">
                  <c:v>6.3181818181818183</c:v>
                </c:pt>
                <c:pt idx="15" formatCode="0.00">
                  <c:v>6.4090909090909092</c:v>
                </c:pt>
                <c:pt idx="16" formatCode="0.00">
                  <c:v>6.5</c:v>
                </c:pt>
                <c:pt idx="17" formatCode="0.00">
                  <c:v>6.5909090909090908</c:v>
                </c:pt>
                <c:pt idx="18" formatCode="0.00">
                  <c:v>6.6818181818181817</c:v>
                </c:pt>
                <c:pt idx="19" formatCode="0.00">
                  <c:v>6.7727272727272725</c:v>
                </c:pt>
                <c:pt idx="20" formatCode="0.00">
                  <c:v>6.8636363636363633</c:v>
                </c:pt>
                <c:pt idx="21" formatCode="0.00">
                  <c:v>6.954545454545455</c:v>
                </c:pt>
                <c:pt idx="22" formatCode="0.00">
                  <c:v>7.045454545454545</c:v>
                </c:pt>
                <c:pt idx="23" formatCode="0.00">
                  <c:v>7.1363636363636367</c:v>
                </c:pt>
                <c:pt idx="24" formatCode="0.00">
                  <c:v>7.2272727272727275</c:v>
                </c:pt>
                <c:pt idx="25" formatCode="0.00">
                  <c:v>7.3181818181818183</c:v>
                </c:pt>
                <c:pt idx="26" formatCode="0.00">
                  <c:v>7.4090909090909092</c:v>
                </c:pt>
                <c:pt idx="27" formatCode="0.00">
                  <c:v>7.5</c:v>
                </c:pt>
                <c:pt idx="28" formatCode="0.00">
                  <c:v>7.5909090909090908</c:v>
                </c:pt>
                <c:pt idx="29" formatCode="0.00">
                  <c:v>7.6818181818181817</c:v>
                </c:pt>
                <c:pt idx="30" formatCode="0.00">
                  <c:v>7.7727272727272725</c:v>
                </c:pt>
                <c:pt idx="31" formatCode="0.00">
                  <c:v>7.8636363636363633</c:v>
                </c:pt>
                <c:pt idx="32" formatCode="0.00">
                  <c:v>7.954545454545455</c:v>
                </c:pt>
                <c:pt idx="33" formatCode="0.00">
                  <c:v>8.045454545454545</c:v>
                </c:pt>
                <c:pt idx="34" formatCode="0.00">
                  <c:v>8.1363636363636367</c:v>
                </c:pt>
                <c:pt idx="35" formatCode="0.00">
                  <c:v>8.2272727272727266</c:v>
                </c:pt>
                <c:pt idx="36" formatCode="0.00">
                  <c:v>8.3181818181818183</c:v>
                </c:pt>
                <c:pt idx="37" formatCode="0.00">
                  <c:v>8.4090909090909101</c:v>
                </c:pt>
                <c:pt idx="38" formatCode="0.00">
                  <c:v>8.5</c:v>
                </c:pt>
                <c:pt idx="39" formatCode="0.00">
                  <c:v>8.5909090909090899</c:v>
                </c:pt>
                <c:pt idx="40" formatCode="0.00">
                  <c:v>8.6818181818181817</c:v>
                </c:pt>
                <c:pt idx="41" formatCode="0.00">
                  <c:v>8.7727272727272734</c:v>
                </c:pt>
                <c:pt idx="42" formatCode="0.00">
                  <c:v>8.8636363636363633</c:v>
                </c:pt>
                <c:pt idx="43" formatCode="0.00">
                  <c:v>8.954545454545455</c:v>
                </c:pt>
                <c:pt idx="44" formatCode="0.00">
                  <c:v>9.045454545454545</c:v>
                </c:pt>
                <c:pt idx="45" formatCode="0.00">
                  <c:v>9.1363636363636367</c:v>
                </c:pt>
                <c:pt idx="46" formatCode="0.00">
                  <c:v>9.2272727272727266</c:v>
                </c:pt>
                <c:pt idx="47" formatCode="0.00">
                  <c:v>9.3181818181818183</c:v>
                </c:pt>
                <c:pt idx="48" formatCode="0.00">
                  <c:v>9.4090909090909101</c:v>
                </c:pt>
                <c:pt idx="49" formatCode="0.00">
                  <c:v>9.5</c:v>
                </c:pt>
                <c:pt idx="50" formatCode="0.00">
                  <c:v>9.5909090909090899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5-4C4D-B5B5-B38810B8311B}"/>
            </c:ext>
          </c:extLst>
        </c:ser>
        <c:ser>
          <c:idx val="3"/>
          <c:order val="1"/>
          <c:tx>
            <c:strRef>
              <c:f>'Waterfall Analysis'!$W$13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Analysis'!$W$14:$W$64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 formatCode="0.00">
                  <c:v>3.0276741319078848</c:v>
                </c:pt>
                <c:pt idx="12" formatCode="0.00">
                  <c:v>3.0830223957236549</c:v>
                </c:pt>
                <c:pt idx="13" formatCode="0.00">
                  <c:v>3.1383706595394245</c:v>
                </c:pt>
                <c:pt idx="14" formatCode="0.00">
                  <c:v>3.1937189233551946</c:v>
                </c:pt>
                <c:pt idx="15" formatCode="0.00">
                  <c:v>3.2490671871709642</c:v>
                </c:pt>
                <c:pt idx="16" formatCode="0.00">
                  <c:v>3.3044154509867343</c:v>
                </c:pt>
                <c:pt idx="17" formatCode="0.00">
                  <c:v>3.3597637148025039</c:v>
                </c:pt>
                <c:pt idx="18" formatCode="0.00">
                  <c:v>3.415111978618274</c:v>
                </c:pt>
                <c:pt idx="19" formatCode="0.00">
                  <c:v>3.4704602424340436</c:v>
                </c:pt>
                <c:pt idx="20" formatCode="0.00">
                  <c:v>3.5258085062498137</c:v>
                </c:pt>
                <c:pt idx="21" formatCode="0.00">
                  <c:v>3.5811567700655837</c:v>
                </c:pt>
                <c:pt idx="22" formatCode="0.00">
                  <c:v>3.6365050338813534</c:v>
                </c:pt>
                <c:pt idx="23" formatCode="0.00">
                  <c:v>3.691853297697123</c:v>
                </c:pt>
                <c:pt idx="24" formatCode="0.00">
                  <c:v>3.7472015615128931</c:v>
                </c:pt>
                <c:pt idx="25" formatCode="0.00">
                  <c:v>3.8025498253286631</c:v>
                </c:pt>
                <c:pt idx="26" formatCode="0.00">
                  <c:v>3.8578980891444328</c:v>
                </c:pt>
                <c:pt idx="27" formatCode="0.00">
                  <c:v>3.9132463529602024</c:v>
                </c:pt>
                <c:pt idx="28" formatCode="0.00">
                  <c:v>3.9685946167759725</c:v>
                </c:pt>
                <c:pt idx="29" formatCode="0.00">
                  <c:v>4.0239428805917425</c:v>
                </c:pt>
                <c:pt idx="30" formatCode="0.00">
                  <c:v>4.0792911444075122</c:v>
                </c:pt>
                <c:pt idx="31" formatCode="0.00">
                  <c:v>4.1346394082232818</c:v>
                </c:pt>
                <c:pt idx="32" formatCode="0.00">
                  <c:v>4.1899876720390523</c:v>
                </c:pt>
                <c:pt idx="33" formatCode="0.00">
                  <c:v>4.2453359358548219</c:v>
                </c:pt>
                <c:pt idx="34" formatCode="0.00">
                  <c:v>4.3006841996705916</c:v>
                </c:pt>
                <c:pt idx="35" formatCode="0.00">
                  <c:v>4.3560324634863612</c:v>
                </c:pt>
                <c:pt idx="36" formatCode="0.00">
                  <c:v>4.4113807273021308</c:v>
                </c:pt>
                <c:pt idx="37" formatCode="0.00">
                  <c:v>4.4667289911179013</c:v>
                </c:pt>
                <c:pt idx="38" formatCode="0.00">
                  <c:v>4.522077254933671</c:v>
                </c:pt>
                <c:pt idx="39" formatCode="0.00">
                  <c:v>4.5774255187494406</c:v>
                </c:pt>
                <c:pt idx="40" formatCode="0.00">
                  <c:v>4.6327737825652111</c:v>
                </c:pt>
                <c:pt idx="41" formatCode="0.00">
                  <c:v>4.6881220463809807</c:v>
                </c:pt>
                <c:pt idx="42" formatCode="0.00">
                  <c:v>4.7434703101967504</c:v>
                </c:pt>
                <c:pt idx="43" formatCode="0.00">
                  <c:v>4.79881857401252</c:v>
                </c:pt>
                <c:pt idx="44" formatCode="0.00">
                  <c:v>4.8541668378282905</c:v>
                </c:pt>
                <c:pt idx="45" formatCode="0.00">
                  <c:v>4.9095151016440601</c:v>
                </c:pt>
                <c:pt idx="46" formatCode="0.00">
                  <c:v>4.9648633654598298</c:v>
                </c:pt>
                <c:pt idx="47" formatCode="0.00">
                  <c:v>5.0202116292756003</c:v>
                </c:pt>
                <c:pt idx="48" formatCode="0.00">
                  <c:v>5.0755598930913699</c:v>
                </c:pt>
                <c:pt idx="49" formatCode="0.00">
                  <c:v>5.1309081569071395</c:v>
                </c:pt>
                <c:pt idx="50" formatCode="0.00">
                  <c:v>5.1862564207229092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5-4C4D-B5B5-B38810B8311B}"/>
            </c:ext>
          </c:extLst>
        </c:ser>
        <c:ser>
          <c:idx val="2"/>
          <c:order val="2"/>
          <c:tx>
            <c:strRef>
              <c:f>'Waterfall Analysis'!$V$13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Analysis'!$V$14:$V$64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 formatCode="0.00">
                  <c:v>1.5262882632709354</c:v>
                </c:pt>
                <c:pt idx="12" formatCode="0.00">
                  <c:v>1.5788647898128061</c:v>
                </c:pt>
                <c:pt idx="13" formatCode="0.00">
                  <c:v>1.6314413163546768</c:v>
                </c:pt>
                <c:pt idx="14" formatCode="0.00">
                  <c:v>1.6840178428965475</c:v>
                </c:pt>
                <c:pt idx="15" formatCode="0.00">
                  <c:v>1.7365943694384183</c:v>
                </c:pt>
                <c:pt idx="16" formatCode="0.00">
                  <c:v>1.789170895980289</c:v>
                </c:pt>
                <c:pt idx="17" formatCode="0.00">
                  <c:v>1.8417474225221597</c:v>
                </c:pt>
                <c:pt idx="18" formatCode="0.00">
                  <c:v>1.8943239490640307</c:v>
                </c:pt>
                <c:pt idx="19" formatCode="0.00">
                  <c:v>1.9469004756059014</c:v>
                </c:pt>
                <c:pt idx="20" formatCode="0.00">
                  <c:v>1.9994770021477721</c:v>
                </c:pt>
                <c:pt idx="21" formatCode="0.00">
                  <c:v>2.0520535286896431</c:v>
                </c:pt>
                <c:pt idx="22" formatCode="0.00">
                  <c:v>2.1046300552315138</c:v>
                </c:pt>
                <c:pt idx="23" formatCode="0.00">
                  <c:v>2.1572065817733845</c:v>
                </c:pt>
                <c:pt idx="24" formatCode="0.00">
                  <c:v>2.2097831083152553</c:v>
                </c:pt>
                <c:pt idx="25" formatCode="0.00">
                  <c:v>2.262359634857126</c:v>
                </c:pt>
                <c:pt idx="26" formatCode="0.00">
                  <c:v>2.3149361613989967</c:v>
                </c:pt>
                <c:pt idx="27" formatCode="0.00">
                  <c:v>2.3675126879408674</c:v>
                </c:pt>
                <c:pt idx="28" formatCode="0.00">
                  <c:v>2.4200892144827382</c:v>
                </c:pt>
                <c:pt idx="29" formatCode="0.00">
                  <c:v>2.4726657410246089</c:v>
                </c:pt>
                <c:pt idx="30" formatCode="0.00">
                  <c:v>2.5252422675664796</c:v>
                </c:pt>
                <c:pt idx="31" formatCode="0.00">
                  <c:v>2.5778187941083504</c:v>
                </c:pt>
                <c:pt idx="32" formatCode="0.00">
                  <c:v>2.6303953206502211</c:v>
                </c:pt>
                <c:pt idx="33" formatCode="0.00">
                  <c:v>2.6829718471920918</c:v>
                </c:pt>
                <c:pt idx="34" formatCode="0.00">
                  <c:v>2.7355483737339625</c:v>
                </c:pt>
                <c:pt idx="35" formatCode="0.00">
                  <c:v>2.7881249002758333</c:v>
                </c:pt>
                <c:pt idx="36" formatCode="0.00">
                  <c:v>2.840701426817704</c:v>
                </c:pt>
                <c:pt idx="37" formatCode="0.00">
                  <c:v>2.8932779533595747</c:v>
                </c:pt>
                <c:pt idx="38" formatCode="0.00">
                  <c:v>2.9458544799014454</c:v>
                </c:pt>
                <c:pt idx="39" formatCode="0.00">
                  <c:v>2.9984310064433162</c:v>
                </c:pt>
                <c:pt idx="40" formatCode="0.00">
                  <c:v>3.0510075329851869</c:v>
                </c:pt>
                <c:pt idx="41" formatCode="0.00">
                  <c:v>3.1035840595270576</c:v>
                </c:pt>
                <c:pt idx="42" formatCode="0.00">
                  <c:v>3.1561605860689284</c:v>
                </c:pt>
                <c:pt idx="43" formatCode="0.00">
                  <c:v>3.2087371126107991</c:v>
                </c:pt>
                <c:pt idx="44" formatCode="0.00">
                  <c:v>3.2613136391526698</c:v>
                </c:pt>
                <c:pt idx="45" formatCode="0.00">
                  <c:v>3.3138901656945405</c:v>
                </c:pt>
                <c:pt idx="46" formatCode="0.00">
                  <c:v>3.3664666922364113</c:v>
                </c:pt>
                <c:pt idx="47" formatCode="0.00">
                  <c:v>3.419043218778282</c:v>
                </c:pt>
                <c:pt idx="48" formatCode="0.00">
                  <c:v>3.4716197453201532</c:v>
                </c:pt>
                <c:pt idx="49" formatCode="0.00">
                  <c:v>3.5241962718620239</c:v>
                </c:pt>
                <c:pt idx="50" formatCode="0.00">
                  <c:v>3.5767727984038946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5-4C4D-B5B5-B38810B8311B}"/>
            </c:ext>
          </c:extLst>
        </c:ser>
        <c:ser>
          <c:idx val="1"/>
          <c:order val="3"/>
          <c:tx>
            <c:strRef>
              <c:f>'Waterfall Analysis'!$U$13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Analysis'!$U$14:$U$64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5-4C4D-B5B5-B38810B8311B}"/>
            </c:ext>
          </c:extLst>
        </c:ser>
        <c:ser>
          <c:idx val="0"/>
          <c:order val="4"/>
          <c:tx>
            <c:strRef>
              <c:f>'Waterfall Analysis'!$T$13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Analysis'!$S$14:$S$64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Analysis'!$T$14:$T$64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">
                  <c:v>0.20029152968331715</c:v>
                </c:pt>
                <c:pt idx="12" formatCode="0.00">
                  <c:v>0.60087458904995139</c:v>
                </c:pt>
                <c:pt idx="13" formatCode="0.00">
                  <c:v>1.0014576484165858</c:v>
                </c:pt>
                <c:pt idx="14" formatCode="0.00">
                  <c:v>1.40204070778322</c:v>
                </c:pt>
                <c:pt idx="15" formatCode="0.00">
                  <c:v>1.8026237671498544</c:v>
                </c:pt>
                <c:pt idx="16" formatCode="0.00">
                  <c:v>2.2032068265164888</c:v>
                </c:pt>
                <c:pt idx="17" formatCode="0.00">
                  <c:v>2.6037898858831228</c:v>
                </c:pt>
                <c:pt idx="18" formatCode="0.00">
                  <c:v>3.0043729452497572</c:v>
                </c:pt>
                <c:pt idx="19" formatCode="0.00">
                  <c:v>3.4049560046163916</c:v>
                </c:pt>
                <c:pt idx="20" formatCode="0.00">
                  <c:v>3.805539063983026</c:v>
                </c:pt>
                <c:pt idx="21" formatCode="0.00">
                  <c:v>4.20612212334966</c:v>
                </c:pt>
                <c:pt idx="22" formatCode="0.00">
                  <c:v>4.6067051827162944</c:v>
                </c:pt>
                <c:pt idx="23" formatCode="0.00">
                  <c:v>5.0072882420829288</c:v>
                </c:pt>
                <c:pt idx="24" formatCode="0.00">
                  <c:v>5.4078713014495632</c:v>
                </c:pt>
                <c:pt idx="25" formatCode="0.00">
                  <c:v>5.8084543608161976</c:v>
                </c:pt>
                <c:pt idx="26" formatCode="0.00">
                  <c:v>6.209037420182832</c:v>
                </c:pt>
                <c:pt idx="27" formatCode="0.00">
                  <c:v>6.6096204795494655</c:v>
                </c:pt>
                <c:pt idx="28" formatCode="0.00">
                  <c:v>7.0102035389160999</c:v>
                </c:pt>
                <c:pt idx="29" formatCode="0.00">
                  <c:v>7.4107865982827343</c:v>
                </c:pt>
                <c:pt idx="30" formatCode="0.00">
                  <c:v>7.8113696576493687</c:v>
                </c:pt>
                <c:pt idx="31" formatCode="0.00">
                  <c:v>8.2119527170160023</c:v>
                </c:pt>
                <c:pt idx="32" formatCode="0.00">
                  <c:v>8.6125357763826376</c:v>
                </c:pt>
                <c:pt idx="33" formatCode="0.00">
                  <c:v>9.0131188357492711</c:v>
                </c:pt>
                <c:pt idx="34" formatCode="0.00">
                  <c:v>9.4137018951159064</c:v>
                </c:pt>
                <c:pt idx="35" formatCode="0.00">
                  <c:v>9.8142849544825399</c:v>
                </c:pt>
                <c:pt idx="36" formatCode="0.00">
                  <c:v>10.214868013849175</c:v>
                </c:pt>
                <c:pt idx="37" formatCode="0.00">
                  <c:v>10.615451073215809</c:v>
                </c:pt>
                <c:pt idx="38" formatCode="0.00">
                  <c:v>11.016034132582444</c:v>
                </c:pt>
                <c:pt idx="39" formatCode="0.00">
                  <c:v>11.416617191949078</c:v>
                </c:pt>
                <c:pt idx="40" formatCode="0.00">
                  <c:v>11.817200251315711</c:v>
                </c:pt>
                <c:pt idx="41" formatCode="0.00">
                  <c:v>12.217783310682346</c:v>
                </c:pt>
                <c:pt idx="42" formatCode="0.00">
                  <c:v>12.61836637004898</c:v>
                </c:pt>
                <c:pt idx="43" formatCode="0.00">
                  <c:v>13.018949429415615</c:v>
                </c:pt>
                <c:pt idx="44" formatCode="0.00">
                  <c:v>13.419532488782249</c:v>
                </c:pt>
                <c:pt idx="45" formatCode="0.00">
                  <c:v>13.820115548148884</c:v>
                </c:pt>
                <c:pt idx="46" formatCode="0.00">
                  <c:v>14.220698607515518</c:v>
                </c:pt>
                <c:pt idx="47" formatCode="0.00">
                  <c:v>14.621281666882151</c:v>
                </c:pt>
                <c:pt idx="48" formatCode="0.00">
                  <c:v>15.021864726248786</c:v>
                </c:pt>
                <c:pt idx="49" formatCode="0.00">
                  <c:v>15.42244778561542</c:v>
                </c:pt>
                <c:pt idx="50" formatCode="0.00">
                  <c:v>15.823030844982055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05-4C4D-B5B5-B38810B83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4367"/>
        <c:axId val="99010703"/>
      </c:areaChart>
      <c:catAx>
        <c:axId val="1014643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0703"/>
        <c:crosses val="autoZero"/>
        <c:auto val="1"/>
        <c:lblAlgn val="ctr"/>
        <c:lblOffset val="100"/>
        <c:noMultiLvlLbl val="0"/>
      </c:catAx>
      <c:valAx>
        <c:axId val="99010703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4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'Waterfall Analysis'!$AN$15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Analysis'!$AN$16:$AN$66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2-42FF-89F3-F5377D38AE8B}"/>
            </c:ext>
          </c:extLst>
        </c:ser>
        <c:ser>
          <c:idx val="3"/>
          <c:order val="1"/>
          <c:tx>
            <c:strRef>
              <c:f>'Waterfall Analysis'!$AM$15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Analysis'!$AM$16:$AM$66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1.0553577837486543</c:v>
                </c:pt>
                <c:pt idx="20" formatCode="0.000">
                  <c:v>1.117437653380928</c:v>
                </c:pt>
                <c:pt idx="21" formatCode="0.000">
                  <c:v>1.1795175230132018</c:v>
                </c:pt>
                <c:pt idx="22" formatCode="0.000">
                  <c:v>1.2415973926454755</c:v>
                </c:pt>
                <c:pt idx="23" formatCode="0.000">
                  <c:v>1.2980336377657244</c:v>
                </c:pt>
                <c:pt idx="24" formatCode="0.000">
                  <c:v>1.3544698828859734</c:v>
                </c:pt>
                <c:pt idx="25" formatCode="0.000">
                  <c:v>1.4109061280062223</c:v>
                </c:pt>
                <c:pt idx="26" formatCode="0.000">
                  <c:v>1.4673423731264712</c:v>
                </c:pt>
                <c:pt idx="27" formatCode="0.000">
                  <c:v>1.5237786182467201</c:v>
                </c:pt>
                <c:pt idx="28" formatCode="0.000">
                  <c:v>1.5802148633669688</c:v>
                </c:pt>
                <c:pt idx="29" formatCode="0.000">
                  <c:v>1.6366511084872177</c:v>
                </c:pt>
                <c:pt idx="30" formatCode="0.000">
                  <c:v>1.6930873536074666</c:v>
                </c:pt>
                <c:pt idx="31" formatCode="0.000">
                  <c:v>1.7495235987277156</c:v>
                </c:pt>
                <c:pt idx="32" formatCode="0.000">
                  <c:v>1.8059598438479645</c:v>
                </c:pt>
                <c:pt idx="33" formatCode="0.000">
                  <c:v>1.8623960889682134</c:v>
                </c:pt>
                <c:pt idx="34" formatCode="0.000">
                  <c:v>1.9188323340884623</c:v>
                </c:pt>
                <c:pt idx="35" formatCode="0.000">
                  <c:v>1.9752685792087112</c:v>
                </c:pt>
                <c:pt idx="36" formatCode="0.000">
                  <c:v>2.0317048243289602</c:v>
                </c:pt>
                <c:pt idx="37" formatCode="0.000">
                  <c:v>2.0881410694492089</c:v>
                </c:pt>
                <c:pt idx="38" formatCode="0.000">
                  <c:v>2.144577314569458</c:v>
                </c:pt>
                <c:pt idx="39" formatCode="0.000">
                  <c:v>2.2010135596897067</c:v>
                </c:pt>
                <c:pt idx="40" formatCode="0.000">
                  <c:v>2.2574498048099558</c:v>
                </c:pt>
                <c:pt idx="41" formatCode="0.000">
                  <c:v>2.3138860499302045</c:v>
                </c:pt>
                <c:pt idx="42" formatCode="0.000">
                  <c:v>2.3703222950504532</c:v>
                </c:pt>
                <c:pt idx="43" formatCode="0.000">
                  <c:v>2.4267585401707024</c:v>
                </c:pt>
                <c:pt idx="44" formatCode="0.000">
                  <c:v>2.4831947852909511</c:v>
                </c:pt>
                <c:pt idx="45" formatCode="0.000">
                  <c:v>2.5396310304112002</c:v>
                </c:pt>
                <c:pt idx="46" formatCode="0.000">
                  <c:v>2.5960672755314489</c:v>
                </c:pt>
                <c:pt idx="47" formatCode="0.000">
                  <c:v>2.652503520651698</c:v>
                </c:pt>
                <c:pt idx="48" formatCode="0.000">
                  <c:v>2.7089397657719467</c:v>
                </c:pt>
                <c:pt idx="49" formatCode="0.000">
                  <c:v>2.7653760108921954</c:v>
                </c:pt>
                <c:pt idx="50" formatCode="0.000">
                  <c:v>2.8218122560124446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2-42FF-89F3-F5377D38AE8B}"/>
            </c:ext>
          </c:extLst>
        </c:ser>
        <c:ser>
          <c:idx val="2"/>
          <c:order val="2"/>
          <c:tx>
            <c:strRef>
              <c:f>'Waterfall Analysis'!$AL$15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Analysis'!$AL$16:$AL$66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 formatCode="0.000">
                  <c:v>0.50299401197604787</c:v>
                </c:pt>
                <c:pt idx="16" formatCode="0.000">
                  <c:v>0.54491017964071853</c:v>
                </c:pt>
                <c:pt idx="17" formatCode="0.000">
                  <c:v>0.58682634730538918</c:v>
                </c:pt>
                <c:pt idx="18" formatCode="0.000">
                  <c:v>0.62874251497005984</c:v>
                </c:pt>
                <c:pt idx="19" formatCode="0.000">
                  <c:v>0.66833829648957743</c:v>
                </c:pt>
                <c:pt idx="20" formatCode="0.000">
                  <c:v>0.70765231393014083</c:v>
                </c:pt>
                <c:pt idx="21" formatCode="0.000">
                  <c:v>0.74696633137070412</c:v>
                </c:pt>
                <c:pt idx="22" formatCode="0.000">
                  <c:v>0.78628034881126752</c:v>
                </c:pt>
                <c:pt idx="23" formatCode="0.00">
                  <c:v>0.82202036466632511</c:v>
                </c:pt>
                <c:pt idx="24" formatCode="0.00">
                  <c:v>0.8577603805213827</c:v>
                </c:pt>
                <c:pt idx="25" formatCode="0.00">
                  <c:v>0.89350039637644041</c:v>
                </c:pt>
                <c:pt idx="26" formatCode="0.00">
                  <c:v>0.929240412231498</c:v>
                </c:pt>
                <c:pt idx="27" formatCode="0.00">
                  <c:v>0.9649804280865556</c:v>
                </c:pt>
                <c:pt idx="28" formatCode="0.00">
                  <c:v>1.0007204439416133</c:v>
                </c:pt>
                <c:pt idx="29" formatCode="0.00">
                  <c:v>1.0364604597966709</c:v>
                </c:pt>
                <c:pt idx="30" formatCode="0.00">
                  <c:v>1.0722004756517285</c:v>
                </c:pt>
                <c:pt idx="31" formatCode="0.00">
                  <c:v>1.1079404915067861</c:v>
                </c:pt>
                <c:pt idx="32" formatCode="0.00">
                  <c:v>1.1436805073618437</c:v>
                </c:pt>
                <c:pt idx="33" formatCode="0.00">
                  <c:v>1.1794205232169013</c:v>
                </c:pt>
                <c:pt idx="34" formatCode="0.00">
                  <c:v>1.2151605390719589</c:v>
                </c:pt>
                <c:pt idx="35" formatCode="0.00">
                  <c:v>1.2509005549270165</c:v>
                </c:pt>
                <c:pt idx="36" formatCode="0.00">
                  <c:v>1.2866405707820741</c:v>
                </c:pt>
                <c:pt idx="37" formatCode="0.00">
                  <c:v>1.3223805866371316</c:v>
                </c:pt>
                <c:pt idx="38" formatCode="0.00">
                  <c:v>1.3581206024921895</c:v>
                </c:pt>
                <c:pt idx="39" formatCode="0.00">
                  <c:v>1.3938606183472471</c:v>
                </c:pt>
                <c:pt idx="40" formatCode="0.00">
                  <c:v>1.4296006342023047</c:v>
                </c:pt>
                <c:pt idx="41" formatCode="0.00">
                  <c:v>1.4653406500573622</c:v>
                </c:pt>
                <c:pt idx="42" formatCode="0.00">
                  <c:v>1.5010806659124198</c:v>
                </c:pt>
                <c:pt idx="43" formatCode="0.00">
                  <c:v>1.5368206817674774</c:v>
                </c:pt>
                <c:pt idx="44" formatCode="0.00">
                  <c:v>1.572560697622535</c:v>
                </c:pt>
                <c:pt idx="45" formatCode="0.00">
                  <c:v>1.6083007134775926</c:v>
                </c:pt>
                <c:pt idx="46" formatCode="0.00">
                  <c:v>1.6440407293326502</c:v>
                </c:pt>
                <c:pt idx="47" formatCode="0.00">
                  <c:v>1.6797807451877078</c:v>
                </c:pt>
                <c:pt idx="48" formatCode="0.00">
                  <c:v>1.7155207610427654</c:v>
                </c:pt>
                <c:pt idx="49" formatCode="0.00">
                  <c:v>1.7512607768978232</c:v>
                </c:pt>
                <c:pt idx="50" formatCode="0.00">
                  <c:v>1.7870007927528808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92-42FF-89F3-F5377D38AE8B}"/>
            </c:ext>
          </c:extLst>
        </c:ser>
        <c:ser>
          <c:idx val="1"/>
          <c:order val="3"/>
          <c:tx>
            <c:strRef>
              <c:f>'Waterfall Analysis'!$AK$15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Analysis'!$AK$16:$AK$66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92-42FF-89F3-F5377D38AE8B}"/>
            </c:ext>
          </c:extLst>
        </c:ser>
        <c:ser>
          <c:idx val="0"/>
          <c:order val="4"/>
          <c:tx>
            <c:strRef>
              <c:f>'Waterfall Analysis'!$AJ$15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Analysis'!$AI$16:$AI$66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Analysis'!$AJ$16:$AJ$66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92-42FF-89F3-F5377D38A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618335"/>
        <c:axId val="1993317743"/>
      </c:areaChart>
      <c:catAx>
        <c:axId val="843618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317743"/>
        <c:crosses val="autoZero"/>
        <c:auto val="1"/>
        <c:lblAlgn val="ctr"/>
        <c:lblOffset val="100"/>
        <c:noMultiLvlLbl val="0"/>
      </c:catAx>
      <c:valAx>
        <c:axId val="1993317743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18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'Waterfall Analysis'!$AJ$15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Analysis'!$AJ$16:$AJ$116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  <c:pt idx="51" formatCode="0.00">
                  <c:v>20.83132352694787</c:v>
                </c:pt>
                <c:pt idx="52" formatCode="0.00">
                  <c:v>21.239780851005669</c:v>
                </c:pt>
                <c:pt idx="53" formatCode="0.00">
                  <c:v>21.648238175063469</c:v>
                </c:pt>
                <c:pt idx="54" formatCode="0.00">
                  <c:v>22.056695499121272</c:v>
                </c:pt>
                <c:pt idx="55" formatCode="0.00">
                  <c:v>22.465152823179075</c:v>
                </c:pt>
                <c:pt idx="56" formatCode="0.00">
                  <c:v>22.873610147236874</c:v>
                </c:pt>
                <c:pt idx="57" formatCode="0.00">
                  <c:v>23.282067471294674</c:v>
                </c:pt>
                <c:pt idx="58" formatCode="0.00">
                  <c:v>23.690524795352477</c:v>
                </c:pt>
                <c:pt idx="59" formatCode="0.00">
                  <c:v>24.09898211941028</c:v>
                </c:pt>
                <c:pt idx="60" formatCode="0.00">
                  <c:v>24.50743944346808</c:v>
                </c:pt>
                <c:pt idx="61" formatCode="0.00">
                  <c:v>24.915896767525879</c:v>
                </c:pt>
                <c:pt idx="62" formatCode="0.00">
                  <c:v>25.324354091583682</c:v>
                </c:pt>
                <c:pt idx="63" formatCode="0.00">
                  <c:v>25.732811415641486</c:v>
                </c:pt>
                <c:pt idx="64" formatCode="0.00">
                  <c:v>26.141268739699285</c:v>
                </c:pt>
                <c:pt idx="65" formatCode="0.00">
                  <c:v>26.549726063757085</c:v>
                </c:pt>
                <c:pt idx="66" formatCode="0.00">
                  <c:v>26.958183387814888</c:v>
                </c:pt>
                <c:pt idx="67" formatCode="0.00">
                  <c:v>27.366640711872691</c:v>
                </c:pt>
                <c:pt idx="68" formatCode="0.00">
                  <c:v>27.77509803593049</c:v>
                </c:pt>
                <c:pt idx="69" formatCode="0.00">
                  <c:v>28.18355535998829</c:v>
                </c:pt>
                <c:pt idx="70" formatCode="0.00">
                  <c:v>28.592012684046093</c:v>
                </c:pt>
                <c:pt idx="71" formatCode="0.00">
                  <c:v>29.000470008103896</c:v>
                </c:pt>
                <c:pt idx="72" formatCode="0.00">
                  <c:v>29.408927332161696</c:v>
                </c:pt>
                <c:pt idx="73" formatCode="0.00">
                  <c:v>29.817384656219495</c:v>
                </c:pt>
                <c:pt idx="74" formatCode="0.00">
                  <c:v>30.225841980277298</c:v>
                </c:pt>
                <c:pt idx="75" formatCode="0.00">
                  <c:v>30.634299304335102</c:v>
                </c:pt>
                <c:pt idx="76" formatCode="0.00">
                  <c:v>31.042756628392901</c:v>
                </c:pt>
                <c:pt idx="77" formatCode="0.00">
                  <c:v>31.451213952450701</c:v>
                </c:pt>
                <c:pt idx="78" formatCode="0.00">
                  <c:v>31.859671276508504</c:v>
                </c:pt>
                <c:pt idx="79" formatCode="0.00">
                  <c:v>32.268128600566307</c:v>
                </c:pt>
                <c:pt idx="80" formatCode="0.00">
                  <c:v>32.676585924624106</c:v>
                </c:pt>
                <c:pt idx="81" formatCode="0.00">
                  <c:v>33.085043248681906</c:v>
                </c:pt>
                <c:pt idx="82" formatCode="0.00">
                  <c:v>33.493500572739705</c:v>
                </c:pt>
                <c:pt idx="83" formatCode="0.00">
                  <c:v>33.901957896797512</c:v>
                </c:pt>
                <c:pt idx="84" formatCode="0.00">
                  <c:v>34.310415220855312</c:v>
                </c:pt>
                <c:pt idx="85" formatCode="0.00">
                  <c:v>34.718872544913111</c:v>
                </c:pt>
                <c:pt idx="86" formatCode="0.00">
                  <c:v>35.127329868970918</c:v>
                </c:pt>
                <c:pt idx="87" formatCode="0.00">
                  <c:v>35.535787193028717</c:v>
                </c:pt>
                <c:pt idx="88" formatCode="0.00">
                  <c:v>35.944244517086517</c:v>
                </c:pt>
                <c:pt idx="89" formatCode="0.00">
                  <c:v>36.352701841144317</c:v>
                </c:pt>
                <c:pt idx="90" formatCode="0.00">
                  <c:v>36.761159165202116</c:v>
                </c:pt>
                <c:pt idx="91" formatCode="0.00">
                  <c:v>37.169616489259923</c:v>
                </c:pt>
                <c:pt idx="92" formatCode="0.00">
                  <c:v>37.578073813317722</c:v>
                </c:pt>
                <c:pt idx="93" formatCode="0.00">
                  <c:v>37.986531137375522</c:v>
                </c:pt>
                <c:pt idx="94" formatCode="0.00">
                  <c:v>38.394988461433329</c:v>
                </c:pt>
                <c:pt idx="95" formatCode="0.00">
                  <c:v>38.803445785491128</c:v>
                </c:pt>
                <c:pt idx="96" formatCode="0.00">
                  <c:v>39.211903109548928</c:v>
                </c:pt>
                <c:pt idx="97" formatCode="0.00">
                  <c:v>39.620360433606727</c:v>
                </c:pt>
                <c:pt idx="98" formatCode="0.00">
                  <c:v>40.028817757664527</c:v>
                </c:pt>
                <c:pt idx="99" formatCode="0.00">
                  <c:v>40.437275081722333</c:v>
                </c:pt>
                <c:pt idx="100" formatCode="0.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283-8E54-430E3B47F486}"/>
            </c:ext>
          </c:extLst>
        </c:ser>
        <c:ser>
          <c:idx val="1"/>
          <c:order val="1"/>
          <c:tx>
            <c:strRef>
              <c:f>'Waterfall Analysis'!$AK$15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Analysis'!$AK$16:$AK$116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>
                  <c:v>4.25</c:v>
                </c:pt>
                <c:pt idx="13">
                  <c:v>4.75</c:v>
                </c:pt>
                <c:pt idx="14">
                  <c:v>5.25</c:v>
                </c:pt>
                <c:pt idx="15" formatCode="0.00">
                  <c:v>5.7485029940119761</c:v>
                </c:pt>
                <c:pt idx="16" formatCode="0.00">
                  <c:v>6.227544910179641</c:v>
                </c:pt>
                <c:pt idx="17" formatCode="0.00">
                  <c:v>6.706586826347305</c:v>
                </c:pt>
                <c:pt idx="18" formatCode="0.00">
                  <c:v>7.1856287425149699</c:v>
                </c:pt>
                <c:pt idx="19" formatCode="0.00">
                  <c:v>7.6381519598808847</c:v>
                </c:pt>
                <c:pt idx="20" formatCode="0.00">
                  <c:v>8.0874550163444656</c:v>
                </c:pt>
                <c:pt idx="21" formatCode="0.00">
                  <c:v>8.5367580728080465</c:v>
                </c:pt>
                <c:pt idx="22" formatCode="0.00">
                  <c:v>8.9860611292716293</c:v>
                </c:pt>
                <c:pt idx="23" formatCode="0.00">
                  <c:v>9.3945184533294306</c:v>
                </c:pt>
                <c:pt idx="24" formatCode="0.00">
                  <c:v>9.8029757773872319</c:v>
                </c:pt>
                <c:pt idx="25" formatCode="0.00">
                  <c:v>10.211433101445033</c:v>
                </c:pt>
                <c:pt idx="26" formatCode="0.00">
                  <c:v>10.619890425502835</c:v>
                </c:pt>
                <c:pt idx="27" formatCode="0.00">
                  <c:v>11.028347749560636</c:v>
                </c:pt>
                <c:pt idx="28" formatCode="0.00">
                  <c:v>11.436805073618437</c:v>
                </c:pt>
                <c:pt idx="29" formatCode="0.00">
                  <c:v>11.845262397676239</c:v>
                </c:pt>
                <c:pt idx="30" formatCode="0.00">
                  <c:v>12.25371972173404</c:v>
                </c:pt>
                <c:pt idx="31" formatCode="0.00">
                  <c:v>12.662177045791841</c:v>
                </c:pt>
                <c:pt idx="32" formatCode="0.00">
                  <c:v>13.070634369849643</c:v>
                </c:pt>
                <c:pt idx="33" formatCode="0.00">
                  <c:v>13.479091693907444</c:v>
                </c:pt>
                <c:pt idx="34" formatCode="0.00">
                  <c:v>13.887549017965245</c:v>
                </c:pt>
                <c:pt idx="35" formatCode="0.00">
                  <c:v>14.296006342023047</c:v>
                </c:pt>
                <c:pt idx="36" formatCode="0.00">
                  <c:v>14.704463666080848</c:v>
                </c:pt>
                <c:pt idx="37" formatCode="0.00">
                  <c:v>15.112920990138649</c:v>
                </c:pt>
                <c:pt idx="38" formatCode="0.00">
                  <c:v>15.521378314196451</c:v>
                </c:pt>
                <c:pt idx="39" formatCode="0.00">
                  <c:v>15.929835638254252</c:v>
                </c:pt>
                <c:pt idx="40" formatCode="0.00">
                  <c:v>16.338292962312053</c:v>
                </c:pt>
                <c:pt idx="41" formatCode="0.00">
                  <c:v>16.746750286369853</c:v>
                </c:pt>
                <c:pt idx="42" formatCode="0.00">
                  <c:v>17.155207610427656</c:v>
                </c:pt>
                <c:pt idx="43" formatCode="0.00">
                  <c:v>17.563664934485459</c:v>
                </c:pt>
                <c:pt idx="44" formatCode="0.00">
                  <c:v>17.972122258543259</c:v>
                </c:pt>
                <c:pt idx="45" formatCode="0.00">
                  <c:v>18.380579582601058</c:v>
                </c:pt>
                <c:pt idx="46" formatCode="0.00">
                  <c:v>18.789036906658861</c:v>
                </c:pt>
                <c:pt idx="47" formatCode="0.00">
                  <c:v>19.197494230716664</c:v>
                </c:pt>
                <c:pt idx="48" formatCode="0.00">
                  <c:v>19.605951554774464</c:v>
                </c:pt>
                <c:pt idx="49" formatCode="0.00">
                  <c:v>20.014408878832263</c:v>
                </c:pt>
                <c:pt idx="50" formatCode="0.00">
                  <c:v>20.422866202890066</c:v>
                </c:pt>
                <c:pt idx="51" formatCode="0.00">
                  <c:v>20.83132352694787</c:v>
                </c:pt>
                <c:pt idx="52" formatCode="0.00">
                  <c:v>21.239780851005669</c:v>
                </c:pt>
                <c:pt idx="53" formatCode="0.00">
                  <c:v>21.648238175063469</c:v>
                </c:pt>
                <c:pt idx="54" formatCode="0.00">
                  <c:v>22.056695499121272</c:v>
                </c:pt>
                <c:pt idx="55" formatCode="0.00">
                  <c:v>22.465152823179075</c:v>
                </c:pt>
                <c:pt idx="56" formatCode="0.00">
                  <c:v>22.873610147236874</c:v>
                </c:pt>
                <c:pt idx="57" formatCode="0.00">
                  <c:v>23.282067471294674</c:v>
                </c:pt>
                <c:pt idx="58" formatCode="0.00">
                  <c:v>23.690524795352477</c:v>
                </c:pt>
                <c:pt idx="59" formatCode="0.00">
                  <c:v>24.09898211941028</c:v>
                </c:pt>
                <c:pt idx="60" formatCode="0.00">
                  <c:v>24.50743944346808</c:v>
                </c:pt>
                <c:pt idx="61" formatCode="0.00">
                  <c:v>24.915896767525879</c:v>
                </c:pt>
                <c:pt idx="62" formatCode="0.00">
                  <c:v>25.324354091583682</c:v>
                </c:pt>
                <c:pt idx="63" formatCode="0.00">
                  <c:v>25.732811415641486</c:v>
                </c:pt>
                <c:pt idx="64" formatCode="0.00">
                  <c:v>26.141268739699285</c:v>
                </c:pt>
                <c:pt idx="65" formatCode="0.00">
                  <c:v>26.549726063757085</c:v>
                </c:pt>
                <c:pt idx="66" formatCode="0.00">
                  <c:v>26.958183387814888</c:v>
                </c:pt>
                <c:pt idx="67" formatCode="0.00">
                  <c:v>27.366640711872691</c:v>
                </c:pt>
                <c:pt idx="68" formatCode="0.00">
                  <c:v>27.77509803593049</c:v>
                </c:pt>
                <c:pt idx="69" formatCode="0.00">
                  <c:v>28.18355535998829</c:v>
                </c:pt>
                <c:pt idx="70" formatCode="0.00">
                  <c:v>28.592012684046093</c:v>
                </c:pt>
                <c:pt idx="71" formatCode="0.00">
                  <c:v>29.000470008103896</c:v>
                </c:pt>
                <c:pt idx="72" formatCode="0.00">
                  <c:v>29.408927332161696</c:v>
                </c:pt>
                <c:pt idx="73" formatCode="0.00">
                  <c:v>29.817384656219495</c:v>
                </c:pt>
                <c:pt idx="74" formatCode="0.00">
                  <c:v>30.225841980277298</c:v>
                </c:pt>
                <c:pt idx="75" formatCode="0.00">
                  <c:v>30.634299304335102</c:v>
                </c:pt>
                <c:pt idx="76" formatCode="0.00">
                  <c:v>31.042756628392901</c:v>
                </c:pt>
                <c:pt idx="77" formatCode="0.00">
                  <c:v>31.451213952450701</c:v>
                </c:pt>
                <c:pt idx="78" formatCode="0.00">
                  <c:v>31.859671276508504</c:v>
                </c:pt>
                <c:pt idx="79" formatCode="0.00">
                  <c:v>32.268128600566307</c:v>
                </c:pt>
                <c:pt idx="80" formatCode="0.00">
                  <c:v>32.676585924624106</c:v>
                </c:pt>
                <c:pt idx="81" formatCode="0.00">
                  <c:v>33.085043248681906</c:v>
                </c:pt>
                <c:pt idx="82" formatCode="0.00">
                  <c:v>33.493500572739705</c:v>
                </c:pt>
                <c:pt idx="83" formatCode="0.00">
                  <c:v>33.901957896797512</c:v>
                </c:pt>
                <c:pt idx="84" formatCode="0.00">
                  <c:v>34.310415220855312</c:v>
                </c:pt>
                <c:pt idx="85" formatCode="0.00">
                  <c:v>34.718872544913111</c:v>
                </c:pt>
                <c:pt idx="86" formatCode="0.00">
                  <c:v>35.127329868970918</c:v>
                </c:pt>
                <c:pt idx="87" formatCode="0.00">
                  <c:v>35.535787193028717</c:v>
                </c:pt>
                <c:pt idx="88" formatCode="0.00">
                  <c:v>35.944244517086517</c:v>
                </c:pt>
                <c:pt idx="89" formatCode="0.00">
                  <c:v>36.352701841144317</c:v>
                </c:pt>
                <c:pt idx="90" formatCode="0.00">
                  <c:v>36.761159165202116</c:v>
                </c:pt>
                <c:pt idx="91" formatCode="0.00">
                  <c:v>37.169616489259923</c:v>
                </c:pt>
                <c:pt idx="92" formatCode="0.00">
                  <c:v>37.578073813317722</c:v>
                </c:pt>
                <c:pt idx="93" formatCode="0.00">
                  <c:v>37.986531137375522</c:v>
                </c:pt>
                <c:pt idx="94" formatCode="0.00">
                  <c:v>38.394988461433329</c:v>
                </c:pt>
                <c:pt idx="95" formatCode="0.00">
                  <c:v>38.803445785491128</c:v>
                </c:pt>
                <c:pt idx="96" formatCode="0.00">
                  <c:v>39.211903109548928</c:v>
                </c:pt>
                <c:pt idx="97" formatCode="0.00">
                  <c:v>39.620360433606727</c:v>
                </c:pt>
                <c:pt idx="98" formatCode="0.00">
                  <c:v>40.028817757664527</c:v>
                </c:pt>
                <c:pt idx="99" formatCode="0.00">
                  <c:v>40.437275081722333</c:v>
                </c:pt>
                <c:pt idx="100" formatCode="0.00">
                  <c:v>40.845732405780133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283-8E54-430E3B47F486}"/>
            </c:ext>
          </c:extLst>
        </c:ser>
        <c:ser>
          <c:idx val="2"/>
          <c:order val="2"/>
          <c:tx>
            <c:strRef>
              <c:f>'Waterfall Analysis'!$AL$15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Analysis'!$AL$16:$AL$116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 formatCode="0.000">
                  <c:v>0.50299401197604787</c:v>
                </c:pt>
                <c:pt idx="16" formatCode="0.000">
                  <c:v>0.54491017964071853</c:v>
                </c:pt>
                <c:pt idx="17" formatCode="0.000">
                  <c:v>0.58682634730538918</c:v>
                </c:pt>
                <c:pt idx="18" formatCode="0.000">
                  <c:v>0.62874251497005984</c:v>
                </c:pt>
                <c:pt idx="19" formatCode="0.000">
                  <c:v>0.66833829648957743</c:v>
                </c:pt>
                <c:pt idx="20" formatCode="0.000">
                  <c:v>0.70765231393014083</c:v>
                </c:pt>
                <c:pt idx="21" formatCode="0.000">
                  <c:v>0.74696633137070412</c:v>
                </c:pt>
                <c:pt idx="22" formatCode="0.000">
                  <c:v>0.78628034881126752</c:v>
                </c:pt>
                <c:pt idx="23" formatCode="0.00">
                  <c:v>0.82202036466632511</c:v>
                </c:pt>
                <c:pt idx="24" formatCode="0.00">
                  <c:v>0.8577603805213827</c:v>
                </c:pt>
                <c:pt idx="25" formatCode="0.00">
                  <c:v>0.89350039637644041</c:v>
                </c:pt>
                <c:pt idx="26" formatCode="0.00">
                  <c:v>0.929240412231498</c:v>
                </c:pt>
                <c:pt idx="27" formatCode="0.00">
                  <c:v>0.9649804280865556</c:v>
                </c:pt>
                <c:pt idx="28" formatCode="0.00">
                  <c:v>1.0007204439416133</c:v>
                </c:pt>
                <c:pt idx="29" formatCode="0.00">
                  <c:v>1.0364604597966709</c:v>
                </c:pt>
                <c:pt idx="30" formatCode="0.00">
                  <c:v>1.0722004756517285</c:v>
                </c:pt>
                <c:pt idx="31" formatCode="0.00">
                  <c:v>1.1079404915067861</c:v>
                </c:pt>
                <c:pt idx="32" formatCode="0.00">
                  <c:v>1.1436805073618437</c:v>
                </c:pt>
                <c:pt idx="33" formatCode="0.00">
                  <c:v>1.1794205232169013</c:v>
                </c:pt>
                <c:pt idx="34" formatCode="0.00">
                  <c:v>1.2151605390719589</c:v>
                </c:pt>
                <c:pt idx="35" formatCode="0.00">
                  <c:v>1.2509005549270165</c:v>
                </c:pt>
                <c:pt idx="36" formatCode="0.00">
                  <c:v>1.2866405707820741</c:v>
                </c:pt>
                <c:pt idx="37" formatCode="0.00">
                  <c:v>1.3223805866371316</c:v>
                </c:pt>
                <c:pt idx="38" formatCode="0.00">
                  <c:v>1.3581206024921895</c:v>
                </c:pt>
                <c:pt idx="39" formatCode="0.00">
                  <c:v>1.3938606183472471</c:v>
                </c:pt>
                <c:pt idx="40" formatCode="0.00">
                  <c:v>1.4296006342023047</c:v>
                </c:pt>
                <c:pt idx="41" formatCode="0.00">
                  <c:v>1.4653406500573622</c:v>
                </c:pt>
                <c:pt idx="42" formatCode="0.00">
                  <c:v>1.5010806659124198</c:v>
                </c:pt>
                <c:pt idx="43" formatCode="0.00">
                  <c:v>1.5368206817674774</c:v>
                </c:pt>
                <c:pt idx="44" formatCode="0.00">
                  <c:v>1.572560697622535</c:v>
                </c:pt>
                <c:pt idx="45" formatCode="0.00">
                  <c:v>1.6083007134775926</c:v>
                </c:pt>
                <c:pt idx="46" formatCode="0.00">
                  <c:v>1.6440407293326502</c:v>
                </c:pt>
                <c:pt idx="47" formatCode="0.00">
                  <c:v>1.6797807451877078</c:v>
                </c:pt>
                <c:pt idx="48" formatCode="0.00">
                  <c:v>1.7155207610427654</c:v>
                </c:pt>
                <c:pt idx="49" formatCode="0.00">
                  <c:v>1.7512607768978232</c:v>
                </c:pt>
                <c:pt idx="50" formatCode="0.00">
                  <c:v>1.7870007927528808</c:v>
                </c:pt>
                <c:pt idx="51" formatCode="0.00">
                  <c:v>1.8227408086079384</c:v>
                </c:pt>
                <c:pt idx="52" formatCode="0.00">
                  <c:v>1.858480824462996</c:v>
                </c:pt>
                <c:pt idx="53" formatCode="0.00">
                  <c:v>1.8942208403180536</c:v>
                </c:pt>
                <c:pt idx="54" formatCode="0.00">
                  <c:v>1.9299608561731112</c:v>
                </c:pt>
                <c:pt idx="55" formatCode="0.00">
                  <c:v>1.9657008720281688</c:v>
                </c:pt>
                <c:pt idx="56" formatCode="0.00">
                  <c:v>2.0014408878832266</c:v>
                </c:pt>
                <c:pt idx="57" formatCode="0.00">
                  <c:v>2.037180903738284</c:v>
                </c:pt>
                <c:pt idx="58" formatCode="0.00">
                  <c:v>2.0729209195933418</c:v>
                </c:pt>
                <c:pt idx="59" formatCode="0.00">
                  <c:v>2.1086609354483992</c:v>
                </c:pt>
                <c:pt idx="60" formatCode="0.00">
                  <c:v>2.144400951303457</c:v>
                </c:pt>
                <c:pt idx="61" formatCode="0.00">
                  <c:v>2.1801409671585144</c:v>
                </c:pt>
                <c:pt idx="62" formatCode="0.00">
                  <c:v>2.2158809830135722</c:v>
                </c:pt>
                <c:pt idx="63" formatCode="0.00">
                  <c:v>2.2516209988686295</c:v>
                </c:pt>
                <c:pt idx="64" formatCode="0.00">
                  <c:v>2.2873610147236874</c:v>
                </c:pt>
                <c:pt idx="65" formatCode="0.00">
                  <c:v>2.3231010305787452</c:v>
                </c:pt>
                <c:pt idx="66" formatCode="0.00">
                  <c:v>2.3588410464338025</c:v>
                </c:pt>
                <c:pt idx="67" formatCode="0.00">
                  <c:v>2.3945810622888604</c:v>
                </c:pt>
                <c:pt idx="68" formatCode="0.00">
                  <c:v>2.4303210781439177</c:v>
                </c:pt>
                <c:pt idx="69" formatCode="0.00">
                  <c:v>2.4660610939989756</c:v>
                </c:pt>
                <c:pt idx="70" formatCode="0.00">
                  <c:v>2.5018011098540329</c:v>
                </c:pt>
                <c:pt idx="71" formatCode="0.00">
                  <c:v>2.5375411257090907</c:v>
                </c:pt>
                <c:pt idx="72" formatCode="0.00">
                  <c:v>2.5732811415641481</c:v>
                </c:pt>
                <c:pt idx="73" formatCode="0.00">
                  <c:v>2.6090211574192059</c:v>
                </c:pt>
                <c:pt idx="74" formatCode="0.00">
                  <c:v>2.6447611732742633</c:v>
                </c:pt>
                <c:pt idx="75" formatCode="0.00">
                  <c:v>2.6805011891293211</c:v>
                </c:pt>
                <c:pt idx="76" formatCode="0.00">
                  <c:v>2.7162412049843789</c:v>
                </c:pt>
                <c:pt idx="77" formatCode="0.00">
                  <c:v>2.7519812208394363</c:v>
                </c:pt>
                <c:pt idx="78" formatCode="0.00">
                  <c:v>2.7877212366944941</c:v>
                </c:pt>
                <c:pt idx="79" formatCode="0.00">
                  <c:v>2.8234612525495515</c:v>
                </c:pt>
                <c:pt idx="80" formatCode="0.00">
                  <c:v>2.8592012684046093</c:v>
                </c:pt>
                <c:pt idx="81" formatCode="0.00">
                  <c:v>2.8949412842596667</c:v>
                </c:pt>
                <c:pt idx="82" formatCode="0.00">
                  <c:v>2.9306813001147245</c:v>
                </c:pt>
                <c:pt idx="83" formatCode="0.00">
                  <c:v>2.9664213159697819</c:v>
                </c:pt>
                <c:pt idx="84" formatCode="0.00">
                  <c:v>3.0021613318248397</c:v>
                </c:pt>
                <c:pt idx="85" formatCode="0.00">
                  <c:v>3.0379013476798971</c:v>
                </c:pt>
                <c:pt idx="86" formatCode="0.00">
                  <c:v>3.0736413635349549</c:v>
                </c:pt>
                <c:pt idx="87" formatCode="0.00">
                  <c:v>3.1093813793900127</c:v>
                </c:pt>
                <c:pt idx="88" formatCode="0.00">
                  <c:v>3.1451213952450701</c:v>
                </c:pt>
                <c:pt idx="89" formatCode="0.00">
                  <c:v>3.1808614111001279</c:v>
                </c:pt>
                <c:pt idx="90" formatCode="0.00">
                  <c:v>3.2166014269551853</c:v>
                </c:pt>
                <c:pt idx="91" formatCode="0.00">
                  <c:v>3.2523414428102431</c:v>
                </c:pt>
                <c:pt idx="92" formatCode="0.00">
                  <c:v>3.2880814586653004</c:v>
                </c:pt>
                <c:pt idx="93" formatCode="0.00">
                  <c:v>3.3238214745203583</c:v>
                </c:pt>
                <c:pt idx="94" formatCode="0.00">
                  <c:v>3.3595614903754156</c:v>
                </c:pt>
                <c:pt idx="95" formatCode="0.00">
                  <c:v>3.3953015062304734</c:v>
                </c:pt>
                <c:pt idx="96" formatCode="0.00">
                  <c:v>3.4310415220855308</c:v>
                </c:pt>
                <c:pt idx="97" formatCode="0.00">
                  <c:v>3.4667815379405886</c:v>
                </c:pt>
                <c:pt idx="98" formatCode="0.00">
                  <c:v>3.5025215537956464</c:v>
                </c:pt>
                <c:pt idx="99" formatCode="0.00">
                  <c:v>3.5382615696507038</c:v>
                </c:pt>
                <c:pt idx="100" formatCode="0.00">
                  <c:v>3.5740015855057616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7-4283-8E54-430E3B47F486}"/>
            </c:ext>
          </c:extLst>
        </c:ser>
        <c:ser>
          <c:idx val="3"/>
          <c:order val="3"/>
          <c:tx>
            <c:strRef>
              <c:f>'Waterfall Analysis'!$AM$15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Analysis'!$AM$16:$AM$116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1.0553577837486543</c:v>
                </c:pt>
                <c:pt idx="20" formatCode="0.000">
                  <c:v>1.117437653380928</c:v>
                </c:pt>
                <c:pt idx="21" formatCode="0.000">
                  <c:v>1.1795175230132018</c:v>
                </c:pt>
                <c:pt idx="22" formatCode="0.000">
                  <c:v>1.2415973926454755</c:v>
                </c:pt>
                <c:pt idx="23" formatCode="0.000">
                  <c:v>1.2980336377657244</c:v>
                </c:pt>
                <c:pt idx="24" formatCode="0.000">
                  <c:v>1.3544698828859734</c:v>
                </c:pt>
                <c:pt idx="25" formatCode="0.000">
                  <c:v>1.4109061280062223</c:v>
                </c:pt>
                <c:pt idx="26" formatCode="0.000">
                  <c:v>1.4673423731264712</c:v>
                </c:pt>
                <c:pt idx="27" formatCode="0.000">
                  <c:v>1.5237786182467201</c:v>
                </c:pt>
                <c:pt idx="28" formatCode="0.000">
                  <c:v>1.5802148633669688</c:v>
                </c:pt>
                <c:pt idx="29" formatCode="0.000">
                  <c:v>1.6366511084872177</c:v>
                </c:pt>
                <c:pt idx="30" formatCode="0.000">
                  <c:v>1.6930873536074666</c:v>
                </c:pt>
                <c:pt idx="31" formatCode="0.000">
                  <c:v>1.7495235987277156</c:v>
                </c:pt>
                <c:pt idx="32" formatCode="0.000">
                  <c:v>1.8059598438479645</c:v>
                </c:pt>
                <c:pt idx="33" formatCode="0.000">
                  <c:v>1.8623960889682134</c:v>
                </c:pt>
                <c:pt idx="34" formatCode="0.000">
                  <c:v>1.9188323340884623</c:v>
                </c:pt>
                <c:pt idx="35" formatCode="0.000">
                  <c:v>1.9752685792087112</c:v>
                </c:pt>
                <c:pt idx="36" formatCode="0.000">
                  <c:v>2.0317048243289602</c:v>
                </c:pt>
                <c:pt idx="37" formatCode="0.000">
                  <c:v>2.0881410694492089</c:v>
                </c:pt>
                <c:pt idx="38" formatCode="0.000">
                  <c:v>2.144577314569458</c:v>
                </c:pt>
                <c:pt idx="39" formatCode="0.000">
                  <c:v>2.2010135596897067</c:v>
                </c:pt>
                <c:pt idx="40" formatCode="0.000">
                  <c:v>2.2574498048099558</c:v>
                </c:pt>
                <c:pt idx="41" formatCode="0.000">
                  <c:v>2.3138860499302045</c:v>
                </c:pt>
                <c:pt idx="42" formatCode="0.000">
                  <c:v>2.3703222950504532</c:v>
                </c:pt>
                <c:pt idx="43" formatCode="0.000">
                  <c:v>2.4267585401707024</c:v>
                </c:pt>
                <c:pt idx="44" formatCode="0.000">
                  <c:v>2.4831947852909511</c:v>
                </c:pt>
                <c:pt idx="45" formatCode="0.000">
                  <c:v>2.5396310304112002</c:v>
                </c:pt>
                <c:pt idx="46" formatCode="0.000">
                  <c:v>2.5960672755314489</c:v>
                </c:pt>
                <c:pt idx="47" formatCode="0.000">
                  <c:v>2.652503520651698</c:v>
                </c:pt>
                <c:pt idx="48" formatCode="0.000">
                  <c:v>2.7089397657719467</c:v>
                </c:pt>
                <c:pt idx="49" formatCode="0.000">
                  <c:v>2.7653760108921954</c:v>
                </c:pt>
                <c:pt idx="50" formatCode="0.000">
                  <c:v>2.8218122560124446</c:v>
                </c:pt>
                <c:pt idx="51" formatCode="0.000">
                  <c:v>2.8782485011326933</c:v>
                </c:pt>
                <c:pt idx="52" formatCode="0.000">
                  <c:v>2.9346847462529424</c:v>
                </c:pt>
                <c:pt idx="53" formatCode="0.000">
                  <c:v>2.9911209913731911</c:v>
                </c:pt>
                <c:pt idx="54" formatCode="0.000">
                  <c:v>3.0475572364934402</c:v>
                </c:pt>
                <c:pt idx="55" formatCode="0.000">
                  <c:v>3.1039934816136889</c:v>
                </c:pt>
                <c:pt idx="56" formatCode="0.000">
                  <c:v>3.1604297267339376</c:v>
                </c:pt>
                <c:pt idx="57" formatCode="0.000">
                  <c:v>3.2168659718541868</c:v>
                </c:pt>
                <c:pt idx="58" formatCode="0.000">
                  <c:v>3.2733022169744355</c:v>
                </c:pt>
                <c:pt idx="59" formatCode="0.000">
                  <c:v>3.3297384620946846</c:v>
                </c:pt>
                <c:pt idx="60" formatCode="0.000">
                  <c:v>3.3861747072149333</c:v>
                </c:pt>
                <c:pt idx="61" formatCode="0.000">
                  <c:v>3.4426109523351824</c:v>
                </c:pt>
                <c:pt idx="62" formatCode="0.000">
                  <c:v>3.4990471974554311</c:v>
                </c:pt>
                <c:pt idx="63" formatCode="0.000">
                  <c:v>3.5554834425756803</c:v>
                </c:pt>
                <c:pt idx="64" formatCode="0.000">
                  <c:v>3.611919687695929</c:v>
                </c:pt>
                <c:pt idx="65" formatCode="0.000">
                  <c:v>3.6683559328161777</c:v>
                </c:pt>
                <c:pt idx="66" formatCode="0.000">
                  <c:v>3.7247921779364268</c:v>
                </c:pt>
                <c:pt idx="67" formatCode="0.000">
                  <c:v>3.7812284230566755</c:v>
                </c:pt>
                <c:pt idx="68" formatCode="0.000">
                  <c:v>3.8376646681769246</c:v>
                </c:pt>
                <c:pt idx="69" formatCode="0.000">
                  <c:v>3.8941009132971733</c:v>
                </c:pt>
                <c:pt idx="70" formatCode="0.000">
                  <c:v>3.9505371584174225</c:v>
                </c:pt>
                <c:pt idx="71" formatCode="0.000">
                  <c:v>4.0069734035376712</c:v>
                </c:pt>
                <c:pt idx="72" formatCode="0.000">
                  <c:v>4.0634096486579203</c:v>
                </c:pt>
                <c:pt idx="73" formatCode="0.000">
                  <c:v>4.1198458937781686</c:v>
                </c:pt>
                <c:pt idx="74" formatCode="0.000">
                  <c:v>4.1762821388984177</c:v>
                </c:pt>
                <c:pt idx="75" formatCode="0.000">
                  <c:v>4.2327183840186668</c:v>
                </c:pt>
                <c:pt idx="76" formatCode="0.000">
                  <c:v>4.289154629138916</c:v>
                </c:pt>
                <c:pt idx="77" formatCode="0.000">
                  <c:v>4.3455908742591642</c:v>
                </c:pt>
                <c:pt idx="78" formatCode="0.000">
                  <c:v>4.4020271193794134</c:v>
                </c:pt>
                <c:pt idx="79" formatCode="0.000">
                  <c:v>4.4584633644996625</c:v>
                </c:pt>
                <c:pt idx="80" formatCode="0.000">
                  <c:v>4.5148996096199117</c:v>
                </c:pt>
                <c:pt idx="81" formatCode="0.000">
                  <c:v>4.5713358547401599</c:v>
                </c:pt>
                <c:pt idx="82" formatCode="0.000">
                  <c:v>4.627772099860409</c:v>
                </c:pt>
                <c:pt idx="83" formatCode="0.000">
                  <c:v>4.6842083449806582</c:v>
                </c:pt>
                <c:pt idx="84" formatCode="0.000">
                  <c:v>4.7406445901009064</c:v>
                </c:pt>
                <c:pt idx="85" formatCode="0.000">
                  <c:v>4.7970808352211556</c:v>
                </c:pt>
                <c:pt idx="86" formatCode="0.000">
                  <c:v>4.8535170803414047</c:v>
                </c:pt>
                <c:pt idx="87" formatCode="0.000">
                  <c:v>4.9099533254616539</c:v>
                </c:pt>
                <c:pt idx="88" formatCode="0.000">
                  <c:v>4.9663895705819021</c:v>
                </c:pt>
                <c:pt idx="89" formatCode="0.000">
                  <c:v>5.0228258157021513</c:v>
                </c:pt>
                <c:pt idx="90" formatCode="0.000">
                  <c:v>5.0792620608224004</c:v>
                </c:pt>
                <c:pt idx="91" formatCode="0.000">
                  <c:v>5.1356983059426486</c:v>
                </c:pt>
                <c:pt idx="92" formatCode="0.000">
                  <c:v>5.1921345510628978</c:v>
                </c:pt>
                <c:pt idx="93" formatCode="0.000">
                  <c:v>5.2485707961831469</c:v>
                </c:pt>
                <c:pt idx="94" formatCode="0.000">
                  <c:v>5.3050070413033961</c:v>
                </c:pt>
                <c:pt idx="95" formatCode="0.000">
                  <c:v>5.3614432864236443</c:v>
                </c:pt>
                <c:pt idx="96" formatCode="0.000">
                  <c:v>5.4178795315438935</c:v>
                </c:pt>
                <c:pt idx="97" formatCode="0.000">
                  <c:v>5.4743157766641426</c:v>
                </c:pt>
                <c:pt idx="98" formatCode="0.000">
                  <c:v>5.5307520217843908</c:v>
                </c:pt>
                <c:pt idx="99" formatCode="0.000">
                  <c:v>5.58718826690464</c:v>
                </c:pt>
                <c:pt idx="100" formatCode="0.000">
                  <c:v>5.6436245120248891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17-4283-8E54-430E3B47F486}"/>
            </c:ext>
          </c:extLst>
        </c:ser>
        <c:ser>
          <c:idx val="4"/>
          <c:order val="4"/>
          <c:tx>
            <c:strRef>
              <c:f>'Waterfall Analysis'!$AN$15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Analysis'!$AI$16:$AI$116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Analysis'!$AN$16:$AN$116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  <c:pt idx="51" formatCode="0.000">
                  <c:v>4.6363636363636367</c:v>
                </c:pt>
                <c:pt idx="52" formatCode="0.000">
                  <c:v>4.7272727272727275</c:v>
                </c:pt>
                <c:pt idx="53" formatCode="0.000">
                  <c:v>4.8181818181818183</c:v>
                </c:pt>
                <c:pt idx="54" formatCode="0.000">
                  <c:v>4.9090909090909092</c:v>
                </c:pt>
                <c:pt idx="55" formatCode="0.000">
                  <c:v>5</c:v>
                </c:pt>
                <c:pt idx="56" formatCode="0.000">
                  <c:v>5.0909090909090908</c:v>
                </c:pt>
                <c:pt idx="57" formatCode="0.000">
                  <c:v>5.1818181818181817</c:v>
                </c:pt>
                <c:pt idx="58" formatCode="0.000">
                  <c:v>5.2727272727272725</c:v>
                </c:pt>
                <c:pt idx="59" formatCode="0.000">
                  <c:v>5.3636363636363642</c:v>
                </c:pt>
                <c:pt idx="60" formatCode="0.000">
                  <c:v>5.454545454545455</c:v>
                </c:pt>
                <c:pt idx="61" formatCode="0.000">
                  <c:v>5.5454545454545459</c:v>
                </c:pt>
                <c:pt idx="62" formatCode="0.000">
                  <c:v>5.6363636363636367</c:v>
                </c:pt>
                <c:pt idx="63" formatCode="0.000">
                  <c:v>5.7272727272727275</c:v>
                </c:pt>
                <c:pt idx="64" formatCode="0.000">
                  <c:v>5.8181818181818183</c:v>
                </c:pt>
                <c:pt idx="65" formatCode="0.000">
                  <c:v>5.9090909090909092</c:v>
                </c:pt>
                <c:pt idx="66" formatCode="0.000">
                  <c:v>6</c:v>
                </c:pt>
                <c:pt idx="67" formatCode="0.000">
                  <c:v>6.0909090909090908</c:v>
                </c:pt>
                <c:pt idx="68" formatCode="0.000">
                  <c:v>6.1818181818181817</c:v>
                </c:pt>
                <c:pt idx="69" formatCode="0.000">
                  <c:v>6.2727272727272725</c:v>
                </c:pt>
                <c:pt idx="70" formatCode="0.000">
                  <c:v>6.3636363636363642</c:v>
                </c:pt>
                <c:pt idx="71" formatCode="0.000">
                  <c:v>6.454545454545455</c:v>
                </c:pt>
                <c:pt idx="72" formatCode="0.000">
                  <c:v>6.5454545454545459</c:v>
                </c:pt>
                <c:pt idx="73" formatCode="0.000">
                  <c:v>6.6363636363636367</c:v>
                </c:pt>
                <c:pt idx="74" formatCode="0.000">
                  <c:v>6.7272727272727275</c:v>
                </c:pt>
                <c:pt idx="75" formatCode="0.000">
                  <c:v>6.8181818181818183</c:v>
                </c:pt>
                <c:pt idx="76" formatCode="0.000">
                  <c:v>6.9090909090909092</c:v>
                </c:pt>
                <c:pt idx="77" formatCode="0.000">
                  <c:v>7</c:v>
                </c:pt>
                <c:pt idx="78" formatCode="0.000">
                  <c:v>7.0909090909090908</c:v>
                </c:pt>
                <c:pt idx="79" formatCode="0.000">
                  <c:v>7.1818181818181817</c:v>
                </c:pt>
                <c:pt idx="80" formatCode="0.000">
                  <c:v>7.2727272727272734</c:v>
                </c:pt>
                <c:pt idx="81" formatCode="0.000">
                  <c:v>7.3636363636363642</c:v>
                </c:pt>
                <c:pt idx="82" formatCode="0.000">
                  <c:v>7.454545454545455</c:v>
                </c:pt>
                <c:pt idx="83" formatCode="0.000">
                  <c:v>7.5454545454545459</c:v>
                </c:pt>
                <c:pt idx="84" formatCode="0.000">
                  <c:v>7.6363636363636367</c:v>
                </c:pt>
                <c:pt idx="85" formatCode="0.000">
                  <c:v>7.7272727272727275</c:v>
                </c:pt>
                <c:pt idx="86" formatCode="0.000">
                  <c:v>7.8181818181818183</c:v>
                </c:pt>
                <c:pt idx="87" formatCode="0.000">
                  <c:v>7.9090909090909092</c:v>
                </c:pt>
                <c:pt idx="88" formatCode="0.000">
                  <c:v>8</c:v>
                </c:pt>
                <c:pt idx="89" formatCode="0.000">
                  <c:v>8.0909090909090917</c:v>
                </c:pt>
                <c:pt idx="90" formatCode="0.000">
                  <c:v>8.1818181818181817</c:v>
                </c:pt>
                <c:pt idx="91" formatCode="0.000">
                  <c:v>8.2727272727272734</c:v>
                </c:pt>
                <c:pt idx="92" formatCode="0.000">
                  <c:v>8.3636363636363633</c:v>
                </c:pt>
                <c:pt idx="93" formatCode="0.000">
                  <c:v>8.454545454545455</c:v>
                </c:pt>
                <c:pt idx="94" formatCode="0.000">
                  <c:v>8.545454545454545</c:v>
                </c:pt>
                <c:pt idx="95" formatCode="0.000">
                  <c:v>8.6363636363636367</c:v>
                </c:pt>
                <c:pt idx="96" formatCode="0.000">
                  <c:v>8.7272727272727266</c:v>
                </c:pt>
                <c:pt idx="97" formatCode="0.000">
                  <c:v>8.8181818181818183</c:v>
                </c:pt>
                <c:pt idx="98" formatCode="0.000">
                  <c:v>8.9090909090909101</c:v>
                </c:pt>
                <c:pt idx="99" formatCode="0.000">
                  <c:v>9</c:v>
                </c:pt>
                <c:pt idx="100" formatCode="0.000">
                  <c:v>9.0909090909090917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17-4283-8E54-430E3B47F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703535"/>
        <c:axId val="1991823615"/>
      </c:areaChart>
      <c:catAx>
        <c:axId val="8437035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3615"/>
        <c:crosses val="autoZero"/>
        <c:auto val="1"/>
        <c:lblAlgn val="ctr"/>
        <c:lblOffset val="100"/>
        <c:noMultiLvlLbl val="0"/>
      </c:catAx>
      <c:valAx>
        <c:axId val="19918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703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'Waterfall Analysis'!$BC$15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Analysis'!$AX$16:$AX$66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Analysis'!$BC$16:$BC$66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6-4BB9-A60B-658119420290}"/>
            </c:ext>
          </c:extLst>
        </c:ser>
        <c:ser>
          <c:idx val="3"/>
          <c:order val="1"/>
          <c:tx>
            <c:strRef>
              <c:f>'Waterfall Analysis'!$BB$15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Analysis'!$AX$16:$AX$66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Analysis'!$BB$16:$BB$66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1.0350125333548963</c:v>
                </c:pt>
                <c:pt idx="20" formatCode="0.000">
                  <c:v>1.095895623552243</c:v>
                </c:pt>
                <c:pt idx="21" formatCode="0.000">
                  <c:v>1.1567787137495897</c:v>
                </c:pt>
                <c:pt idx="22" formatCode="0.000">
                  <c:v>1.2176618039469367</c:v>
                </c:pt>
                <c:pt idx="23" formatCode="0.000">
                  <c:v>1.2730100677627068</c:v>
                </c:pt>
                <c:pt idx="24" formatCode="0.000">
                  <c:v>1.3283583315784766</c:v>
                </c:pt>
                <c:pt idx="25" formatCode="0.000">
                  <c:v>1.3837065953942465</c:v>
                </c:pt>
                <c:pt idx="26" formatCode="0.000">
                  <c:v>1.4390548592100163</c:v>
                </c:pt>
                <c:pt idx="27" formatCode="0.000">
                  <c:v>1.4944031230257862</c:v>
                </c:pt>
                <c:pt idx="28" formatCode="0.000">
                  <c:v>1.549751386841556</c:v>
                </c:pt>
                <c:pt idx="29" formatCode="0.000">
                  <c:v>1.6050996506573258</c:v>
                </c:pt>
                <c:pt idx="30" formatCode="0.000">
                  <c:v>1.6604479144730957</c:v>
                </c:pt>
                <c:pt idx="31" formatCode="0.000">
                  <c:v>1.7157961782888655</c:v>
                </c:pt>
                <c:pt idx="32" formatCode="0.000">
                  <c:v>1.7711444421046354</c:v>
                </c:pt>
                <c:pt idx="33" formatCode="0.000">
                  <c:v>1.8264927059204052</c:v>
                </c:pt>
                <c:pt idx="34" formatCode="0.000">
                  <c:v>1.8818409697361751</c:v>
                </c:pt>
                <c:pt idx="35" formatCode="0.000">
                  <c:v>1.9371892335519449</c:v>
                </c:pt>
                <c:pt idx="36" formatCode="0.000">
                  <c:v>1.9925374973677148</c:v>
                </c:pt>
                <c:pt idx="37" formatCode="0.000">
                  <c:v>2.0478857611834846</c:v>
                </c:pt>
                <c:pt idx="38" formatCode="0.000">
                  <c:v>2.1032340249992547</c:v>
                </c:pt>
                <c:pt idx="39" formatCode="0.000">
                  <c:v>2.1585822888150243</c:v>
                </c:pt>
                <c:pt idx="40" formatCode="0.000">
                  <c:v>2.2139305526307944</c:v>
                </c:pt>
                <c:pt idx="41" formatCode="0.000">
                  <c:v>2.269278816446564</c:v>
                </c:pt>
                <c:pt idx="42" formatCode="0.000">
                  <c:v>2.3246270802623341</c:v>
                </c:pt>
                <c:pt idx="43" formatCode="0.000">
                  <c:v>2.3799753440781037</c:v>
                </c:pt>
                <c:pt idx="44" formatCode="0.000">
                  <c:v>2.4353236078938738</c:v>
                </c:pt>
                <c:pt idx="45" formatCode="0.000">
                  <c:v>2.4906718717096434</c:v>
                </c:pt>
                <c:pt idx="46" formatCode="0.000">
                  <c:v>2.5460201355254135</c:v>
                </c:pt>
                <c:pt idx="47" formatCode="0.000">
                  <c:v>2.6013683993411831</c:v>
                </c:pt>
                <c:pt idx="48" formatCode="0.000">
                  <c:v>2.6567166631569532</c:v>
                </c:pt>
                <c:pt idx="49" formatCode="0.000">
                  <c:v>2.7120649269727228</c:v>
                </c:pt>
                <c:pt idx="50" formatCode="0.000">
                  <c:v>2.7674131907884929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6-4BB9-A60B-658119420290}"/>
            </c:ext>
          </c:extLst>
        </c:ser>
        <c:ser>
          <c:idx val="2"/>
          <c:order val="2"/>
          <c:tx>
            <c:strRef>
              <c:f>'Waterfall Analysis'!$BA$15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Analysis'!$AX$16:$AX$66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Analysis'!$BA$16:$BA$66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 formatCode="0.000">
                  <c:v>0.55425219941348969</c:v>
                </c:pt>
                <c:pt idx="13" formatCode="0.000">
                  <c:v>0.61583577712609971</c:v>
                </c:pt>
                <c:pt idx="14" formatCode="0.000">
                  <c:v>0.67741935483870974</c:v>
                </c:pt>
                <c:pt idx="15" formatCode="0.000">
                  <c:v>0.73900293255131966</c:v>
                </c:pt>
                <c:pt idx="16" formatCode="0.000">
                  <c:v>0.80058651026392957</c:v>
                </c:pt>
                <c:pt idx="17" formatCode="0.000">
                  <c:v>0.8621700879765396</c:v>
                </c:pt>
                <c:pt idx="18" formatCode="0.000">
                  <c:v>0.92375366568914963</c:v>
                </c:pt>
                <c:pt idx="19" formatCode="0.000">
                  <c:v>0.98318104633298298</c:v>
                </c:pt>
                <c:pt idx="20" formatCode="0.000">
                  <c:v>1.0410152255290408</c:v>
                </c:pt>
                <c:pt idx="21" formatCode="0.000">
                  <c:v>1.0988494047250987</c:v>
                </c:pt>
                <c:pt idx="22" formatCode="0.000">
                  <c:v>1.1566835839211564</c:v>
                </c:pt>
                <c:pt idx="23" formatCode="0.000">
                  <c:v>1.2092601104630272</c:v>
                </c:pt>
                <c:pt idx="24" formatCode="0.000">
                  <c:v>1.2618366370048979</c:v>
                </c:pt>
                <c:pt idx="25" formatCode="0.000">
                  <c:v>1.3144131635467686</c:v>
                </c:pt>
                <c:pt idx="26" formatCode="0.000">
                  <c:v>1.3669896900886394</c:v>
                </c:pt>
                <c:pt idx="27" formatCode="0.000">
                  <c:v>1.4195662166305103</c:v>
                </c:pt>
                <c:pt idx="28" formatCode="0.000">
                  <c:v>1.472142743172381</c:v>
                </c:pt>
                <c:pt idx="29" formatCode="0.000">
                  <c:v>1.5247192697142518</c:v>
                </c:pt>
                <c:pt idx="30" formatCode="0.000">
                  <c:v>1.5772957962561225</c:v>
                </c:pt>
                <c:pt idx="31" formatCode="0.000">
                  <c:v>1.6298723227979932</c:v>
                </c:pt>
                <c:pt idx="32" formatCode="0.000">
                  <c:v>1.6824488493398639</c:v>
                </c:pt>
                <c:pt idx="33" formatCode="0.000">
                  <c:v>1.7350253758817347</c:v>
                </c:pt>
                <c:pt idx="34" formatCode="0.000">
                  <c:v>1.7876019024236054</c:v>
                </c:pt>
                <c:pt idx="35" formatCode="0.000">
                  <c:v>1.8401784289654761</c:v>
                </c:pt>
                <c:pt idx="36" formatCode="0.000">
                  <c:v>1.8927549555073468</c:v>
                </c:pt>
                <c:pt idx="37" formatCode="0.000">
                  <c:v>1.9453314820492176</c:v>
                </c:pt>
                <c:pt idx="38" formatCode="0.000">
                  <c:v>1.9979080085910885</c:v>
                </c:pt>
                <c:pt idx="39" formatCode="0.000">
                  <c:v>2.0504845351329593</c:v>
                </c:pt>
                <c:pt idx="40" formatCode="0.000">
                  <c:v>2.10306106167483</c:v>
                </c:pt>
                <c:pt idx="41" formatCode="0.000">
                  <c:v>2.1556375882167007</c:v>
                </c:pt>
                <c:pt idx="42" formatCode="0.000">
                  <c:v>2.2082141147585714</c:v>
                </c:pt>
                <c:pt idx="43" formatCode="0.000">
                  <c:v>2.2607906413004422</c:v>
                </c:pt>
                <c:pt idx="44" formatCode="0.000">
                  <c:v>2.3133671678423129</c:v>
                </c:pt>
                <c:pt idx="45" formatCode="0.000">
                  <c:v>2.3659436943841836</c:v>
                </c:pt>
                <c:pt idx="46" formatCode="0.000">
                  <c:v>2.4185202209260543</c:v>
                </c:pt>
                <c:pt idx="47" formatCode="0.000">
                  <c:v>2.4710967474679251</c:v>
                </c:pt>
                <c:pt idx="48" formatCode="0.000">
                  <c:v>2.5236732740097958</c:v>
                </c:pt>
                <c:pt idx="49" formatCode="0.000">
                  <c:v>2.5762498005516665</c:v>
                </c:pt>
                <c:pt idx="50" formatCode="0.000">
                  <c:v>2.6288263270935373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6-4BB9-A60B-658119420290}"/>
            </c:ext>
          </c:extLst>
        </c:ser>
        <c:ser>
          <c:idx val="1"/>
          <c:order val="3"/>
          <c:tx>
            <c:strRef>
              <c:f>'Waterfall Analysis'!$AZ$15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Analysis'!$AX$16:$AX$66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Analysis'!$AZ$16:$AZ$66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 formatCode="0.000">
                  <c:v>4.2228739002932549</c:v>
                </c:pt>
                <c:pt idx="13" formatCode="0.000">
                  <c:v>4.6920821114369504</c:v>
                </c:pt>
                <c:pt idx="14" formatCode="0.000">
                  <c:v>5.1612903225806459</c:v>
                </c:pt>
                <c:pt idx="15" formatCode="0.000">
                  <c:v>5.6304985337243405</c:v>
                </c:pt>
                <c:pt idx="16" formatCode="0.000">
                  <c:v>6.0997067448680351</c:v>
                </c:pt>
                <c:pt idx="17" formatCode="0.000">
                  <c:v>6.5689149560117306</c:v>
                </c:pt>
                <c:pt idx="18" formatCode="0.000">
                  <c:v>7.0381231671554261</c:v>
                </c:pt>
                <c:pt idx="19" formatCode="0.000">
                  <c:v>7.4909032101560609</c:v>
                </c:pt>
                <c:pt idx="20" formatCode="0.000">
                  <c:v>7.9315445754593581</c:v>
                </c:pt>
                <c:pt idx="21" formatCode="0.000">
                  <c:v>8.3721859407626553</c:v>
                </c:pt>
                <c:pt idx="22" formatCode="0.000">
                  <c:v>8.8128273060659534</c:v>
                </c:pt>
                <c:pt idx="23" formatCode="0.000">
                  <c:v>9.2134103654325887</c:v>
                </c:pt>
                <c:pt idx="24" formatCode="0.000">
                  <c:v>9.6139934247992223</c:v>
                </c:pt>
                <c:pt idx="25" formatCode="0.000">
                  <c:v>10.014576484165858</c:v>
                </c:pt>
                <c:pt idx="26" formatCode="0.000">
                  <c:v>10.415159543532491</c:v>
                </c:pt>
                <c:pt idx="27" formatCode="0.000">
                  <c:v>10.815742602899126</c:v>
                </c:pt>
                <c:pt idx="28" formatCode="0.000">
                  <c:v>11.21632566226576</c:v>
                </c:pt>
                <c:pt idx="29" formatCode="0.000">
                  <c:v>11.616908721632395</c:v>
                </c:pt>
                <c:pt idx="30" formatCode="0.000">
                  <c:v>12.017491780999029</c:v>
                </c:pt>
                <c:pt idx="31" formatCode="0.000">
                  <c:v>12.418074840365664</c:v>
                </c:pt>
                <c:pt idx="32" formatCode="0.000">
                  <c:v>12.818657899732298</c:v>
                </c:pt>
                <c:pt idx="33" formatCode="0.000">
                  <c:v>13.219240959098931</c:v>
                </c:pt>
                <c:pt idx="34" formatCode="0.000">
                  <c:v>13.619824018465566</c:v>
                </c:pt>
                <c:pt idx="35" formatCode="0.000">
                  <c:v>14.0204070778322</c:v>
                </c:pt>
                <c:pt idx="36" formatCode="0.000">
                  <c:v>14.420990137198835</c:v>
                </c:pt>
                <c:pt idx="37" formatCode="0.000">
                  <c:v>14.821573196565469</c:v>
                </c:pt>
                <c:pt idx="38" formatCode="0.000">
                  <c:v>15.222156255932104</c:v>
                </c:pt>
                <c:pt idx="39" formatCode="0.000">
                  <c:v>15.622739315298737</c:v>
                </c:pt>
                <c:pt idx="40" formatCode="0.000">
                  <c:v>16.023322374665373</c:v>
                </c:pt>
                <c:pt idx="41" formatCode="0.000">
                  <c:v>16.423905434032005</c:v>
                </c:pt>
                <c:pt idx="42" formatCode="0.000">
                  <c:v>16.82448849339864</c:v>
                </c:pt>
                <c:pt idx="43" formatCode="0.000">
                  <c:v>17.225071552765275</c:v>
                </c:pt>
                <c:pt idx="44" formatCode="0.000">
                  <c:v>17.62565461213191</c:v>
                </c:pt>
                <c:pt idx="45" formatCode="0.000">
                  <c:v>18.026237671498542</c:v>
                </c:pt>
                <c:pt idx="46" formatCode="0.000">
                  <c:v>18.426820730865177</c:v>
                </c:pt>
                <c:pt idx="47" formatCode="0.000">
                  <c:v>18.827403790231813</c:v>
                </c:pt>
                <c:pt idx="48" formatCode="0.000">
                  <c:v>19.227986849598445</c:v>
                </c:pt>
                <c:pt idx="49" formatCode="0.000">
                  <c:v>19.62856990896508</c:v>
                </c:pt>
                <c:pt idx="50" formatCode="0.000">
                  <c:v>20.029152968331715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6-4BB9-A60B-658119420290}"/>
            </c:ext>
          </c:extLst>
        </c:ser>
        <c:ser>
          <c:idx val="0"/>
          <c:order val="4"/>
          <c:tx>
            <c:strRef>
              <c:f>'Waterfall Analysis'!$AY$15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Analysis'!$AX$16:$AX$66</c:f>
              <c:numCache>
                <c:formatCode>General</c:formatCode>
                <c:ptCount val="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numCache>
            </c:numRef>
          </c:cat>
          <c:val>
            <c:numRef>
              <c:f>'Waterfall Analysis'!$AY$16:$AY$66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 formatCode="0.000">
                  <c:v>4.2228739002932549</c:v>
                </c:pt>
                <c:pt idx="13" formatCode="0.000">
                  <c:v>4.6920821114369504</c:v>
                </c:pt>
                <c:pt idx="14" formatCode="0.000">
                  <c:v>5.1612903225806459</c:v>
                </c:pt>
                <c:pt idx="15" formatCode="0.000">
                  <c:v>5.6304985337243405</c:v>
                </c:pt>
                <c:pt idx="16" formatCode="0.000">
                  <c:v>6.0997067448680351</c:v>
                </c:pt>
                <c:pt idx="17" formatCode="0.000">
                  <c:v>6.5689149560117306</c:v>
                </c:pt>
                <c:pt idx="18" formatCode="0.000">
                  <c:v>7.0381231671554261</c:v>
                </c:pt>
                <c:pt idx="19" formatCode="0.000">
                  <c:v>7.4909032101560609</c:v>
                </c:pt>
                <c:pt idx="20" formatCode="0.000">
                  <c:v>7.9315445754593581</c:v>
                </c:pt>
                <c:pt idx="21" formatCode="0.000">
                  <c:v>8.3721859407626553</c:v>
                </c:pt>
                <c:pt idx="22" formatCode="0.000">
                  <c:v>8.8128273060659534</c:v>
                </c:pt>
                <c:pt idx="23" formatCode="0.000">
                  <c:v>9.2134103654325887</c:v>
                </c:pt>
                <c:pt idx="24" formatCode="0.000">
                  <c:v>9.6139934247992223</c:v>
                </c:pt>
                <c:pt idx="25" formatCode="0.000">
                  <c:v>10.014576484165858</c:v>
                </c:pt>
                <c:pt idx="26" formatCode="0.000">
                  <c:v>10.415159543532491</c:v>
                </c:pt>
                <c:pt idx="27" formatCode="0.000">
                  <c:v>10.815742602899126</c:v>
                </c:pt>
                <c:pt idx="28" formatCode="0.000">
                  <c:v>11.21632566226576</c:v>
                </c:pt>
                <c:pt idx="29" formatCode="0.000">
                  <c:v>11.616908721632395</c:v>
                </c:pt>
                <c:pt idx="30" formatCode="0.000">
                  <c:v>12.017491780999029</c:v>
                </c:pt>
                <c:pt idx="31" formatCode="0.000">
                  <c:v>12.418074840365664</c:v>
                </c:pt>
                <c:pt idx="32" formatCode="0.000">
                  <c:v>12.818657899732298</c:v>
                </c:pt>
                <c:pt idx="33" formatCode="0.000">
                  <c:v>13.219240959098931</c:v>
                </c:pt>
                <c:pt idx="34" formatCode="0.000">
                  <c:v>13.619824018465566</c:v>
                </c:pt>
                <c:pt idx="35" formatCode="0.000">
                  <c:v>14.0204070778322</c:v>
                </c:pt>
                <c:pt idx="36" formatCode="0.000">
                  <c:v>14.420990137198835</c:v>
                </c:pt>
                <c:pt idx="37" formatCode="0.000">
                  <c:v>14.821573196565469</c:v>
                </c:pt>
                <c:pt idx="38" formatCode="0.000">
                  <c:v>15.222156255932104</c:v>
                </c:pt>
                <c:pt idx="39" formatCode="0.000">
                  <c:v>15.622739315298737</c:v>
                </c:pt>
                <c:pt idx="40" formatCode="0.000">
                  <c:v>16.023322374665373</c:v>
                </c:pt>
                <c:pt idx="41" formatCode="0.000">
                  <c:v>16.423905434032005</c:v>
                </c:pt>
                <c:pt idx="42" formatCode="0.000">
                  <c:v>16.82448849339864</c:v>
                </c:pt>
                <c:pt idx="43" formatCode="0.000">
                  <c:v>17.225071552765275</c:v>
                </c:pt>
                <c:pt idx="44" formatCode="0.000">
                  <c:v>17.62565461213191</c:v>
                </c:pt>
                <c:pt idx="45" formatCode="0.000">
                  <c:v>18.026237671498542</c:v>
                </c:pt>
                <c:pt idx="46" formatCode="0.000">
                  <c:v>18.426820730865177</c:v>
                </c:pt>
                <c:pt idx="47" formatCode="0.000">
                  <c:v>18.827403790231813</c:v>
                </c:pt>
                <c:pt idx="48" formatCode="0.000">
                  <c:v>19.227986849598445</c:v>
                </c:pt>
                <c:pt idx="49" formatCode="0.000">
                  <c:v>19.62856990896508</c:v>
                </c:pt>
                <c:pt idx="50" formatCode="0.000">
                  <c:v>20.029152968331715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76-4BB9-A60B-65811942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683631"/>
        <c:axId val="967690911"/>
      </c:areaChart>
      <c:catAx>
        <c:axId val="1992683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690911"/>
        <c:crosses val="autoZero"/>
        <c:auto val="1"/>
        <c:lblAlgn val="ctr"/>
        <c:lblOffset val="100"/>
        <c:noMultiLvlLbl val="0"/>
      </c:catAx>
      <c:valAx>
        <c:axId val="967690911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83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'Waterfall Analysis'!$AY$15</c:f>
              <c:strCache>
                <c:ptCount val="1"/>
                <c:pt idx="0">
                  <c:v>Jack (F)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'Waterfall Analysis'!$AX$16:$AX$116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Analysis'!$AY$16:$AY$116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 formatCode="0.000">
                  <c:v>4.2228739002932549</c:v>
                </c:pt>
                <c:pt idx="13" formatCode="0.000">
                  <c:v>4.6920821114369504</c:v>
                </c:pt>
                <c:pt idx="14" formatCode="0.000">
                  <c:v>5.1612903225806459</c:v>
                </c:pt>
                <c:pt idx="15" formatCode="0.000">
                  <c:v>5.6304985337243405</c:v>
                </c:pt>
                <c:pt idx="16" formatCode="0.000">
                  <c:v>6.0997067448680351</c:v>
                </c:pt>
                <c:pt idx="17" formatCode="0.000">
                  <c:v>6.5689149560117306</c:v>
                </c:pt>
                <c:pt idx="18" formatCode="0.000">
                  <c:v>7.0381231671554261</c:v>
                </c:pt>
                <c:pt idx="19" formatCode="0.000">
                  <c:v>7.4909032101560609</c:v>
                </c:pt>
                <c:pt idx="20" formatCode="0.000">
                  <c:v>7.9315445754593581</c:v>
                </c:pt>
                <c:pt idx="21" formatCode="0.000">
                  <c:v>8.3721859407626553</c:v>
                </c:pt>
                <c:pt idx="22" formatCode="0.000">
                  <c:v>8.8128273060659534</c:v>
                </c:pt>
                <c:pt idx="23" formatCode="0.000">
                  <c:v>9.2134103654325887</c:v>
                </c:pt>
                <c:pt idx="24" formatCode="0.000">
                  <c:v>9.6139934247992223</c:v>
                </c:pt>
                <c:pt idx="25" formatCode="0.000">
                  <c:v>10.014576484165858</c:v>
                </c:pt>
                <c:pt idx="26" formatCode="0.000">
                  <c:v>10.415159543532491</c:v>
                </c:pt>
                <c:pt idx="27" formatCode="0.000">
                  <c:v>10.815742602899126</c:v>
                </c:pt>
                <c:pt idx="28" formatCode="0.000">
                  <c:v>11.21632566226576</c:v>
                </c:pt>
                <c:pt idx="29" formatCode="0.000">
                  <c:v>11.616908721632395</c:v>
                </c:pt>
                <c:pt idx="30" formatCode="0.000">
                  <c:v>12.017491780999029</c:v>
                </c:pt>
                <c:pt idx="31" formatCode="0.000">
                  <c:v>12.418074840365664</c:v>
                </c:pt>
                <c:pt idx="32" formatCode="0.000">
                  <c:v>12.818657899732298</c:v>
                </c:pt>
                <c:pt idx="33" formatCode="0.000">
                  <c:v>13.219240959098931</c:v>
                </c:pt>
                <c:pt idx="34" formatCode="0.000">
                  <c:v>13.619824018465566</c:v>
                </c:pt>
                <c:pt idx="35" formatCode="0.000">
                  <c:v>14.0204070778322</c:v>
                </c:pt>
                <c:pt idx="36" formatCode="0.000">
                  <c:v>14.420990137198835</c:v>
                </c:pt>
                <c:pt idx="37" formatCode="0.000">
                  <c:v>14.821573196565469</c:v>
                </c:pt>
                <c:pt idx="38" formatCode="0.000">
                  <c:v>15.222156255932104</c:v>
                </c:pt>
                <c:pt idx="39" formatCode="0.000">
                  <c:v>15.622739315298737</c:v>
                </c:pt>
                <c:pt idx="40" formatCode="0.000">
                  <c:v>16.023322374665373</c:v>
                </c:pt>
                <c:pt idx="41" formatCode="0.000">
                  <c:v>16.423905434032005</c:v>
                </c:pt>
                <c:pt idx="42" formatCode="0.000">
                  <c:v>16.82448849339864</c:v>
                </c:pt>
                <c:pt idx="43" formatCode="0.000">
                  <c:v>17.225071552765275</c:v>
                </c:pt>
                <c:pt idx="44" formatCode="0.000">
                  <c:v>17.62565461213191</c:v>
                </c:pt>
                <c:pt idx="45" formatCode="0.000">
                  <c:v>18.026237671498542</c:v>
                </c:pt>
                <c:pt idx="46" formatCode="0.000">
                  <c:v>18.426820730865177</c:v>
                </c:pt>
                <c:pt idx="47" formatCode="0.000">
                  <c:v>18.827403790231813</c:v>
                </c:pt>
                <c:pt idx="48" formatCode="0.000">
                  <c:v>19.227986849598445</c:v>
                </c:pt>
                <c:pt idx="49" formatCode="0.000">
                  <c:v>19.62856990896508</c:v>
                </c:pt>
                <c:pt idx="50" formatCode="0.000">
                  <c:v>20.029152968331715</c:v>
                </c:pt>
                <c:pt idx="51" formatCode="0.000">
                  <c:v>20.42973602769835</c:v>
                </c:pt>
                <c:pt idx="52" formatCode="0.000">
                  <c:v>20.830319087064982</c:v>
                </c:pt>
                <c:pt idx="53" formatCode="0.000">
                  <c:v>21.230902146431617</c:v>
                </c:pt>
                <c:pt idx="54" formatCode="0.000">
                  <c:v>21.631485205798253</c:v>
                </c:pt>
                <c:pt idx="55" formatCode="0.000">
                  <c:v>22.032068265164888</c:v>
                </c:pt>
                <c:pt idx="56" formatCode="0.000">
                  <c:v>22.43265132453152</c:v>
                </c:pt>
                <c:pt idx="57" formatCode="0.000">
                  <c:v>22.833234383898155</c:v>
                </c:pt>
                <c:pt idx="58" formatCode="0.000">
                  <c:v>23.23381744326479</c:v>
                </c:pt>
                <c:pt idx="59" formatCode="0.000">
                  <c:v>23.634400502631422</c:v>
                </c:pt>
                <c:pt idx="60" formatCode="0.000">
                  <c:v>24.034983561998057</c:v>
                </c:pt>
                <c:pt idx="61" formatCode="0.000">
                  <c:v>24.435566621364693</c:v>
                </c:pt>
                <c:pt idx="62" formatCode="0.000">
                  <c:v>24.836149680731328</c:v>
                </c:pt>
                <c:pt idx="63" formatCode="0.000">
                  <c:v>25.23673274009796</c:v>
                </c:pt>
                <c:pt idx="64" formatCode="0.000">
                  <c:v>25.637315799464595</c:v>
                </c:pt>
                <c:pt idx="65" formatCode="0.000">
                  <c:v>26.03789885883123</c:v>
                </c:pt>
                <c:pt idx="66" formatCode="0.000">
                  <c:v>26.438481918197862</c:v>
                </c:pt>
                <c:pt idx="67" formatCode="0.000">
                  <c:v>26.839064977564497</c:v>
                </c:pt>
                <c:pt idx="68" formatCode="0.000">
                  <c:v>27.239648036931133</c:v>
                </c:pt>
                <c:pt idx="69" formatCode="0.000">
                  <c:v>27.640231096297768</c:v>
                </c:pt>
                <c:pt idx="70" formatCode="0.000">
                  <c:v>28.0408141556644</c:v>
                </c:pt>
                <c:pt idx="71" formatCode="0.000">
                  <c:v>28.441397215031035</c:v>
                </c:pt>
                <c:pt idx="72" formatCode="0.000">
                  <c:v>28.84198027439767</c:v>
                </c:pt>
                <c:pt idx="73" formatCode="0.000">
                  <c:v>29.242563333764302</c:v>
                </c:pt>
                <c:pt idx="74" formatCode="0.000">
                  <c:v>29.643146393130937</c:v>
                </c:pt>
                <c:pt idx="75" formatCode="0.000">
                  <c:v>30.043729452497573</c:v>
                </c:pt>
                <c:pt idx="76" formatCode="0.000">
                  <c:v>30.444312511864208</c:v>
                </c:pt>
                <c:pt idx="77" formatCode="0.000">
                  <c:v>30.84489557123084</c:v>
                </c:pt>
                <c:pt idx="78" formatCode="0.000">
                  <c:v>31.245478630597475</c:v>
                </c:pt>
                <c:pt idx="79" formatCode="0.000">
                  <c:v>31.64606168996411</c:v>
                </c:pt>
                <c:pt idx="80" formatCode="0.000">
                  <c:v>32.046644749330746</c:v>
                </c:pt>
                <c:pt idx="81" formatCode="0.000">
                  <c:v>32.447227808697377</c:v>
                </c:pt>
                <c:pt idx="82" formatCode="0.000">
                  <c:v>32.847810868064009</c:v>
                </c:pt>
                <c:pt idx="83" formatCode="0.000">
                  <c:v>33.248393927430648</c:v>
                </c:pt>
                <c:pt idx="84" formatCode="0.000">
                  <c:v>33.64897698679728</c:v>
                </c:pt>
                <c:pt idx="85" formatCode="0.000">
                  <c:v>34.049560046163919</c:v>
                </c:pt>
                <c:pt idx="86" formatCode="0.000">
                  <c:v>34.45014310553055</c:v>
                </c:pt>
                <c:pt idx="87" formatCode="0.000">
                  <c:v>34.850726164897182</c:v>
                </c:pt>
                <c:pt idx="88" formatCode="0.000">
                  <c:v>35.251309224263821</c:v>
                </c:pt>
                <c:pt idx="89" formatCode="0.000">
                  <c:v>35.651892283630453</c:v>
                </c:pt>
                <c:pt idx="90" formatCode="0.000">
                  <c:v>36.052475342997084</c:v>
                </c:pt>
                <c:pt idx="91" formatCode="0.000">
                  <c:v>36.453058402363723</c:v>
                </c:pt>
                <c:pt idx="92" formatCode="0.000">
                  <c:v>36.853641461730355</c:v>
                </c:pt>
                <c:pt idx="93" formatCode="0.000">
                  <c:v>37.254224521096987</c:v>
                </c:pt>
                <c:pt idx="94" formatCode="0.000">
                  <c:v>37.654807580463626</c:v>
                </c:pt>
                <c:pt idx="95" formatCode="0.000">
                  <c:v>38.055390639830257</c:v>
                </c:pt>
                <c:pt idx="96" formatCode="0.000">
                  <c:v>38.455973699196889</c:v>
                </c:pt>
                <c:pt idx="97" formatCode="0.000">
                  <c:v>38.856556758563528</c:v>
                </c:pt>
                <c:pt idx="98" formatCode="0.000">
                  <c:v>39.25713981793016</c:v>
                </c:pt>
                <c:pt idx="99" formatCode="0.000">
                  <c:v>39.657722877296798</c:v>
                </c:pt>
                <c:pt idx="100" formatCode="0.000">
                  <c:v>40.05830593666343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7-4A73-B253-4695DD12C8FD}"/>
            </c:ext>
          </c:extLst>
        </c:ser>
        <c:ser>
          <c:idx val="1"/>
          <c:order val="1"/>
          <c:tx>
            <c:strRef>
              <c:f>'Waterfall Analysis'!$AZ$15</c:f>
              <c:strCache>
                <c:ptCount val="1"/>
                <c:pt idx="0">
                  <c:v>Sparrow (F)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Analysis'!$AX$16:$AX$116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Analysis'!$AZ$16:$AZ$116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0.75</c:v>
                </c:pt>
                <c:pt idx="6">
                  <c:v>1.25</c:v>
                </c:pt>
                <c:pt idx="7">
                  <c:v>1.75</c:v>
                </c:pt>
                <c:pt idx="8">
                  <c:v>2.25</c:v>
                </c:pt>
                <c:pt idx="9">
                  <c:v>2.75</c:v>
                </c:pt>
                <c:pt idx="10">
                  <c:v>3.25</c:v>
                </c:pt>
                <c:pt idx="11">
                  <c:v>3.75</c:v>
                </c:pt>
                <c:pt idx="12" formatCode="0.000">
                  <c:v>4.2228739002932549</c:v>
                </c:pt>
                <c:pt idx="13" formatCode="0.000">
                  <c:v>4.6920821114369504</c:v>
                </c:pt>
                <c:pt idx="14" formatCode="0.000">
                  <c:v>5.1612903225806459</c:v>
                </c:pt>
                <c:pt idx="15" formatCode="0.000">
                  <c:v>5.6304985337243405</c:v>
                </c:pt>
                <c:pt idx="16" formatCode="0.000">
                  <c:v>6.0997067448680351</c:v>
                </c:pt>
                <c:pt idx="17" formatCode="0.000">
                  <c:v>6.5689149560117306</c:v>
                </c:pt>
                <c:pt idx="18" formatCode="0.000">
                  <c:v>7.0381231671554261</c:v>
                </c:pt>
                <c:pt idx="19" formatCode="0.000">
                  <c:v>7.4909032101560609</c:v>
                </c:pt>
                <c:pt idx="20" formatCode="0.000">
                  <c:v>7.9315445754593581</c:v>
                </c:pt>
                <c:pt idx="21" formatCode="0.000">
                  <c:v>8.3721859407626553</c:v>
                </c:pt>
                <c:pt idx="22" formatCode="0.000">
                  <c:v>8.8128273060659534</c:v>
                </c:pt>
                <c:pt idx="23" formatCode="0.000">
                  <c:v>9.2134103654325887</c:v>
                </c:pt>
                <c:pt idx="24" formatCode="0.000">
                  <c:v>9.6139934247992223</c:v>
                </c:pt>
                <c:pt idx="25" formatCode="0.000">
                  <c:v>10.014576484165858</c:v>
                </c:pt>
                <c:pt idx="26" formatCode="0.000">
                  <c:v>10.415159543532491</c:v>
                </c:pt>
                <c:pt idx="27" formatCode="0.000">
                  <c:v>10.815742602899126</c:v>
                </c:pt>
                <c:pt idx="28" formatCode="0.000">
                  <c:v>11.21632566226576</c:v>
                </c:pt>
                <c:pt idx="29" formatCode="0.000">
                  <c:v>11.616908721632395</c:v>
                </c:pt>
                <c:pt idx="30" formatCode="0.000">
                  <c:v>12.017491780999029</c:v>
                </c:pt>
                <c:pt idx="31" formatCode="0.000">
                  <c:v>12.418074840365664</c:v>
                </c:pt>
                <c:pt idx="32" formatCode="0.000">
                  <c:v>12.818657899732298</c:v>
                </c:pt>
                <c:pt idx="33" formatCode="0.000">
                  <c:v>13.219240959098931</c:v>
                </c:pt>
                <c:pt idx="34" formatCode="0.000">
                  <c:v>13.619824018465566</c:v>
                </c:pt>
                <c:pt idx="35" formatCode="0.000">
                  <c:v>14.0204070778322</c:v>
                </c:pt>
                <c:pt idx="36" formatCode="0.000">
                  <c:v>14.420990137198835</c:v>
                </c:pt>
                <c:pt idx="37" formatCode="0.000">
                  <c:v>14.821573196565469</c:v>
                </c:pt>
                <c:pt idx="38" formatCode="0.000">
                  <c:v>15.222156255932104</c:v>
                </c:pt>
                <c:pt idx="39" formatCode="0.000">
                  <c:v>15.622739315298737</c:v>
                </c:pt>
                <c:pt idx="40" formatCode="0.000">
                  <c:v>16.023322374665373</c:v>
                </c:pt>
                <c:pt idx="41" formatCode="0.000">
                  <c:v>16.423905434032005</c:v>
                </c:pt>
                <c:pt idx="42" formatCode="0.000">
                  <c:v>16.82448849339864</c:v>
                </c:pt>
                <c:pt idx="43" formatCode="0.000">
                  <c:v>17.225071552765275</c:v>
                </c:pt>
                <c:pt idx="44" formatCode="0.000">
                  <c:v>17.62565461213191</c:v>
                </c:pt>
                <c:pt idx="45" formatCode="0.000">
                  <c:v>18.026237671498542</c:v>
                </c:pt>
                <c:pt idx="46" formatCode="0.000">
                  <c:v>18.426820730865177</c:v>
                </c:pt>
                <c:pt idx="47" formatCode="0.000">
                  <c:v>18.827403790231813</c:v>
                </c:pt>
                <c:pt idx="48" formatCode="0.000">
                  <c:v>19.227986849598445</c:v>
                </c:pt>
                <c:pt idx="49" formatCode="0.000">
                  <c:v>19.62856990896508</c:v>
                </c:pt>
                <c:pt idx="50" formatCode="0.000">
                  <c:v>20.029152968331715</c:v>
                </c:pt>
                <c:pt idx="51" formatCode="0.000">
                  <c:v>20.42973602769835</c:v>
                </c:pt>
                <c:pt idx="52" formatCode="0.000">
                  <c:v>20.830319087064982</c:v>
                </c:pt>
                <c:pt idx="53" formatCode="0.000">
                  <c:v>21.230902146431617</c:v>
                </c:pt>
                <c:pt idx="54" formatCode="0.000">
                  <c:v>21.631485205798253</c:v>
                </c:pt>
                <c:pt idx="55" formatCode="0.000">
                  <c:v>22.032068265164888</c:v>
                </c:pt>
                <c:pt idx="56" formatCode="0.000">
                  <c:v>22.43265132453152</c:v>
                </c:pt>
                <c:pt idx="57" formatCode="0.000">
                  <c:v>22.833234383898155</c:v>
                </c:pt>
                <c:pt idx="58" formatCode="0.000">
                  <c:v>23.23381744326479</c:v>
                </c:pt>
                <c:pt idx="59" formatCode="0.000">
                  <c:v>23.634400502631422</c:v>
                </c:pt>
                <c:pt idx="60" formatCode="0.000">
                  <c:v>24.034983561998057</c:v>
                </c:pt>
                <c:pt idx="61" formatCode="0.000">
                  <c:v>24.435566621364693</c:v>
                </c:pt>
                <c:pt idx="62" formatCode="0.000">
                  <c:v>24.836149680731328</c:v>
                </c:pt>
                <c:pt idx="63" formatCode="0.000">
                  <c:v>25.23673274009796</c:v>
                </c:pt>
                <c:pt idx="64" formatCode="0.000">
                  <c:v>25.637315799464595</c:v>
                </c:pt>
                <c:pt idx="65" formatCode="0.000">
                  <c:v>26.03789885883123</c:v>
                </c:pt>
                <c:pt idx="66" formatCode="0.000">
                  <c:v>26.438481918197862</c:v>
                </c:pt>
                <c:pt idx="67" formatCode="0.000">
                  <c:v>26.839064977564497</c:v>
                </c:pt>
                <c:pt idx="68" formatCode="0.000">
                  <c:v>27.239648036931133</c:v>
                </c:pt>
                <c:pt idx="69" formatCode="0.000">
                  <c:v>27.640231096297768</c:v>
                </c:pt>
                <c:pt idx="70" formatCode="0.000">
                  <c:v>28.0408141556644</c:v>
                </c:pt>
                <c:pt idx="71" formatCode="0.000">
                  <c:v>28.441397215031035</c:v>
                </c:pt>
                <c:pt idx="72" formatCode="0.000">
                  <c:v>28.84198027439767</c:v>
                </c:pt>
                <c:pt idx="73" formatCode="0.000">
                  <c:v>29.242563333764302</c:v>
                </c:pt>
                <c:pt idx="74" formatCode="0.000">
                  <c:v>29.643146393130937</c:v>
                </c:pt>
                <c:pt idx="75" formatCode="0.000">
                  <c:v>30.043729452497573</c:v>
                </c:pt>
                <c:pt idx="76" formatCode="0.000">
                  <c:v>30.444312511864208</c:v>
                </c:pt>
                <c:pt idx="77" formatCode="0.000">
                  <c:v>30.84489557123084</c:v>
                </c:pt>
                <c:pt idx="78" formatCode="0.000">
                  <c:v>31.245478630597475</c:v>
                </c:pt>
                <c:pt idx="79" formatCode="0.000">
                  <c:v>31.64606168996411</c:v>
                </c:pt>
                <c:pt idx="80" formatCode="0.000">
                  <c:v>32.046644749330746</c:v>
                </c:pt>
                <c:pt idx="81" formatCode="0.000">
                  <c:v>32.447227808697377</c:v>
                </c:pt>
                <c:pt idx="82" formatCode="0.000">
                  <c:v>32.847810868064009</c:v>
                </c:pt>
                <c:pt idx="83" formatCode="0.000">
                  <c:v>33.248393927430648</c:v>
                </c:pt>
                <c:pt idx="84" formatCode="0.000">
                  <c:v>33.64897698679728</c:v>
                </c:pt>
                <c:pt idx="85" formatCode="0.000">
                  <c:v>34.049560046163919</c:v>
                </c:pt>
                <c:pt idx="86" formatCode="0.000">
                  <c:v>34.45014310553055</c:v>
                </c:pt>
                <c:pt idx="87" formatCode="0.000">
                  <c:v>34.850726164897182</c:v>
                </c:pt>
                <c:pt idx="88" formatCode="0.000">
                  <c:v>35.251309224263821</c:v>
                </c:pt>
                <c:pt idx="89" formatCode="0.000">
                  <c:v>35.651892283630453</c:v>
                </c:pt>
                <c:pt idx="90" formatCode="0.000">
                  <c:v>36.052475342997084</c:v>
                </c:pt>
                <c:pt idx="91" formatCode="0.000">
                  <c:v>36.453058402363723</c:v>
                </c:pt>
                <c:pt idx="92" formatCode="0.000">
                  <c:v>36.853641461730355</c:v>
                </c:pt>
                <c:pt idx="93" formatCode="0.000">
                  <c:v>37.254224521096987</c:v>
                </c:pt>
                <c:pt idx="94" formatCode="0.000">
                  <c:v>37.654807580463626</c:v>
                </c:pt>
                <c:pt idx="95" formatCode="0.000">
                  <c:v>38.055390639830257</c:v>
                </c:pt>
                <c:pt idx="96" formatCode="0.000">
                  <c:v>38.455973699196889</c:v>
                </c:pt>
                <c:pt idx="97" formatCode="0.000">
                  <c:v>38.856556758563528</c:v>
                </c:pt>
                <c:pt idx="98" formatCode="0.000">
                  <c:v>39.25713981793016</c:v>
                </c:pt>
                <c:pt idx="99" formatCode="0.000">
                  <c:v>39.657722877296798</c:v>
                </c:pt>
                <c:pt idx="100" formatCode="0.000">
                  <c:v>40.05830593666343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7-4A73-B253-4695DD12C8FD}"/>
            </c:ext>
          </c:extLst>
        </c:ser>
        <c:ser>
          <c:idx val="2"/>
          <c:order val="2"/>
          <c:tx>
            <c:strRef>
              <c:f>'Waterfall Analysis'!$BA$15</c:f>
              <c:strCache>
                <c:ptCount val="1"/>
                <c:pt idx="0">
                  <c:v>Max (CNH)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cat>
            <c:numRef>
              <c:f>'Waterfall Analysis'!$AX$16:$AX$116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Analysis'!$BA$16:$BA$116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 formatCode="0.000">
                  <c:v>0.55425219941348969</c:v>
                </c:pt>
                <c:pt idx="13" formatCode="0.000">
                  <c:v>0.61583577712609971</c:v>
                </c:pt>
                <c:pt idx="14" formatCode="0.000">
                  <c:v>0.67741935483870974</c:v>
                </c:pt>
                <c:pt idx="15" formatCode="0.000">
                  <c:v>0.73900293255131966</c:v>
                </c:pt>
                <c:pt idx="16" formatCode="0.000">
                  <c:v>0.80058651026392957</c:v>
                </c:pt>
                <c:pt idx="17" formatCode="0.000">
                  <c:v>0.8621700879765396</c:v>
                </c:pt>
                <c:pt idx="18" formatCode="0.000">
                  <c:v>0.92375366568914963</c:v>
                </c:pt>
                <c:pt idx="19" formatCode="0.000">
                  <c:v>0.98318104633298298</c:v>
                </c:pt>
                <c:pt idx="20" formatCode="0.000">
                  <c:v>1.0410152255290408</c:v>
                </c:pt>
                <c:pt idx="21" formatCode="0.000">
                  <c:v>1.0988494047250987</c:v>
                </c:pt>
                <c:pt idx="22" formatCode="0.000">
                  <c:v>1.1566835839211564</c:v>
                </c:pt>
                <c:pt idx="23" formatCode="0.000">
                  <c:v>1.2092601104630272</c:v>
                </c:pt>
                <c:pt idx="24" formatCode="0.000">
                  <c:v>1.2618366370048979</c:v>
                </c:pt>
                <c:pt idx="25" formatCode="0.000">
                  <c:v>1.3144131635467686</c:v>
                </c:pt>
                <c:pt idx="26" formatCode="0.000">
                  <c:v>1.3669896900886394</c:v>
                </c:pt>
                <c:pt idx="27" formatCode="0.000">
                  <c:v>1.4195662166305103</c:v>
                </c:pt>
                <c:pt idx="28" formatCode="0.000">
                  <c:v>1.472142743172381</c:v>
                </c:pt>
                <c:pt idx="29" formatCode="0.000">
                  <c:v>1.5247192697142518</c:v>
                </c:pt>
                <c:pt idx="30" formatCode="0.000">
                  <c:v>1.5772957962561225</c:v>
                </c:pt>
                <c:pt idx="31" formatCode="0.000">
                  <c:v>1.6298723227979932</c:v>
                </c:pt>
                <c:pt idx="32" formatCode="0.000">
                  <c:v>1.6824488493398639</c:v>
                </c:pt>
                <c:pt idx="33" formatCode="0.000">
                  <c:v>1.7350253758817347</c:v>
                </c:pt>
                <c:pt idx="34" formatCode="0.000">
                  <c:v>1.7876019024236054</c:v>
                </c:pt>
                <c:pt idx="35" formatCode="0.000">
                  <c:v>1.8401784289654761</c:v>
                </c:pt>
                <c:pt idx="36" formatCode="0.000">
                  <c:v>1.8927549555073468</c:v>
                </c:pt>
                <c:pt idx="37" formatCode="0.000">
                  <c:v>1.9453314820492176</c:v>
                </c:pt>
                <c:pt idx="38" formatCode="0.000">
                  <c:v>1.9979080085910885</c:v>
                </c:pt>
                <c:pt idx="39" formatCode="0.000">
                  <c:v>2.0504845351329593</c:v>
                </c:pt>
                <c:pt idx="40" formatCode="0.000">
                  <c:v>2.10306106167483</c:v>
                </c:pt>
                <c:pt idx="41" formatCode="0.000">
                  <c:v>2.1556375882167007</c:v>
                </c:pt>
                <c:pt idx="42" formatCode="0.000">
                  <c:v>2.2082141147585714</c:v>
                </c:pt>
                <c:pt idx="43" formatCode="0.000">
                  <c:v>2.2607906413004422</c:v>
                </c:pt>
                <c:pt idx="44" formatCode="0.000">
                  <c:v>2.3133671678423129</c:v>
                </c:pt>
                <c:pt idx="45" formatCode="0.000">
                  <c:v>2.3659436943841836</c:v>
                </c:pt>
                <c:pt idx="46" formatCode="0.000">
                  <c:v>2.4185202209260543</c:v>
                </c:pt>
                <c:pt idx="47" formatCode="0.000">
                  <c:v>2.4710967474679251</c:v>
                </c:pt>
                <c:pt idx="48" formatCode="0.000">
                  <c:v>2.5236732740097958</c:v>
                </c:pt>
                <c:pt idx="49" formatCode="0.000">
                  <c:v>2.5762498005516665</c:v>
                </c:pt>
                <c:pt idx="50" formatCode="0.000">
                  <c:v>2.6288263270935373</c:v>
                </c:pt>
                <c:pt idx="51" formatCode="0.000">
                  <c:v>2.681402853635408</c:v>
                </c:pt>
                <c:pt idx="52" formatCode="0.000">
                  <c:v>2.7339793801772787</c:v>
                </c:pt>
                <c:pt idx="53" formatCode="0.000">
                  <c:v>2.7865559067191494</c:v>
                </c:pt>
                <c:pt idx="54" formatCode="0.000">
                  <c:v>2.8391324332610206</c:v>
                </c:pt>
                <c:pt idx="55" formatCode="0.000">
                  <c:v>2.8917089598028913</c:v>
                </c:pt>
                <c:pt idx="56" formatCode="0.000">
                  <c:v>2.9442854863447621</c:v>
                </c:pt>
                <c:pt idx="57" formatCode="0.000">
                  <c:v>2.9968620128866328</c:v>
                </c:pt>
                <c:pt idx="58" formatCode="0.000">
                  <c:v>3.0494385394285035</c:v>
                </c:pt>
                <c:pt idx="59" formatCode="0.000">
                  <c:v>3.1020150659703742</c:v>
                </c:pt>
                <c:pt idx="60" formatCode="0.000">
                  <c:v>3.154591592512245</c:v>
                </c:pt>
                <c:pt idx="61" formatCode="0.000">
                  <c:v>3.2071681190541157</c:v>
                </c:pt>
                <c:pt idx="62" formatCode="0.000">
                  <c:v>3.2597446455959864</c:v>
                </c:pt>
                <c:pt idx="63" formatCode="0.000">
                  <c:v>3.3123211721378572</c:v>
                </c:pt>
                <c:pt idx="64" formatCode="0.000">
                  <c:v>3.3648976986797279</c:v>
                </c:pt>
                <c:pt idx="65" formatCode="0.000">
                  <c:v>3.4174742252215986</c:v>
                </c:pt>
                <c:pt idx="66" formatCode="0.000">
                  <c:v>3.4700507517634693</c:v>
                </c:pt>
                <c:pt idx="67" formatCode="0.000">
                  <c:v>3.5226272783053401</c:v>
                </c:pt>
                <c:pt idx="68" formatCode="0.000">
                  <c:v>3.5752038048472108</c:v>
                </c:pt>
                <c:pt idx="69" formatCode="0.000">
                  <c:v>3.6277803313890815</c:v>
                </c:pt>
                <c:pt idx="70" formatCode="0.000">
                  <c:v>3.6803568579309522</c:v>
                </c:pt>
                <c:pt idx="71" formatCode="0.000">
                  <c:v>3.732933384472823</c:v>
                </c:pt>
                <c:pt idx="72" formatCode="0.000">
                  <c:v>3.7855099110146937</c:v>
                </c:pt>
                <c:pt idx="73" formatCode="0.000">
                  <c:v>3.8380864375565644</c:v>
                </c:pt>
                <c:pt idx="74" formatCode="0.000">
                  <c:v>3.8906629640984352</c:v>
                </c:pt>
                <c:pt idx="75" formatCode="0.000">
                  <c:v>3.9432394906403063</c:v>
                </c:pt>
                <c:pt idx="76" formatCode="0.000">
                  <c:v>3.995816017182177</c:v>
                </c:pt>
                <c:pt idx="77" formatCode="0.000">
                  <c:v>4.0483925437240478</c:v>
                </c:pt>
                <c:pt idx="78" formatCode="0.000">
                  <c:v>4.1009690702659185</c:v>
                </c:pt>
                <c:pt idx="79" formatCode="0.000">
                  <c:v>4.1535455968077892</c:v>
                </c:pt>
                <c:pt idx="80" formatCode="0.000">
                  <c:v>4.20612212334966</c:v>
                </c:pt>
                <c:pt idx="81" formatCode="0.000">
                  <c:v>4.2586986498915307</c:v>
                </c:pt>
                <c:pt idx="82" formatCode="0.000">
                  <c:v>4.3112751764334014</c:v>
                </c:pt>
                <c:pt idx="83" formatCode="0.000">
                  <c:v>4.3638517029752721</c:v>
                </c:pt>
                <c:pt idx="84" formatCode="0.000">
                  <c:v>4.4164282295171429</c:v>
                </c:pt>
                <c:pt idx="85" formatCode="0.000">
                  <c:v>4.4690047560590136</c:v>
                </c:pt>
                <c:pt idx="86" formatCode="0.000">
                  <c:v>4.5215812826008843</c:v>
                </c:pt>
                <c:pt idx="87" formatCode="0.000">
                  <c:v>4.574157809142755</c:v>
                </c:pt>
                <c:pt idx="88" formatCode="0.000">
                  <c:v>4.6267343356846258</c:v>
                </c:pt>
                <c:pt idx="89" formatCode="0.000">
                  <c:v>4.6793108622264965</c:v>
                </c:pt>
                <c:pt idx="90" formatCode="0.000">
                  <c:v>4.7318873887683672</c:v>
                </c:pt>
                <c:pt idx="91" formatCode="0.000">
                  <c:v>4.784463915310238</c:v>
                </c:pt>
                <c:pt idx="92" formatCode="0.000">
                  <c:v>4.8370404418521087</c:v>
                </c:pt>
                <c:pt idx="93" formatCode="0.000">
                  <c:v>4.8896169683939794</c:v>
                </c:pt>
                <c:pt idx="94" formatCode="0.000">
                  <c:v>4.9421934949358501</c:v>
                </c:pt>
                <c:pt idx="95" formatCode="0.000">
                  <c:v>4.9947700214777209</c:v>
                </c:pt>
                <c:pt idx="96" formatCode="0.000">
                  <c:v>5.0473465480195916</c:v>
                </c:pt>
                <c:pt idx="97" formatCode="0.000">
                  <c:v>5.0999230745614623</c:v>
                </c:pt>
                <c:pt idx="98" formatCode="0.000">
                  <c:v>5.152499601103333</c:v>
                </c:pt>
                <c:pt idx="99" formatCode="0.000">
                  <c:v>5.2050761276452038</c:v>
                </c:pt>
                <c:pt idx="100" formatCode="0.000">
                  <c:v>5.2576526541870745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7-4A73-B253-4695DD12C8FD}"/>
            </c:ext>
          </c:extLst>
        </c:ser>
        <c:ser>
          <c:idx val="3"/>
          <c:order val="3"/>
          <c:tx>
            <c:strRef>
              <c:f>'Waterfall Analysis'!$BB$15</c:f>
              <c:strCache>
                <c:ptCount val="1"/>
                <c:pt idx="0">
                  <c:v>Tom (Inv)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'Waterfall Analysis'!$AX$16:$AX$116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Analysis'!$BB$16:$BB$116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 formatCode="0.000">
                  <c:v>1.0350125333548963</c:v>
                </c:pt>
                <c:pt idx="20" formatCode="0.000">
                  <c:v>1.095895623552243</c:v>
                </c:pt>
                <c:pt idx="21" formatCode="0.000">
                  <c:v>1.1567787137495897</c:v>
                </c:pt>
                <c:pt idx="22" formatCode="0.000">
                  <c:v>1.2176618039469367</c:v>
                </c:pt>
                <c:pt idx="23" formatCode="0.000">
                  <c:v>1.2730100677627068</c:v>
                </c:pt>
                <c:pt idx="24" formatCode="0.000">
                  <c:v>1.3283583315784766</c:v>
                </c:pt>
                <c:pt idx="25" formatCode="0.000">
                  <c:v>1.3837065953942465</c:v>
                </c:pt>
                <c:pt idx="26" formatCode="0.000">
                  <c:v>1.4390548592100163</c:v>
                </c:pt>
                <c:pt idx="27" formatCode="0.000">
                  <c:v>1.4944031230257862</c:v>
                </c:pt>
                <c:pt idx="28" formatCode="0.000">
                  <c:v>1.549751386841556</c:v>
                </c:pt>
                <c:pt idx="29" formatCode="0.000">
                  <c:v>1.6050996506573258</c:v>
                </c:pt>
                <c:pt idx="30" formatCode="0.000">
                  <c:v>1.6604479144730957</c:v>
                </c:pt>
                <c:pt idx="31" formatCode="0.000">
                  <c:v>1.7157961782888655</c:v>
                </c:pt>
                <c:pt idx="32" formatCode="0.000">
                  <c:v>1.7711444421046354</c:v>
                </c:pt>
                <c:pt idx="33" formatCode="0.000">
                  <c:v>1.8264927059204052</c:v>
                </c:pt>
                <c:pt idx="34" formatCode="0.000">
                  <c:v>1.8818409697361751</c:v>
                </c:pt>
                <c:pt idx="35" formatCode="0.000">
                  <c:v>1.9371892335519449</c:v>
                </c:pt>
                <c:pt idx="36" formatCode="0.000">
                  <c:v>1.9925374973677148</c:v>
                </c:pt>
                <c:pt idx="37" formatCode="0.000">
                  <c:v>2.0478857611834846</c:v>
                </c:pt>
                <c:pt idx="38" formatCode="0.000">
                  <c:v>2.1032340249992547</c:v>
                </c:pt>
                <c:pt idx="39" formatCode="0.000">
                  <c:v>2.1585822888150243</c:v>
                </c:pt>
                <c:pt idx="40" formatCode="0.000">
                  <c:v>2.2139305526307944</c:v>
                </c:pt>
                <c:pt idx="41" formatCode="0.000">
                  <c:v>2.269278816446564</c:v>
                </c:pt>
                <c:pt idx="42" formatCode="0.000">
                  <c:v>2.3246270802623341</c:v>
                </c:pt>
                <c:pt idx="43" formatCode="0.000">
                  <c:v>2.3799753440781037</c:v>
                </c:pt>
                <c:pt idx="44" formatCode="0.000">
                  <c:v>2.4353236078938738</c:v>
                </c:pt>
                <c:pt idx="45" formatCode="0.000">
                  <c:v>2.4906718717096434</c:v>
                </c:pt>
                <c:pt idx="46" formatCode="0.000">
                  <c:v>2.5460201355254135</c:v>
                </c:pt>
                <c:pt idx="47" formatCode="0.000">
                  <c:v>2.6013683993411831</c:v>
                </c:pt>
                <c:pt idx="48" formatCode="0.000">
                  <c:v>2.6567166631569532</c:v>
                </c:pt>
                <c:pt idx="49" formatCode="0.000">
                  <c:v>2.7120649269727228</c:v>
                </c:pt>
                <c:pt idx="50" formatCode="0.000">
                  <c:v>2.7674131907884929</c:v>
                </c:pt>
                <c:pt idx="51" formatCode="0.000">
                  <c:v>2.8227614546042625</c:v>
                </c:pt>
                <c:pt idx="52" formatCode="0.000">
                  <c:v>2.8781097184200326</c:v>
                </c:pt>
                <c:pt idx="53" formatCode="0.000">
                  <c:v>2.9334579822358022</c:v>
                </c:pt>
                <c:pt idx="54" formatCode="0.000">
                  <c:v>2.9888062460515723</c:v>
                </c:pt>
                <c:pt idx="55" formatCode="0.000">
                  <c:v>3.0441545098673419</c:v>
                </c:pt>
                <c:pt idx="56" formatCode="0.000">
                  <c:v>3.099502773683112</c:v>
                </c:pt>
                <c:pt idx="57" formatCode="0.000">
                  <c:v>3.1548510374988816</c:v>
                </c:pt>
                <c:pt idx="58" formatCode="0.000">
                  <c:v>3.2101993013146517</c:v>
                </c:pt>
                <c:pt idx="59" formatCode="0.000">
                  <c:v>3.2655475651304213</c:v>
                </c:pt>
                <c:pt idx="60" formatCode="0.000">
                  <c:v>3.3208958289461914</c:v>
                </c:pt>
                <c:pt idx="61" formatCode="0.000">
                  <c:v>3.376244092761961</c:v>
                </c:pt>
                <c:pt idx="62" formatCode="0.000">
                  <c:v>3.4315923565777311</c:v>
                </c:pt>
                <c:pt idx="63" formatCode="0.000">
                  <c:v>3.4869406203935007</c:v>
                </c:pt>
                <c:pt idx="64" formatCode="0.000">
                  <c:v>3.5422888842092708</c:v>
                </c:pt>
                <c:pt idx="65" formatCode="0.000">
                  <c:v>3.5976371480250409</c:v>
                </c:pt>
                <c:pt idx="66" formatCode="0.000">
                  <c:v>3.6529854118408105</c:v>
                </c:pt>
                <c:pt idx="67" formatCode="0.000">
                  <c:v>3.7083336756565806</c:v>
                </c:pt>
                <c:pt idx="68" formatCode="0.000">
                  <c:v>3.7636819394723502</c:v>
                </c:pt>
                <c:pt idx="69" formatCode="0.000">
                  <c:v>3.8190302032881203</c:v>
                </c:pt>
                <c:pt idx="70" formatCode="0.000">
                  <c:v>3.8743784671038899</c:v>
                </c:pt>
                <c:pt idx="71" formatCode="0.000">
                  <c:v>3.92972673091966</c:v>
                </c:pt>
                <c:pt idx="72" formatCode="0.000">
                  <c:v>3.9850749947354296</c:v>
                </c:pt>
                <c:pt idx="73" formatCode="0.000">
                  <c:v>4.0404232585511997</c:v>
                </c:pt>
                <c:pt idx="74" formatCode="0.000">
                  <c:v>4.0957715223669693</c:v>
                </c:pt>
                <c:pt idx="75" formatCode="0.000">
                  <c:v>4.1511197861827389</c:v>
                </c:pt>
                <c:pt idx="76" formatCode="0.000">
                  <c:v>4.2064680499985094</c:v>
                </c:pt>
                <c:pt idx="77" formatCode="0.000">
                  <c:v>4.2618163138142791</c:v>
                </c:pt>
                <c:pt idx="78" formatCode="0.000">
                  <c:v>4.3171645776300487</c:v>
                </c:pt>
                <c:pt idx="79" formatCode="0.000">
                  <c:v>4.3725128414458183</c:v>
                </c:pt>
                <c:pt idx="80" formatCode="0.000">
                  <c:v>4.4278611052615888</c:v>
                </c:pt>
                <c:pt idx="81" formatCode="0.000">
                  <c:v>4.4832093690773585</c:v>
                </c:pt>
                <c:pt idx="82" formatCode="0.000">
                  <c:v>4.5385576328931281</c:v>
                </c:pt>
                <c:pt idx="83" formatCode="0.000">
                  <c:v>4.5939058967088977</c:v>
                </c:pt>
                <c:pt idx="84" formatCode="0.000">
                  <c:v>4.6492541605246682</c:v>
                </c:pt>
                <c:pt idx="85" formatCode="0.000">
                  <c:v>4.7046024243404378</c:v>
                </c:pt>
                <c:pt idx="86" formatCode="0.000">
                  <c:v>4.7599506881562075</c:v>
                </c:pt>
                <c:pt idx="87" formatCode="0.000">
                  <c:v>4.8152989519719771</c:v>
                </c:pt>
                <c:pt idx="88" formatCode="0.000">
                  <c:v>4.8706472157877476</c:v>
                </c:pt>
                <c:pt idx="89" formatCode="0.000">
                  <c:v>4.9259954796035172</c:v>
                </c:pt>
                <c:pt idx="90" formatCode="0.000">
                  <c:v>4.9813437434192869</c:v>
                </c:pt>
                <c:pt idx="91" formatCode="0.000">
                  <c:v>5.0366920072350565</c:v>
                </c:pt>
                <c:pt idx="92" formatCode="0.000">
                  <c:v>5.092040271050827</c:v>
                </c:pt>
                <c:pt idx="93" formatCode="0.000">
                  <c:v>5.1473885348665966</c:v>
                </c:pt>
                <c:pt idx="94" formatCode="0.000">
                  <c:v>5.2027367986823663</c:v>
                </c:pt>
                <c:pt idx="95" formatCode="0.000">
                  <c:v>5.2580850624981359</c:v>
                </c:pt>
                <c:pt idx="96" formatCode="0.000">
                  <c:v>5.3134333263139064</c:v>
                </c:pt>
                <c:pt idx="97" formatCode="0.000">
                  <c:v>5.368781590129676</c:v>
                </c:pt>
                <c:pt idx="98" formatCode="0.000">
                  <c:v>5.4241298539454457</c:v>
                </c:pt>
                <c:pt idx="99" formatCode="0.000">
                  <c:v>5.4794781177612162</c:v>
                </c:pt>
                <c:pt idx="100" formatCode="0.000">
                  <c:v>5.5348263815769858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77-4A73-B253-4695DD12C8FD}"/>
            </c:ext>
          </c:extLst>
        </c:ser>
        <c:ser>
          <c:idx val="4"/>
          <c:order val="4"/>
          <c:tx>
            <c:strRef>
              <c:f>'Waterfall Analysis'!$BC$15</c:f>
              <c:strCache>
                <c:ptCount val="1"/>
                <c:pt idx="0">
                  <c:v>Jerry (Inv)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'Waterfall Analysis'!$AX$16:$AX$116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'Waterfall Analysis'!$BC$16:$BC$116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 formatCode="0.000">
                  <c:v>2.0909090909090908</c:v>
                </c:pt>
                <c:pt idx="24" formatCode="0.000">
                  <c:v>2.1818181818181817</c:v>
                </c:pt>
                <c:pt idx="25" formatCode="0.000">
                  <c:v>2.2727272727272729</c:v>
                </c:pt>
                <c:pt idx="26" formatCode="0.000">
                  <c:v>2.3636363636363638</c:v>
                </c:pt>
                <c:pt idx="27" formatCode="0.000">
                  <c:v>2.4545454545454546</c:v>
                </c:pt>
                <c:pt idx="28" formatCode="0.000">
                  <c:v>2.5454545454545454</c:v>
                </c:pt>
                <c:pt idx="29" formatCode="0.000">
                  <c:v>2.6363636363636362</c:v>
                </c:pt>
                <c:pt idx="30" formatCode="0.000">
                  <c:v>2.7272727272727275</c:v>
                </c:pt>
                <c:pt idx="31" formatCode="0.000">
                  <c:v>2.8181818181818183</c:v>
                </c:pt>
                <c:pt idx="32" formatCode="0.000">
                  <c:v>2.9090909090909092</c:v>
                </c:pt>
                <c:pt idx="33" formatCode="0.000">
                  <c:v>3</c:v>
                </c:pt>
                <c:pt idx="34" formatCode="0.000">
                  <c:v>3.0909090909090908</c:v>
                </c:pt>
                <c:pt idx="35" formatCode="0.000">
                  <c:v>3.1818181818181821</c:v>
                </c:pt>
                <c:pt idx="36" formatCode="0.000">
                  <c:v>3.2727272727272729</c:v>
                </c:pt>
                <c:pt idx="37" formatCode="0.000">
                  <c:v>3.3636363636363638</c:v>
                </c:pt>
                <c:pt idx="38" formatCode="0.000">
                  <c:v>3.4545454545454546</c:v>
                </c:pt>
                <c:pt idx="39" formatCode="0.000">
                  <c:v>3.5454545454545454</c:v>
                </c:pt>
                <c:pt idx="40" formatCode="0.000">
                  <c:v>3.6363636363636367</c:v>
                </c:pt>
                <c:pt idx="41" formatCode="0.000">
                  <c:v>3.7272727272727275</c:v>
                </c:pt>
                <c:pt idx="42" formatCode="0.000">
                  <c:v>3.8181818181818183</c:v>
                </c:pt>
                <c:pt idx="43" formatCode="0.000">
                  <c:v>3.9090909090909092</c:v>
                </c:pt>
                <c:pt idx="44" formatCode="0.000">
                  <c:v>4</c:v>
                </c:pt>
                <c:pt idx="45" formatCode="0.000">
                  <c:v>4.0909090909090908</c:v>
                </c:pt>
                <c:pt idx="46" formatCode="0.000">
                  <c:v>4.1818181818181817</c:v>
                </c:pt>
                <c:pt idx="47" formatCode="0.000">
                  <c:v>4.2727272727272725</c:v>
                </c:pt>
                <c:pt idx="48" formatCode="0.000">
                  <c:v>4.3636363636363633</c:v>
                </c:pt>
                <c:pt idx="49" formatCode="0.000">
                  <c:v>4.454545454545455</c:v>
                </c:pt>
                <c:pt idx="50" formatCode="0.000">
                  <c:v>4.5454545454545459</c:v>
                </c:pt>
                <c:pt idx="51" formatCode="0.000">
                  <c:v>4.6363636363636367</c:v>
                </c:pt>
                <c:pt idx="52" formatCode="0.000">
                  <c:v>4.7272727272727275</c:v>
                </c:pt>
                <c:pt idx="53" formatCode="0.000">
                  <c:v>4.8181818181818183</c:v>
                </c:pt>
                <c:pt idx="54" formatCode="0.000">
                  <c:v>4.9090909090909092</c:v>
                </c:pt>
                <c:pt idx="55" formatCode="0.000">
                  <c:v>5</c:v>
                </c:pt>
                <c:pt idx="56" formatCode="0.000">
                  <c:v>5.0909090909090908</c:v>
                </c:pt>
                <c:pt idx="57" formatCode="0.000">
                  <c:v>5.1818181818181817</c:v>
                </c:pt>
                <c:pt idx="58" formatCode="0.000">
                  <c:v>5.2727272727272725</c:v>
                </c:pt>
                <c:pt idx="59" formatCode="0.000">
                  <c:v>5.3636363636363642</c:v>
                </c:pt>
                <c:pt idx="60" formatCode="0.000">
                  <c:v>5.454545454545455</c:v>
                </c:pt>
                <c:pt idx="61" formatCode="0.000">
                  <c:v>5.5454545454545459</c:v>
                </c:pt>
                <c:pt idx="62" formatCode="0.000">
                  <c:v>5.6363636363636367</c:v>
                </c:pt>
                <c:pt idx="63" formatCode="0.000">
                  <c:v>5.7272727272727275</c:v>
                </c:pt>
                <c:pt idx="64" formatCode="0.000">
                  <c:v>5.8181818181818183</c:v>
                </c:pt>
                <c:pt idx="65" formatCode="0.000">
                  <c:v>5.9090909090909092</c:v>
                </c:pt>
                <c:pt idx="66" formatCode="0.000">
                  <c:v>6</c:v>
                </c:pt>
                <c:pt idx="67" formatCode="0.000">
                  <c:v>6.0909090909090908</c:v>
                </c:pt>
                <c:pt idx="68" formatCode="0.000">
                  <c:v>6.1818181818181817</c:v>
                </c:pt>
                <c:pt idx="69" formatCode="0.000">
                  <c:v>6.2727272727272725</c:v>
                </c:pt>
                <c:pt idx="70" formatCode="0.000">
                  <c:v>6.3636363636363642</c:v>
                </c:pt>
                <c:pt idx="71" formatCode="0.000">
                  <c:v>6.454545454545455</c:v>
                </c:pt>
                <c:pt idx="72" formatCode="0.000">
                  <c:v>6.5454545454545459</c:v>
                </c:pt>
                <c:pt idx="73" formatCode="0.000">
                  <c:v>6.6363636363636367</c:v>
                </c:pt>
                <c:pt idx="74" formatCode="0.000">
                  <c:v>6.7272727272727275</c:v>
                </c:pt>
                <c:pt idx="75" formatCode="0.000">
                  <c:v>6.8181818181818183</c:v>
                </c:pt>
                <c:pt idx="76" formatCode="0.000">
                  <c:v>6.9090909090909092</c:v>
                </c:pt>
                <c:pt idx="77" formatCode="0.000">
                  <c:v>7</c:v>
                </c:pt>
                <c:pt idx="78" formatCode="0.000">
                  <c:v>7.0909090909090908</c:v>
                </c:pt>
                <c:pt idx="79" formatCode="0.000">
                  <c:v>7.1818181818181817</c:v>
                </c:pt>
                <c:pt idx="80" formatCode="0.000">
                  <c:v>7.2727272727272734</c:v>
                </c:pt>
                <c:pt idx="81" formatCode="0.000">
                  <c:v>7.3636363636363642</c:v>
                </c:pt>
                <c:pt idx="82" formatCode="0.000">
                  <c:v>7.454545454545455</c:v>
                </c:pt>
                <c:pt idx="83" formatCode="0.000">
                  <c:v>7.5454545454545459</c:v>
                </c:pt>
                <c:pt idx="84" formatCode="0.000">
                  <c:v>7.6363636363636367</c:v>
                </c:pt>
                <c:pt idx="85" formatCode="0.000">
                  <c:v>7.7272727272727275</c:v>
                </c:pt>
                <c:pt idx="86" formatCode="0.000">
                  <c:v>7.8181818181818183</c:v>
                </c:pt>
                <c:pt idx="87" formatCode="0.000">
                  <c:v>7.9090909090909092</c:v>
                </c:pt>
                <c:pt idx="88" formatCode="0.000">
                  <c:v>8</c:v>
                </c:pt>
                <c:pt idx="89" formatCode="0.000">
                  <c:v>8.0909090909090917</c:v>
                </c:pt>
                <c:pt idx="90" formatCode="0.000">
                  <c:v>8.1818181818181817</c:v>
                </c:pt>
                <c:pt idx="91" formatCode="0.000">
                  <c:v>8.2727272727272734</c:v>
                </c:pt>
                <c:pt idx="92" formatCode="0.000">
                  <c:v>8.3636363636363633</c:v>
                </c:pt>
                <c:pt idx="93" formatCode="0.000">
                  <c:v>8.454545454545455</c:v>
                </c:pt>
                <c:pt idx="94" formatCode="0.000">
                  <c:v>8.545454545454545</c:v>
                </c:pt>
                <c:pt idx="95" formatCode="0.000">
                  <c:v>8.6363636363636367</c:v>
                </c:pt>
                <c:pt idx="96" formatCode="0.000">
                  <c:v>8.7272727272727266</c:v>
                </c:pt>
                <c:pt idx="97" formatCode="0.000">
                  <c:v>8.8181818181818183</c:v>
                </c:pt>
                <c:pt idx="98" formatCode="0.000">
                  <c:v>8.9090909090909101</c:v>
                </c:pt>
                <c:pt idx="99" formatCode="0.000">
                  <c:v>9</c:v>
                </c:pt>
                <c:pt idx="100" formatCode="0.000">
                  <c:v>9.0909090909090917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77-4A73-B253-4695DD12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149343"/>
        <c:axId val="967706719"/>
      </c:areaChart>
      <c:catAx>
        <c:axId val="978149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06719"/>
        <c:crosses val="autoZero"/>
        <c:auto val="1"/>
        <c:lblAlgn val="ctr"/>
        <c:lblOffset val="100"/>
        <c:noMultiLvlLbl val="0"/>
      </c:catAx>
      <c:valAx>
        <c:axId val="96770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49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1</xdr:row>
      <xdr:rowOff>76200</xdr:rowOff>
    </xdr:from>
    <xdr:to>
      <xdr:col>23</xdr:col>
      <xdr:colOff>112513</xdr:colOff>
      <xdr:row>35</xdr:row>
      <xdr:rowOff>30702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62AB44-D0C4-471D-A5D6-68C0E69694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196" t="23634" r="55105" b="16068"/>
        <a:stretch/>
      </xdr:blipFill>
      <xdr:spPr>
        <a:xfrm>
          <a:off x="2171700" y="257175"/>
          <a:ext cx="11961613" cy="6107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10</xdr:row>
      <xdr:rowOff>9524</xdr:rowOff>
    </xdr:from>
    <xdr:to>
      <xdr:col>7</xdr:col>
      <xdr:colOff>325755</xdr:colOff>
      <xdr:row>11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D870C3-41DF-4E0E-B27D-876189559874}"/>
            </a:ext>
          </a:extLst>
        </xdr:cNvPr>
        <xdr:cNvSpPr/>
      </xdr:nvSpPr>
      <xdr:spPr>
        <a:xfrm>
          <a:off x="5168265" y="1821179"/>
          <a:ext cx="306705" cy="18097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495300</xdr:colOff>
      <xdr:row>10</xdr:row>
      <xdr:rowOff>22859</xdr:rowOff>
    </xdr:from>
    <xdr:to>
      <xdr:col>7</xdr:col>
      <xdr:colOff>802005</xdr:colOff>
      <xdr:row>11</xdr:row>
      <xdr:rowOff>24765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A37D5D8-830D-4EC4-88D3-C5C07971DAA2}"/>
            </a:ext>
          </a:extLst>
        </xdr:cNvPr>
        <xdr:cNvSpPr/>
      </xdr:nvSpPr>
      <xdr:spPr>
        <a:xfrm>
          <a:off x="5648325" y="1828799"/>
          <a:ext cx="306705" cy="182881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1019175</xdr:colOff>
      <xdr:row>10</xdr:row>
      <xdr:rowOff>3809</xdr:rowOff>
    </xdr:from>
    <xdr:to>
      <xdr:col>7</xdr:col>
      <xdr:colOff>1325880</xdr:colOff>
      <xdr:row>11</xdr:row>
      <xdr:rowOff>5715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D57D288-F129-4383-95AB-A7390BEBC886}"/>
            </a:ext>
          </a:extLst>
        </xdr:cNvPr>
        <xdr:cNvSpPr/>
      </xdr:nvSpPr>
      <xdr:spPr>
        <a:xfrm>
          <a:off x="6170295" y="1813559"/>
          <a:ext cx="306705" cy="18478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0</xdr:colOff>
      <xdr:row>10</xdr:row>
      <xdr:rowOff>11429</xdr:rowOff>
    </xdr:from>
    <xdr:to>
      <xdr:col>11</xdr:col>
      <xdr:colOff>676275</xdr:colOff>
      <xdr:row>11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4091631-A9E7-42DB-BCEE-5F5357A32E8A}"/>
            </a:ext>
          </a:extLst>
        </xdr:cNvPr>
        <xdr:cNvSpPr/>
      </xdr:nvSpPr>
      <xdr:spPr>
        <a:xfrm>
          <a:off x="7943850" y="1823084"/>
          <a:ext cx="674370" cy="182881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0</xdr:colOff>
      <xdr:row>10</xdr:row>
      <xdr:rowOff>11429</xdr:rowOff>
    </xdr:from>
    <xdr:to>
      <xdr:col>11</xdr:col>
      <xdr:colOff>674370</xdr:colOff>
      <xdr:row>11</xdr:row>
      <xdr:rowOff>13335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40E0B4C-1352-439D-BF29-D9338F2B9663}"/>
            </a:ext>
          </a:extLst>
        </xdr:cNvPr>
        <xdr:cNvSpPr/>
      </xdr:nvSpPr>
      <xdr:spPr>
        <a:xfrm>
          <a:off x="7943850" y="1823084"/>
          <a:ext cx="672465" cy="18478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866775</xdr:colOff>
      <xdr:row>10</xdr:row>
      <xdr:rowOff>3809</xdr:rowOff>
    </xdr:from>
    <xdr:to>
      <xdr:col>11</xdr:col>
      <xdr:colOff>1535430</xdr:colOff>
      <xdr:row>11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46D3EEE-4EEE-4D42-AE12-B4A94130A151}"/>
            </a:ext>
          </a:extLst>
        </xdr:cNvPr>
        <xdr:cNvSpPr/>
      </xdr:nvSpPr>
      <xdr:spPr>
        <a:xfrm>
          <a:off x="8808720" y="1813559"/>
          <a:ext cx="674370" cy="18859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1931670</xdr:colOff>
      <xdr:row>10</xdr:row>
      <xdr:rowOff>3809</xdr:rowOff>
    </xdr:from>
    <xdr:to>
      <xdr:col>11</xdr:col>
      <xdr:colOff>2609850</xdr:colOff>
      <xdr:row>11</xdr:row>
      <xdr:rowOff>9525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A3826C-773F-4235-9307-4E6AD5A6B739}"/>
            </a:ext>
          </a:extLst>
        </xdr:cNvPr>
        <xdr:cNvSpPr/>
      </xdr:nvSpPr>
      <xdr:spPr>
        <a:xfrm>
          <a:off x="9873615" y="1813559"/>
          <a:ext cx="676275" cy="18859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9525</xdr:colOff>
      <xdr:row>10</xdr:row>
      <xdr:rowOff>17144</xdr:rowOff>
    </xdr:from>
    <xdr:to>
      <xdr:col>13</xdr:col>
      <xdr:colOff>859155</xdr:colOff>
      <xdr:row>10</xdr:row>
      <xdr:rowOff>167640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5B398C3-4BE5-489F-A905-3946F435564D}"/>
            </a:ext>
          </a:extLst>
        </xdr:cNvPr>
        <xdr:cNvSpPr/>
      </xdr:nvSpPr>
      <xdr:spPr>
        <a:xfrm>
          <a:off x="10631805" y="1830704"/>
          <a:ext cx="843915" cy="15049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  </a:t>
          </a:r>
        </a:p>
      </xdr:txBody>
    </xdr:sp>
    <xdr:clientData/>
  </xdr:twoCellAnchor>
  <xdr:twoCellAnchor>
    <xdr:from>
      <xdr:col>13</xdr:col>
      <xdr:colOff>952499</xdr:colOff>
      <xdr:row>10</xdr:row>
      <xdr:rowOff>3809</xdr:rowOff>
    </xdr:from>
    <xdr:to>
      <xdr:col>13</xdr:col>
      <xdr:colOff>1817368</xdr:colOff>
      <xdr:row>11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E98D75C-FF00-4803-B02A-520C2230565F}"/>
            </a:ext>
          </a:extLst>
        </xdr:cNvPr>
        <xdr:cNvSpPr/>
      </xdr:nvSpPr>
      <xdr:spPr>
        <a:xfrm>
          <a:off x="11572874" y="1813559"/>
          <a:ext cx="861059" cy="17716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1929765</xdr:colOff>
      <xdr:row>10</xdr:row>
      <xdr:rowOff>3809</xdr:rowOff>
    </xdr:from>
    <xdr:to>
      <xdr:col>14</xdr:col>
      <xdr:colOff>0</xdr:colOff>
      <xdr:row>11</xdr:row>
      <xdr:rowOff>19050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4C4C651-AD25-4531-90CD-0ABE321AE766}"/>
            </a:ext>
          </a:extLst>
        </xdr:cNvPr>
        <xdr:cNvSpPr/>
      </xdr:nvSpPr>
      <xdr:spPr>
        <a:xfrm>
          <a:off x="12546330" y="1813559"/>
          <a:ext cx="760095" cy="19240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34290</xdr:colOff>
      <xdr:row>19</xdr:row>
      <xdr:rowOff>175259</xdr:rowOff>
    </xdr:from>
    <xdr:to>
      <xdr:col>11</xdr:col>
      <xdr:colOff>702945</xdr:colOff>
      <xdr:row>21</xdr:row>
      <xdr:rowOff>1905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DA880CA-805D-4790-B139-A4343CFAE98C}"/>
            </a:ext>
          </a:extLst>
        </xdr:cNvPr>
        <xdr:cNvSpPr/>
      </xdr:nvSpPr>
      <xdr:spPr>
        <a:xfrm>
          <a:off x="7978140" y="3609974"/>
          <a:ext cx="672465" cy="19240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910590</xdr:colOff>
      <xdr:row>19</xdr:row>
      <xdr:rowOff>175259</xdr:rowOff>
    </xdr:from>
    <xdr:to>
      <xdr:col>11</xdr:col>
      <xdr:colOff>1579245</xdr:colOff>
      <xdr:row>21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C58C9D3-E72F-46B4-ABB6-779A57F582C5}"/>
            </a:ext>
          </a:extLst>
        </xdr:cNvPr>
        <xdr:cNvSpPr/>
      </xdr:nvSpPr>
      <xdr:spPr>
        <a:xfrm>
          <a:off x="8854440" y="3609974"/>
          <a:ext cx="672465" cy="20193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1929765</xdr:colOff>
      <xdr:row>19</xdr:row>
      <xdr:rowOff>180974</xdr:rowOff>
    </xdr:from>
    <xdr:to>
      <xdr:col>11</xdr:col>
      <xdr:colOff>2598420</xdr:colOff>
      <xdr:row>21</xdr:row>
      <xdr:rowOff>17145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8A62C483-21B5-4510-B880-BD3D38E17E0A}"/>
            </a:ext>
          </a:extLst>
        </xdr:cNvPr>
        <xdr:cNvSpPr/>
      </xdr:nvSpPr>
      <xdr:spPr>
        <a:xfrm>
          <a:off x="9869805" y="3617594"/>
          <a:ext cx="674370" cy="20383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11430</xdr:colOff>
      <xdr:row>29</xdr:row>
      <xdr:rowOff>9524</xdr:rowOff>
    </xdr:from>
    <xdr:to>
      <xdr:col>7</xdr:col>
      <xdr:colOff>325755</xdr:colOff>
      <xdr:row>30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9965B35-7FBF-4972-A408-79B5681FA34A}"/>
            </a:ext>
          </a:extLst>
        </xdr:cNvPr>
        <xdr:cNvSpPr/>
      </xdr:nvSpPr>
      <xdr:spPr>
        <a:xfrm>
          <a:off x="5168265" y="5259704"/>
          <a:ext cx="306705" cy="18097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495300</xdr:colOff>
      <xdr:row>29</xdr:row>
      <xdr:rowOff>22859</xdr:rowOff>
    </xdr:from>
    <xdr:to>
      <xdr:col>7</xdr:col>
      <xdr:colOff>802005</xdr:colOff>
      <xdr:row>30</xdr:row>
      <xdr:rowOff>24765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625D6D3-B03C-4E5B-8C83-7E9AE78FE391}"/>
            </a:ext>
          </a:extLst>
        </xdr:cNvPr>
        <xdr:cNvSpPr/>
      </xdr:nvSpPr>
      <xdr:spPr>
        <a:xfrm>
          <a:off x="5648325" y="5267324"/>
          <a:ext cx="306705" cy="182881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1019175</xdr:colOff>
      <xdr:row>29</xdr:row>
      <xdr:rowOff>3809</xdr:rowOff>
    </xdr:from>
    <xdr:to>
      <xdr:col>7</xdr:col>
      <xdr:colOff>1325880</xdr:colOff>
      <xdr:row>30</xdr:row>
      <xdr:rowOff>5715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93888C9-F58A-40D7-9551-9C2FA4F32E29}"/>
            </a:ext>
          </a:extLst>
        </xdr:cNvPr>
        <xdr:cNvSpPr/>
      </xdr:nvSpPr>
      <xdr:spPr>
        <a:xfrm>
          <a:off x="6170295" y="5252084"/>
          <a:ext cx="306705" cy="18478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0</xdr:colOff>
      <xdr:row>29</xdr:row>
      <xdr:rowOff>11429</xdr:rowOff>
    </xdr:from>
    <xdr:to>
      <xdr:col>11</xdr:col>
      <xdr:colOff>676275</xdr:colOff>
      <xdr:row>30</xdr:row>
      <xdr:rowOff>19050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975C9B2-C359-433A-9B1B-B3256F94ACF1}"/>
            </a:ext>
          </a:extLst>
        </xdr:cNvPr>
        <xdr:cNvSpPr/>
      </xdr:nvSpPr>
      <xdr:spPr>
        <a:xfrm>
          <a:off x="7943850" y="5261609"/>
          <a:ext cx="674370" cy="182881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0</xdr:colOff>
      <xdr:row>29</xdr:row>
      <xdr:rowOff>11429</xdr:rowOff>
    </xdr:from>
    <xdr:to>
      <xdr:col>11</xdr:col>
      <xdr:colOff>674370</xdr:colOff>
      <xdr:row>30</xdr:row>
      <xdr:rowOff>13335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C2D23FEC-1916-4AB9-BE89-89BBC9D77D4E}"/>
            </a:ext>
          </a:extLst>
        </xdr:cNvPr>
        <xdr:cNvSpPr/>
      </xdr:nvSpPr>
      <xdr:spPr>
        <a:xfrm>
          <a:off x="7943850" y="5261609"/>
          <a:ext cx="672465" cy="18478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866775</xdr:colOff>
      <xdr:row>29</xdr:row>
      <xdr:rowOff>3809</xdr:rowOff>
    </xdr:from>
    <xdr:to>
      <xdr:col>11</xdr:col>
      <xdr:colOff>1535430</xdr:colOff>
      <xdr:row>30</xdr:row>
      <xdr:rowOff>9525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C51E6E6-50F8-400B-962E-FABE7829F4EE}"/>
            </a:ext>
          </a:extLst>
        </xdr:cNvPr>
        <xdr:cNvSpPr/>
      </xdr:nvSpPr>
      <xdr:spPr>
        <a:xfrm>
          <a:off x="8808720" y="5252084"/>
          <a:ext cx="674370" cy="18859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1931670</xdr:colOff>
      <xdr:row>29</xdr:row>
      <xdr:rowOff>3809</xdr:rowOff>
    </xdr:from>
    <xdr:to>
      <xdr:col>11</xdr:col>
      <xdr:colOff>2609850</xdr:colOff>
      <xdr:row>30</xdr:row>
      <xdr:rowOff>9525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A24E58A-0018-49AF-9B83-93E728E79767}"/>
            </a:ext>
          </a:extLst>
        </xdr:cNvPr>
        <xdr:cNvSpPr/>
      </xdr:nvSpPr>
      <xdr:spPr>
        <a:xfrm>
          <a:off x="9873615" y="5252084"/>
          <a:ext cx="676275" cy="18859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952499</xdr:colOff>
      <xdr:row>29</xdr:row>
      <xdr:rowOff>3809</xdr:rowOff>
    </xdr:from>
    <xdr:to>
      <xdr:col>13</xdr:col>
      <xdr:colOff>1813558</xdr:colOff>
      <xdr:row>30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CF32FF7-69DD-4DD9-9E78-26A1012E05C0}"/>
            </a:ext>
          </a:extLst>
        </xdr:cNvPr>
        <xdr:cNvSpPr/>
      </xdr:nvSpPr>
      <xdr:spPr>
        <a:xfrm>
          <a:off x="11572874" y="5252084"/>
          <a:ext cx="857249" cy="17716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1925955</xdr:colOff>
      <xdr:row>29</xdr:row>
      <xdr:rowOff>3809</xdr:rowOff>
    </xdr:from>
    <xdr:to>
      <xdr:col>14</xdr:col>
      <xdr:colOff>0</xdr:colOff>
      <xdr:row>30</xdr:row>
      <xdr:rowOff>15240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C830CB6-131C-4CD2-81A0-51679BD8613E}"/>
            </a:ext>
          </a:extLst>
        </xdr:cNvPr>
        <xdr:cNvSpPr/>
      </xdr:nvSpPr>
      <xdr:spPr>
        <a:xfrm>
          <a:off x="12542520" y="5252084"/>
          <a:ext cx="763905" cy="196216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34290</xdr:colOff>
      <xdr:row>38</xdr:row>
      <xdr:rowOff>175259</xdr:rowOff>
    </xdr:from>
    <xdr:to>
      <xdr:col>11</xdr:col>
      <xdr:colOff>702945</xdr:colOff>
      <xdr:row>40</xdr:row>
      <xdr:rowOff>1905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9749273-1001-4919-B895-2C8269EAD001}"/>
            </a:ext>
          </a:extLst>
        </xdr:cNvPr>
        <xdr:cNvSpPr/>
      </xdr:nvSpPr>
      <xdr:spPr>
        <a:xfrm>
          <a:off x="7978140" y="7048499"/>
          <a:ext cx="672465" cy="19240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910590</xdr:colOff>
      <xdr:row>38</xdr:row>
      <xdr:rowOff>175259</xdr:rowOff>
    </xdr:from>
    <xdr:to>
      <xdr:col>11</xdr:col>
      <xdr:colOff>1579245</xdr:colOff>
      <xdr:row>40</xdr:row>
      <xdr:rowOff>9525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C837E54E-A5CE-49B5-95C7-3B1802600F28}"/>
            </a:ext>
          </a:extLst>
        </xdr:cNvPr>
        <xdr:cNvSpPr/>
      </xdr:nvSpPr>
      <xdr:spPr>
        <a:xfrm>
          <a:off x="8854440" y="7048499"/>
          <a:ext cx="672465" cy="20193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1929765</xdr:colOff>
      <xdr:row>38</xdr:row>
      <xdr:rowOff>180974</xdr:rowOff>
    </xdr:from>
    <xdr:to>
      <xdr:col>11</xdr:col>
      <xdr:colOff>2598420</xdr:colOff>
      <xdr:row>40</xdr:row>
      <xdr:rowOff>17145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34F25E8-E6CE-48BF-B8DC-F5F86CF27EFB}"/>
            </a:ext>
          </a:extLst>
        </xdr:cNvPr>
        <xdr:cNvSpPr/>
      </xdr:nvSpPr>
      <xdr:spPr>
        <a:xfrm>
          <a:off x="9869805" y="7056119"/>
          <a:ext cx="674370" cy="20383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34290</xdr:colOff>
      <xdr:row>38</xdr:row>
      <xdr:rowOff>175259</xdr:rowOff>
    </xdr:from>
    <xdr:to>
      <xdr:col>13</xdr:col>
      <xdr:colOff>702945</xdr:colOff>
      <xdr:row>40</xdr:row>
      <xdr:rowOff>1905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459C072C-6065-4D53-AA6D-ECD74BAFBE3F}"/>
            </a:ext>
          </a:extLst>
        </xdr:cNvPr>
        <xdr:cNvSpPr/>
      </xdr:nvSpPr>
      <xdr:spPr>
        <a:xfrm>
          <a:off x="10654665" y="7048499"/>
          <a:ext cx="672465" cy="19240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910590</xdr:colOff>
      <xdr:row>38</xdr:row>
      <xdr:rowOff>175259</xdr:rowOff>
    </xdr:from>
    <xdr:to>
      <xdr:col>13</xdr:col>
      <xdr:colOff>1579245</xdr:colOff>
      <xdr:row>40</xdr:row>
      <xdr:rowOff>9525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E7FFE83-E26B-42F4-9E10-98CE218B3E19}"/>
            </a:ext>
          </a:extLst>
        </xdr:cNvPr>
        <xdr:cNvSpPr/>
      </xdr:nvSpPr>
      <xdr:spPr>
        <a:xfrm>
          <a:off x="11530965" y="7048499"/>
          <a:ext cx="672465" cy="20193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1929765</xdr:colOff>
      <xdr:row>38</xdr:row>
      <xdr:rowOff>180974</xdr:rowOff>
    </xdr:from>
    <xdr:to>
      <xdr:col>13</xdr:col>
      <xdr:colOff>2598420</xdr:colOff>
      <xdr:row>40</xdr:row>
      <xdr:rowOff>17145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3A8D7C6-D1B0-45CA-A0C8-BF09580FA91B}"/>
            </a:ext>
          </a:extLst>
        </xdr:cNvPr>
        <xdr:cNvSpPr/>
      </xdr:nvSpPr>
      <xdr:spPr>
        <a:xfrm>
          <a:off x="12546330" y="7056119"/>
          <a:ext cx="674370" cy="20383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34290</xdr:colOff>
      <xdr:row>19</xdr:row>
      <xdr:rowOff>175259</xdr:rowOff>
    </xdr:from>
    <xdr:to>
      <xdr:col>13</xdr:col>
      <xdr:colOff>702945</xdr:colOff>
      <xdr:row>21</xdr:row>
      <xdr:rowOff>1905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7C153F6-9F01-4046-92EF-0F7C8F7C6F44}"/>
            </a:ext>
          </a:extLst>
        </xdr:cNvPr>
        <xdr:cNvSpPr/>
      </xdr:nvSpPr>
      <xdr:spPr>
        <a:xfrm>
          <a:off x="10654665" y="3609974"/>
          <a:ext cx="672465" cy="19240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910590</xdr:colOff>
      <xdr:row>19</xdr:row>
      <xdr:rowOff>175259</xdr:rowOff>
    </xdr:from>
    <xdr:to>
      <xdr:col>13</xdr:col>
      <xdr:colOff>1579245</xdr:colOff>
      <xdr:row>21</xdr:row>
      <xdr:rowOff>9525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DEE94F5-AA4A-4486-8578-40A9DB9A1B68}"/>
            </a:ext>
          </a:extLst>
        </xdr:cNvPr>
        <xdr:cNvSpPr/>
      </xdr:nvSpPr>
      <xdr:spPr>
        <a:xfrm>
          <a:off x="11530965" y="3609974"/>
          <a:ext cx="672465" cy="201931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1929765</xdr:colOff>
      <xdr:row>19</xdr:row>
      <xdr:rowOff>180974</xdr:rowOff>
    </xdr:from>
    <xdr:to>
      <xdr:col>13</xdr:col>
      <xdr:colOff>2598420</xdr:colOff>
      <xdr:row>21</xdr:row>
      <xdr:rowOff>17145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2FAC2E9F-AF1F-4996-9C31-25EF171A057B}"/>
            </a:ext>
          </a:extLst>
        </xdr:cNvPr>
        <xdr:cNvSpPr/>
      </xdr:nvSpPr>
      <xdr:spPr>
        <a:xfrm>
          <a:off x="12546330" y="3617594"/>
          <a:ext cx="674370" cy="203836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16</xdr:col>
      <xdr:colOff>27216</xdr:colOff>
      <xdr:row>68</xdr:row>
      <xdr:rowOff>87631</xdr:rowOff>
    </xdr:from>
    <xdr:to>
      <xdr:col>16</xdr:col>
      <xdr:colOff>212692</xdr:colOff>
      <xdr:row>68</xdr:row>
      <xdr:rowOff>154306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311CC6B-5E1F-4E9E-B34E-BA0A390CE9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431" t="54365" r="60307" b="19576"/>
        <a:stretch/>
      </xdr:blipFill>
      <xdr:spPr>
        <a:xfrm>
          <a:off x="14550936" y="12216766"/>
          <a:ext cx="183571" cy="62865"/>
        </a:xfrm>
        <a:prstGeom prst="rect">
          <a:avLst/>
        </a:prstGeom>
      </xdr:spPr>
    </xdr:pic>
    <xdr:clientData/>
  </xdr:twoCellAnchor>
  <xdr:twoCellAnchor editAs="oneCell">
    <xdr:from>
      <xdr:col>13</xdr:col>
      <xdr:colOff>2144685</xdr:colOff>
      <xdr:row>70</xdr:row>
      <xdr:rowOff>43816</xdr:rowOff>
    </xdr:from>
    <xdr:to>
      <xdr:col>13</xdr:col>
      <xdr:colOff>2301442</xdr:colOff>
      <xdr:row>70</xdr:row>
      <xdr:rowOff>91440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5284D69-C173-4823-BF31-1BF85E83D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19" t="29930" r="60227" b="44275"/>
        <a:stretch/>
      </xdr:blipFill>
      <xdr:spPr>
        <a:xfrm rot="871332" flipV="1">
          <a:off x="12766965" y="12532996"/>
          <a:ext cx="158662" cy="49529"/>
        </a:xfrm>
        <a:prstGeom prst="rect">
          <a:avLst/>
        </a:prstGeom>
      </xdr:spPr>
    </xdr:pic>
    <xdr:clientData/>
  </xdr:twoCellAnchor>
  <xdr:twoCellAnchor>
    <xdr:from>
      <xdr:col>13</xdr:col>
      <xdr:colOff>28574</xdr:colOff>
      <xdr:row>29</xdr:row>
      <xdr:rowOff>13334</xdr:rowOff>
    </xdr:from>
    <xdr:to>
      <xdr:col>13</xdr:col>
      <xdr:colOff>889633</xdr:colOff>
      <xdr:row>30</xdr:row>
      <xdr:rowOff>9525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AAD7737-6D3B-4837-8360-F56143685873}"/>
            </a:ext>
          </a:extLst>
        </xdr:cNvPr>
        <xdr:cNvSpPr/>
      </xdr:nvSpPr>
      <xdr:spPr>
        <a:xfrm>
          <a:off x="10647044" y="5265419"/>
          <a:ext cx="866774" cy="175261"/>
        </a:xfrm>
        <a:prstGeom prst="rect">
          <a:avLst/>
        </a:prstGeom>
        <a:noFill/>
        <a:ln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1905</xdr:colOff>
      <xdr:row>22</xdr:row>
      <xdr:rowOff>0</xdr:rowOff>
    </xdr:from>
    <xdr:to>
      <xdr:col>13</xdr:col>
      <xdr:colOff>847725</xdr:colOff>
      <xdr:row>23</xdr:row>
      <xdr:rowOff>22859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FC455AB7-43E2-4997-B7B2-2BCB1A14E16D}"/>
            </a:ext>
          </a:extLst>
        </xdr:cNvPr>
        <xdr:cNvSpPr/>
      </xdr:nvSpPr>
      <xdr:spPr>
        <a:xfrm>
          <a:off x="10622280" y="4162425"/>
          <a:ext cx="845820" cy="20383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845820</xdr:colOff>
      <xdr:row>43</xdr:row>
      <xdr:rowOff>24765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EE82C49-C208-4E6A-96A2-DF3330796157}"/>
            </a:ext>
          </a:extLst>
        </xdr:cNvPr>
        <xdr:cNvSpPr/>
      </xdr:nvSpPr>
      <xdr:spPr>
        <a:xfrm>
          <a:off x="10620375" y="7419975"/>
          <a:ext cx="847725" cy="20193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1905</xdr:colOff>
      <xdr:row>22</xdr:row>
      <xdr:rowOff>175258</xdr:rowOff>
    </xdr:from>
    <xdr:to>
      <xdr:col>13</xdr:col>
      <xdr:colOff>849630</xdr:colOff>
      <xdr:row>23</xdr:row>
      <xdr:rowOff>180974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EA813705-E45E-45ED-BF15-0E5B17229023}"/>
            </a:ext>
          </a:extLst>
        </xdr:cNvPr>
        <xdr:cNvSpPr/>
      </xdr:nvSpPr>
      <xdr:spPr>
        <a:xfrm>
          <a:off x="10622280" y="4337683"/>
          <a:ext cx="847725" cy="18669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849630</xdr:colOff>
      <xdr:row>43</xdr:row>
      <xdr:rowOff>171450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F8CDDAD2-EF2A-4E75-B745-ABEAABE0FECD}"/>
            </a:ext>
          </a:extLst>
        </xdr:cNvPr>
        <xdr:cNvSpPr/>
      </xdr:nvSpPr>
      <xdr:spPr>
        <a:xfrm>
          <a:off x="10620375" y="7962900"/>
          <a:ext cx="849630" cy="1714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30481</xdr:colOff>
      <xdr:row>40</xdr:row>
      <xdr:rowOff>154305</xdr:rowOff>
    </xdr:from>
    <xdr:to>
      <xdr:col>13</xdr:col>
      <xdr:colOff>857250</xdr:colOff>
      <xdr:row>42</xdr:row>
      <xdr:rowOff>36195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76B562A-BC88-423B-8E2A-0E6F9269CDB4}"/>
            </a:ext>
          </a:extLst>
        </xdr:cNvPr>
        <xdr:cNvSpPr/>
      </xdr:nvSpPr>
      <xdr:spPr>
        <a:xfrm>
          <a:off x="11012806" y="7412355"/>
          <a:ext cx="864869" cy="24384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>
              <a:solidFill>
                <a:schemeClr val="tx1">
                  <a:lumMod val="95000"/>
                  <a:lumOff val="5000"/>
                </a:schemeClr>
              </a:solidFill>
            </a:rPr>
            <a:t>Full</a:t>
          </a:r>
          <a:r>
            <a:rPr lang="en-IN" sz="1100" baseline="0">
              <a:solidFill>
                <a:schemeClr val="tx1">
                  <a:lumMod val="95000"/>
                  <a:lumOff val="5000"/>
                </a:schemeClr>
              </a:solidFill>
            </a:rPr>
            <a:t> Ratchet</a:t>
          </a:r>
          <a:endParaRPr lang="en-IN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120967</xdr:colOff>
      <xdr:row>66</xdr:row>
      <xdr:rowOff>142874</xdr:rowOff>
    </xdr:from>
    <xdr:to>
      <xdr:col>19</xdr:col>
      <xdr:colOff>1045266</xdr:colOff>
      <xdr:row>80</xdr:row>
      <xdr:rowOff>174306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3146B-97A3-4A38-A3C1-01627C751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952499</xdr:colOff>
      <xdr:row>66</xdr:row>
      <xdr:rowOff>170497</xdr:rowOff>
    </xdr:from>
    <xdr:to>
      <xdr:col>23</xdr:col>
      <xdr:colOff>381000</xdr:colOff>
      <xdr:row>80</xdr:row>
      <xdr:rowOff>69532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F96452-C5E2-4C7E-B671-3A58830BF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362797</xdr:colOff>
      <xdr:row>40</xdr:row>
      <xdr:rowOff>170392</xdr:rowOff>
    </xdr:from>
    <xdr:to>
      <xdr:col>25</xdr:col>
      <xdr:colOff>920750</xdr:colOff>
      <xdr:row>42</xdr:row>
      <xdr:rowOff>10583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7F25F82-FA80-43D6-96A6-6EEC025C8D14}"/>
            </a:ext>
          </a:extLst>
        </xdr:cNvPr>
        <xdr:cNvSpPr/>
      </xdr:nvSpPr>
      <xdr:spPr>
        <a:xfrm>
          <a:off x="29867437" y="7832302"/>
          <a:ext cx="563668" cy="209761"/>
        </a:xfrm>
        <a:prstGeom prst="ellipse">
          <a:avLst/>
        </a:prstGeom>
        <a:noFill/>
        <a:ln w="19050">
          <a:solidFill>
            <a:schemeClr val="accent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595312</xdr:colOff>
      <xdr:row>66</xdr:row>
      <xdr:rowOff>23812</xdr:rowOff>
    </xdr:from>
    <xdr:to>
      <xdr:col>21</xdr:col>
      <xdr:colOff>476250</xdr:colOff>
      <xdr:row>78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BA769-735F-4477-9613-87AABBBAA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120808</xdr:colOff>
      <xdr:row>66</xdr:row>
      <xdr:rowOff>11906</xdr:rowOff>
    </xdr:from>
    <xdr:to>
      <xdr:col>25</xdr:col>
      <xdr:colOff>71436</xdr:colOff>
      <xdr:row>78</xdr:row>
      <xdr:rowOff>79957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69F2B-C458-4194-B8CB-AE7DF11E2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393912</xdr:colOff>
      <xdr:row>58</xdr:row>
      <xdr:rowOff>190499</xdr:rowOff>
    </xdr:from>
    <xdr:to>
      <xdr:col>31</xdr:col>
      <xdr:colOff>965200</xdr:colOff>
      <xdr:row>60</xdr:row>
      <xdr:rowOff>21165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24A990B-F9DF-49FD-AEC5-E3C59B6A11DB}"/>
            </a:ext>
          </a:extLst>
        </xdr:cNvPr>
        <xdr:cNvSpPr/>
      </xdr:nvSpPr>
      <xdr:spPr>
        <a:xfrm>
          <a:off x="24003000" y="11249024"/>
          <a:ext cx="0" cy="198331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31</xdr:col>
      <xdr:colOff>371475</xdr:colOff>
      <xdr:row>41</xdr:row>
      <xdr:rowOff>0</xdr:rowOff>
    </xdr:from>
    <xdr:to>
      <xdr:col>31</xdr:col>
      <xdr:colOff>942763</xdr:colOff>
      <xdr:row>42</xdr:row>
      <xdr:rowOff>19261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90DA2638-6B4F-45D0-BBB5-B456C9FE476E}"/>
            </a:ext>
          </a:extLst>
        </xdr:cNvPr>
        <xdr:cNvSpPr/>
      </xdr:nvSpPr>
      <xdr:spPr>
        <a:xfrm>
          <a:off x="24003000" y="7848600"/>
          <a:ext cx="0" cy="196426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37</xdr:col>
      <xdr:colOff>371475</xdr:colOff>
      <xdr:row>41</xdr:row>
      <xdr:rowOff>0</xdr:rowOff>
    </xdr:from>
    <xdr:to>
      <xdr:col>37</xdr:col>
      <xdr:colOff>942763</xdr:colOff>
      <xdr:row>42</xdr:row>
      <xdr:rowOff>19261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0034C18-359A-4649-8413-2AE9C764A584}"/>
            </a:ext>
          </a:extLst>
        </xdr:cNvPr>
        <xdr:cNvSpPr/>
      </xdr:nvSpPr>
      <xdr:spPr>
        <a:xfrm>
          <a:off x="24003000" y="7848600"/>
          <a:ext cx="0" cy="196426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37</xdr:col>
      <xdr:colOff>393912</xdr:colOff>
      <xdr:row>58</xdr:row>
      <xdr:rowOff>190499</xdr:rowOff>
    </xdr:from>
    <xdr:to>
      <xdr:col>37</xdr:col>
      <xdr:colOff>965200</xdr:colOff>
      <xdr:row>60</xdr:row>
      <xdr:rowOff>21165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75F4EE4-0AC4-42B4-9A0A-129FA670A423}"/>
            </a:ext>
          </a:extLst>
        </xdr:cNvPr>
        <xdr:cNvSpPr/>
      </xdr:nvSpPr>
      <xdr:spPr>
        <a:xfrm>
          <a:off x="24003000" y="11249024"/>
          <a:ext cx="0" cy="198331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145204</xdr:colOff>
      <xdr:row>68</xdr:row>
      <xdr:rowOff>169334</xdr:rowOff>
    </xdr:from>
    <xdr:to>
      <xdr:col>20</xdr:col>
      <xdr:colOff>938107</xdr:colOff>
      <xdr:row>79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9AAC1-8522-4C80-AEFF-DE2DADE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1270000</xdr:colOff>
      <xdr:row>68</xdr:row>
      <xdr:rowOff>53342</xdr:rowOff>
    </xdr:from>
    <xdr:to>
      <xdr:col>22</xdr:col>
      <xdr:colOff>705274</xdr:colOff>
      <xdr:row>79</xdr:row>
      <xdr:rowOff>141394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C352C-FA37-47BE-A2AA-CB4FD5372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371475</xdr:colOff>
      <xdr:row>41</xdr:row>
      <xdr:rowOff>0</xdr:rowOff>
    </xdr:from>
    <xdr:to>
      <xdr:col>37</xdr:col>
      <xdr:colOff>942763</xdr:colOff>
      <xdr:row>42</xdr:row>
      <xdr:rowOff>19261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903D3F6-2168-4453-8C50-516897BE5872}"/>
            </a:ext>
          </a:extLst>
        </xdr:cNvPr>
        <xdr:cNvSpPr/>
      </xdr:nvSpPr>
      <xdr:spPr>
        <a:xfrm>
          <a:off x="31575375" y="7848600"/>
          <a:ext cx="0" cy="196426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37</xdr:col>
      <xdr:colOff>393912</xdr:colOff>
      <xdr:row>58</xdr:row>
      <xdr:rowOff>190499</xdr:rowOff>
    </xdr:from>
    <xdr:to>
      <xdr:col>37</xdr:col>
      <xdr:colOff>965200</xdr:colOff>
      <xdr:row>60</xdr:row>
      <xdr:rowOff>21165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32B322CD-6A56-48E4-92F1-1B5E882724B3}"/>
            </a:ext>
          </a:extLst>
        </xdr:cNvPr>
        <xdr:cNvSpPr/>
      </xdr:nvSpPr>
      <xdr:spPr>
        <a:xfrm>
          <a:off x="31575375" y="11249024"/>
          <a:ext cx="0" cy="198331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1583531</xdr:colOff>
      <xdr:row>67</xdr:row>
      <xdr:rowOff>23814</xdr:rowOff>
    </xdr:from>
    <xdr:to>
      <xdr:col>11</xdr:col>
      <xdr:colOff>468048</xdr:colOff>
      <xdr:row>79</xdr:row>
      <xdr:rowOff>120969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B24EF-292F-4531-886A-C6787A25E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289400</xdr:colOff>
      <xdr:row>66</xdr:row>
      <xdr:rowOff>142874</xdr:rowOff>
    </xdr:from>
    <xdr:to>
      <xdr:col>20</xdr:col>
      <xdr:colOff>1607342</xdr:colOff>
      <xdr:row>79</xdr:row>
      <xdr:rowOff>66147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36DF39-1146-4C81-B229-FF3A6C1FC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393912</xdr:colOff>
      <xdr:row>58</xdr:row>
      <xdr:rowOff>190499</xdr:rowOff>
    </xdr:from>
    <xdr:to>
      <xdr:col>31</xdr:col>
      <xdr:colOff>965200</xdr:colOff>
      <xdr:row>60</xdr:row>
      <xdr:rowOff>21165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5F60E98-1CFB-4DED-B9D6-DB7AD4E28D44}"/>
            </a:ext>
          </a:extLst>
        </xdr:cNvPr>
        <xdr:cNvSpPr/>
      </xdr:nvSpPr>
      <xdr:spPr>
        <a:xfrm>
          <a:off x="24003000" y="11249024"/>
          <a:ext cx="0" cy="198331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31</xdr:col>
      <xdr:colOff>371475</xdr:colOff>
      <xdr:row>41</xdr:row>
      <xdr:rowOff>0</xdr:rowOff>
    </xdr:from>
    <xdr:to>
      <xdr:col>31</xdr:col>
      <xdr:colOff>942763</xdr:colOff>
      <xdr:row>42</xdr:row>
      <xdr:rowOff>19261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D907151-615E-4B1B-AA87-FF047848F2AE}"/>
            </a:ext>
          </a:extLst>
        </xdr:cNvPr>
        <xdr:cNvSpPr/>
      </xdr:nvSpPr>
      <xdr:spPr>
        <a:xfrm>
          <a:off x="24003000" y="7848600"/>
          <a:ext cx="0" cy="196426"/>
        </a:xfrm>
        <a:prstGeom prst="ellipse">
          <a:avLst/>
        </a:prstGeom>
        <a:noFill/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</xdr:colOff>
      <xdr:row>13</xdr:row>
      <xdr:rowOff>12382</xdr:rowOff>
    </xdr:from>
    <xdr:to>
      <xdr:col>4</xdr:col>
      <xdr:colOff>1238250</xdr:colOff>
      <xdr:row>28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7FB52C-91FC-4AEA-9AD0-5CD610B1F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491490</xdr:colOff>
      <xdr:row>13</xdr:row>
      <xdr:rowOff>79057</xdr:rowOff>
    </xdr:from>
    <xdr:to>
      <xdr:col>10</xdr:col>
      <xdr:colOff>238125</xdr:colOff>
      <xdr:row>28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1AB70B-8AD8-40D1-AFE4-985145E61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</xdr:colOff>
      <xdr:row>13</xdr:row>
      <xdr:rowOff>60007</xdr:rowOff>
    </xdr:from>
    <xdr:to>
      <xdr:col>15</xdr:col>
      <xdr:colOff>542925</xdr:colOff>
      <xdr:row>28</xdr:row>
      <xdr:rowOff>86677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DF8CB-8AB9-4D7A-A22A-FADF88087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274320</xdr:colOff>
      <xdr:row>44</xdr:row>
      <xdr:rowOff>92392</xdr:rowOff>
    </xdr:from>
    <xdr:to>
      <xdr:col>5</xdr:col>
      <xdr:colOff>182880</xdr:colOff>
      <xdr:row>59</xdr:row>
      <xdr:rowOff>120967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72685B-3AA5-498F-B705-607396C5C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266700</xdr:colOff>
      <xdr:row>44</xdr:row>
      <xdr:rowOff>132397</xdr:rowOff>
    </xdr:from>
    <xdr:to>
      <xdr:col>10</xdr:col>
      <xdr:colOff>369570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91F4CA-7B9D-43FF-A99E-1B41263DC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160020</xdr:colOff>
      <xdr:row>44</xdr:row>
      <xdr:rowOff>132397</xdr:rowOff>
    </xdr:from>
    <xdr:to>
      <xdr:col>15</xdr:col>
      <xdr:colOff>693420</xdr:colOff>
      <xdr:row>59</xdr:row>
      <xdr:rowOff>159067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893963-D13A-44B6-8B9B-E2427B10D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901065</xdr:colOff>
      <xdr:row>13</xdr:row>
      <xdr:rowOff>1905</xdr:rowOff>
    </xdr:from>
    <xdr:to>
      <xdr:col>23</xdr:col>
      <xdr:colOff>853440</xdr:colOff>
      <xdr:row>29</xdr:row>
      <xdr:rowOff>132397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D9E872-7840-40F1-A8CC-EDEFD20B9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228600</xdr:colOff>
      <xdr:row>24</xdr:row>
      <xdr:rowOff>28575</xdr:rowOff>
    </xdr:from>
    <xdr:to>
      <xdr:col>20</xdr:col>
      <xdr:colOff>228600</xdr:colOff>
      <xdr:row>26</xdr:row>
      <xdr:rowOff>57150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D18C8F40-F2B1-4610-9123-47B6BC99778C}"/>
            </a:ext>
          </a:extLst>
        </xdr:cNvPr>
        <xdr:cNvCxnSpPr/>
      </xdr:nvCxnSpPr>
      <xdr:spPr>
        <a:xfrm flipV="1">
          <a:off x="19250025" y="4408170"/>
          <a:ext cx="0" cy="388620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295275</xdr:colOff>
      <xdr:row>14</xdr:row>
      <xdr:rowOff>114300</xdr:rowOff>
    </xdr:from>
    <xdr:to>
      <xdr:col>40</xdr:col>
      <xdr:colOff>590550</xdr:colOff>
      <xdr:row>29</xdr:row>
      <xdr:rowOff>98107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1D0143-01C6-418C-891C-5936659D2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53</xdr:col>
      <xdr:colOff>573405</xdr:colOff>
      <xdr:row>12</xdr:row>
      <xdr:rowOff>104775</xdr:rowOff>
    </xdr:from>
    <xdr:to>
      <xdr:col>58</xdr:col>
      <xdr:colOff>790575</xdr:colOff>
      <xdr:row>28</xdr:row>
      <xdr:rowOff>117157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A0CD119-D833-49BE-9A02-8D7B3A679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61</xdr:col>
      <xdr:colOff>891540</xdr:colOff>
      <xdr:row>16</xdr:row>
      <xdr:rowOff>162877</xdr:rowOff>
    </xdr:from>
    <xdr:to>
      <xdr:col>66</xdr:col>
      <xdr:colOff>653415</xdr:colOff>
      <xdr:row>32</xdr:row>
      <xdr:rowOff>952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3179216-46BE-446F-858C-47B0E26EE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716280</xdr:colOff>
      <xdr:row>13</xdr:row>
      <xdr:rowOff>145732</xdr:rowOff>
    </xdr:from>
    <xdr:to>
      <xdr:col>49</xdr:col>
      <xdr:colOff>154305</xdr:colOff>
      <xdr:row>28</xdr:row>
      <xdr:rowOff>168592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B0B9C1D-C20E-4AC5-8054-2E717D90A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1026795</xdr:colOff>
      <xdr:row>12</xdr:row>
      <xdr:rowOff>172402</xdr:rowOff>
    </xdr:from>
    <xdr:to>
      <xdr:col>31</xdr:col>
      <xdr:colOff>487680</xdr:colOff>
      <xdr:row>28</xdr:row>
      <xdr:rowOff>16192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61AB180-9A6F-4915-98CF-29528B80C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70</xdr:col>
      <xdr:colOff>492203</xdr:colOff>
      <xdr:row>22</xdr:row>
      <xdr:rowOff>174783</xdr:rowOff>
    </xdr:from>
    <xdr:to>
      <xdr:col>75</xdr:col>
      <xdr:colOff>120967</xdr:colOff>
      <xdr:row>41</xdr:row>
      <xdr:rowOff>113584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727C0AC-C986-4339-8C65-137282427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728423</xdr:colOff>
      <xdr:row>12</xdr:row>
      <xdr:rowOff>7857</xdr:rowOff>
    </xdr:from>
    <xdr:to>
      <xdr:col>83</xdr:col>
      <xdr:colOff>716279</xdr:colOff>
      <xdr:row>29</xdr:row>
      <xdr:rowOff>73342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141F361-2298-44F5-93AA-ACE718D57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86</xdr:col>
      <xdr:colOff>380762</xdr:colOff>
      <xdr:row>10</xdr:row>
      <xdr:rowOff>158351</xdr:rowOff>
    </xdr:from>
    <xdr:to>
      <xdr:col>91</xdr:col>
      <xdr:colOff>579358</xdr:colOff>
      <xdr:row>26</xdr:row>
      <xdr:rowOff>38336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8BF359-0293-4AFE-BE24-3FF784375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1</cdr:x>
      <cdr:y>0</cdr:y>
    </cdr:from>
    <cdr:to>
      <cdr:x>1</cdr:x>
      <cdr:y>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AAB5CE2-C69D-4B42-87E9-A8A714B40280}"/>
            </a:ext>
          </a:extLst>
        </cdr:cNvPr>
        <cdr:cNvCxnSpPr>
          <a:cxnSpLocks xmlns:a="http://schemas.openxmlformats.org/drawingml/2006/main"/>
        </cdr:cNvCxnSpPr>
      </cdr:nvCxnSpPr>
      <cdr:spPr>
        <a:xfrm xmlns:a="http://schemas.openxmlformats.org/drawingml/2006/main">
          <a:off x="4648200" y="961009"/>
          <a:ext cx="0" cy="546100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129540</xdr:colOff>
      <xdr:row>27</xdr:row>
      <xdr:rowOff>35650</xdr:rowOff>
    </xdr:from>
    <xdr:to>
      <xdr:col>15</xdr:col>
      <xdr:colOff>558165</xdr:colOff>
      <xdr:row>44</xdr:row>
      <xdr:rowOff>18505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CD32EA-B745-40E0-BB1C-5A7CB8E27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135255</xdr:colOff>
      <xdr:row>2</xdr:row>
      <xdr:rowOff>9116</xdr:rowOff>
    </xdr:from>
    <xdr:to>
      <xdr:col>15</xdr:col>
      <xdr:colOff>460193</xdr:colOff>
      <xdr:row>17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43F24E-E3CE-44DF-9D3C-3EC866629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483871</xdr:colOff>
      <xdr:row>23</xdr:row>
      <xdr:rowOff>98107</xdr:rowOff>
    </xdr:from>
    <xdr:to>
      <xdr:col>31</xdr:col>
      <xdr:colOff>577216</xdr:colOff>
      <xdr:row>40</xdr:row>
      <xdr:rowOff>43815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9A573A-0EE2-42C8-A6AC-9CEEAC67E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38916</xdr:colOff>
      <xdr:row>1</xdr:row>
      <xdr:rowOff>66676</xdr:rowOff>
    </xdr:from>
    <xdr:to>
      <xdr:col>33</xdr:col>
      <xdr:colOff>21771</xdr:colOff>
      <xdr:row>16</xdr:row>
      <xdr:rowOff>152808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11B306-B0FF-4F69-93A1-B951BE44B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42</xdr:col>
      <xdr:colOff>619125</xdr:colOff>
      <xdr:row>17</xdr:row>
      <xdr:rowOff>66675</xdr:rowOff>
    </xdr:from>
    <xdr:to>
      <xdr:col>46</xdr:col>
      <xdr:colOff>468630</xdr:colOff>
      <xdr:row>33</xdr:row>
      <xdr:rowOff>173355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C7C1F7-D9D9-4C1F-A07E-5D4EC77F0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457200</xdr:colOff>
      <xdr:row>42</xdr:row>
      <xdr:rowOff>19050</xdr:rowOff>
    </xdr:from>
    <xdr:to>
      <xdr:col>47</xdr:col>
      <xdr:colOff>20955</xdr:colOff>
      <xdr:row>59</xdr:row>
      <xdr:rowOff>63818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855646-5BC3-404E-A950-AFDE5190D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69</xdr:col>
      <xdr:colOff>935356</xdr:colOff>
      <xdr:row>12</xdr:row>
      <xdr:rowOff>174306</xdr:rowOff>
    </xdr:from>
    <xdr:to>
      <xdr:col>74</xdr:col>
      <xdr:colOff>238125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3A76D-C416-43B3-985A-3405BFD7D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72</xdr:col>
      <xdr:colOff>133350</xdr:colOff>
      <xdr:row>0</xdr:row>
      <xdr:rowOff>171450</xdr:rowOff>
    </xdr:from>
    <xdr:to>
      <xdr:col>77</xdr:col>
      <xdr:colOff>666750</xdr:colOff>
      <xdr:row>12</xdr:row>
      <xdr:rowOff>163830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8CC5B-275A-430E-BC84-831C0FC9D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86</xdr:col>
      <xdr:colOff>514349</xdr:colOff>
      <xdr:row>0</xdr:row>
      <xdr:rowOff>20956</xdr:rowOff>
    </xdr:from>
    <xdr:to>
      <xdr:col>91</xdr:col>
      <xdr:colOff>281939</xdr:colOff>
      <xdr:row>11</xdr:row>
      <xdr:rowOff>133351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2283F62-05C4-4A93-B6A7-F01B0913A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87</xdr:col>
      <xdr:colOff>123826</xdr:colOff>
      <xdr:row>21</xdr:row>
      <xdr:rowOff>177165</xdr:rowOff>
    </xdr:from>
    <xdr:to>
      <xdr:col>91</xdr:col>
      <xdr:colOff>430530</xdr:colOff>
      <xdr:row>35</xdr:row>
      <xdr:rowOff>6667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25BFCD-D6DC-462F-AF6C-F7C0D7E96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1152525</xdr:colOff>
      <xdr:row>26</xdr:row>
      <xdr:rowOff>162877</xdr:rowOff>
    </xdr:from>
    <xdr:to>
      <xdr:col>24</xdr:col>
      <xdr:colOff>83820</xdr:colOff>
      <xdr:row>42</xdr:row>
      <xdr:rowOff>20002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3CAF0F8-1797-4E30-8EF4-D98CAD20B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248737</xdr:colOff>
      <xdr:row>28</xdr:row>
      <xdr:rowOff>69940</xdr:rowOff>
    </xdr:from>
    <xdr:to>
      <xdr:col>16</xdr:col>
      <xdr:colOff>4083</xdr:colOff>
      <xdr:row>45</xdr:row>
      <xdr:rowOff>71845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86C1B-186C-4C67-B101-19F7DF9D30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265883</xdr:colOff>
      <xdr:row>1</xdr:row>
      <xdr:rowOff>106271</xdr:rowOff>
    </xdr:from>
    <xdr:to>
      <xdr:col>15</xdr:col>
      <xdr:colOff>576398</xdr:colOff>
      <xdr:row>16</xdr:row>
      <xdr:rowOff>105999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3108B-FEFF-4519-AC3F-F1F6BE45B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173356</xdr:colOff>
      <xdr:row>26</xdr:row>
      <xdr:rowOff>153352</xdr:rowOff>
    </xdr:from>
    <xdr:to>
      <xdr:col>31</xdr:col>
      <xdr:colOff>266701</xdr:colOff>
      <xdr:row>43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360E2D-A318-438B-8928-A3F74C690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494211</xdr:colOff>
      <xdr:row>4</xdr:row>
      <xdr:rowOff>38644</xdr:rowOff>
    </xdr:from>
    <xdr:to>
      <xdr:col>31</xdr:col>
      <xdr:colOff>536121</xdr:colOff>
      <xdr:row>18</xdr:row>
      <xdr:rowOff>141377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925DA0-64FE-48B1-8964-8FA09A133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714376</xdr:colOff>
      <xdr:row>14</xdr:row>
      <xdr:rowOff>158115</xdr:rowOff>
    </xdr:from>
    <xdr:to>
      <xdr:col>46</xdr:col>
      <xdr:colOff>335281</xdr:colOff>
      <xdr:row>31</xdr:row>
      <xdr:rowOff>83819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10450D-6158-4E33-9EC3-2EC7A9CB54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595176</xdr:colOff>
      <xdr:row>44</xdr:row>
      <xdr:rowOff>50483</xdr:rowOff>
    </xdr:from>
    <xdr:to>
      <xdr:col>47</xdr:col>
      <xdr:colOff>24765</xdr:colOff>
      <xdr:row>59</xdr:row>
      <xdr:rowOff>65723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71E1D0-C926-4E55-8FB7-8D3843D18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377190</xdr:colOff>
      <xdr:row>22</xdr:row>
      <xdr:rowOff>122872</xdr:rowOff>
    </xdr:from>
    <xdr:to>
      <xdr:col>62</xdr:col>
      <xdr:colOff>167640</xdr:colOff>
      <xdr:row>37</xdr:row>
      <xdr:rowOff>153352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A0DEEE-FEA7-432E-A989-AF41CE7F19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371475</xdr:colOff>
      <xdr:row>38</xdr:row>
      <xdr:rowOff>155257</xdr:rowOff>
    </xdr:from>
    <xdr:to>
      <xdr:col>62</xdr:col>
      <xdr:colOff>161925</xdr:colOff>
      <xdr:row>54</xdr:row>
      <xdr:rowOff>952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825EFE-9E28-45FB-B517-A8724D623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JITH%20RAJAN\Desktop\VC%20Boomerang%20(12_jan)%20(version%20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JITH%20RAJAN\Downloads\VC_Ajith_Studywork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terfall analysis (2)"/>
      <sheetName val="Decision Tree"/>
      <sheetName val="Business Angel Case"/>
      <sheetName val="HTGF Case"/>
      <sheetName val="Convertible Note"/>
      <sheetName val="Boomerang"/>
      <sheetName val="Boomerang Graphs"/>
      <sheetName val="Break even point"/>
      <sheetName val="Boomerang (Round A)"/>
      <sheetName val="Practice"/>
      <sheetName val="Boomerang (UP Round)"/>
      <sheetName val="Boomerang (Down Round)"/>
      <sheetName val="Waterfall analysis"/>
      <sheetName val="Waterfall grap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">
          <cell r="Z21">
            <v>0.36908167736281866</v>
          </cell>
        </row>
        <row r="22">
          <cell r="Z22">
            <v>0.36908167736281866</v>
          </cell>
        </row>
        <row r="24">
          <cell r="Z24">
            <v>9.6883940307739905E-2</v>
          </cell>
        </row>
        <row r="25">
          <cell r="Z25">
            <v>0.16495270496662287</v>
          </cell>
        </row>
        <row r="39">
          <cell r="Z39">
            <v>0.44930305646358143</v>
          </cell>
        </row>
        <row r="42">
          <cell r="Z42">
            <v>3.9314017440563377E-2</v>
          </cell>
        </row>
        <row r="43">
          <cell r="Z43">
            <v>6.2079869632273778E-2</v>
          </cell>
        </row>
        <row r="57">
          <cell r="Z57">
            <v>0.44064136530329767</v>
          </cell>
        </row>
        <row r="58">
          <cell r="Z58">
            <v>0.44064136530329767</v>
          </cell>
        </row>
        <row r="60">
          <cell r="Z60">
            <v>5.7834179196057822E-2</v>
          </cell>
        </row>
        <row r="61">
          <cell r="Z61">
            <v>6.0883090197346834E-2</v>
          </cell>
        </row>
      </sheetData>
      <sheetData sheetId="9"/>
      <sheetData sheetId="10">
        <row r="21">
          <cell r="AF21">
            <v>0.29526534189025494</v>
          </cell>
        </row>
        <row r="22">
          <cell r="AF22">
            <v>0.29526534189025494</v>
          </cell>
        </row>
        <row r="24">
          <cell r="AF24">
            <v>7.7507152246191924E-2</v>
          </cell>
        </row>
        <row r="25">
          <cell r="AF25">
            <v>0.1319621639732983</v>
          </cell>
        </row>
        <row r="26">
          <cell r="AF26">
            <v>0.2</v>
          </cell>
        </row>
        <row r="39">
          <cell r="AF39">
            <v>0.40845732405780133</v>
          </cell>
        </row>
        <row r="40">
          <cell r="AF40">
            <v>0.40845732405780133</v>
          </cell>
        </row>
        <row r="42">
          <cell r="AF42">
            <v>3.5740015855057615E-2</v>
          </cell>
        </row>
        <row r="43">
          <cell r="AF43">
            <v>5.643624512024889E-2</v>
          </cell>
        </row>
        <row r="44">
          <cell r="AF44">
            <v>9.0909090909090912E-2</v>
          </cell>
        </row>
        <row r="57">
          <cell r="AF57">
            <v>0.4005830593666343</v>
          </cell>
        </row>
        <row r="58">
          <cell r="AF58">
            <v>0.4005830593666343</v>
          </cell>
        </row>
        <row r="60">
          <cell r="AF60">
            <v>5.2576526541870748E-2</v>
          </cell>
        </row>
        <row r="61">
          <cell r="AF61">
            <v>5.5348263815769856E-2</v>
          </cell>
        </row>
        <row r="62">
          <cell r="AF62">
            <v>9.0909090909090912E-2</v>
          </cell>
        </row>
      </sheetData>
      <sheetData sheetId="11">
        <row r="21">
          <cell r="Z21">
            <v>0.36908167736281866</v>
          </cell>
        </row>
        <row r="39">
          <cell r="AL39">
            <v>0.38511690554021266</v>
          </cell>
        </row>
        <row r="40">
          <cell r="AL40">
            <v>0.38511690554021266</v>
          </cell>
        </row>
        <row r="42">
          <cell r="AL42">
            <v>3.369772923476861E-2</v>
          </cell>
        </row>
        <row r="43">
          <cell r="AL43">
            <v>5.3211316827663238E-2</v>
          </cell>
        </row>
        <row r="44">
          <cell r="AL44">
            <v>0.14285714285714285</v>
          </cell>
        </row>
        <row r="57">
          <cell r="AL57">
            <v>0.377692598831398</v>
          </cell>
        </row>
        <row r="58">
          <cell r="AL58">
            <v>0.377692598831398</v>
          </cell>
        </row>
        <row r="60">
          <cell r="AL60">
            <v>4.9572153596620983E-2</v>
          </cell>
        </row>
        <row r="61">
          <cell r="AL61">
            <v>5.2185505883440141E-2</v>
          </cell>
        </row>
        <row r="62">
          <cell r="AL62">
            <v>0.14285714285714285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 table"/>
      <sheetName val=" (Round A)"/>
      <sheetName val=" (UP Round)"/>
      <sheetName val=" (Down Round)"/>
      <sheetName val=" Graphs"/>
      <sheetName val="Break even point"/>
      <sheetName val="Waterfall Analysis"/>
    </sheetNames>
    <sheetDataSet>
      <sheetData sheetId="0"/>
      <sheetData sheetId="1"/>
      <sheetData sheetId="2">
        <row r="21">
          <cell r="X21">
            <v>500000</v>
          </cell>
        </row>
        <row r="22">
          <cell r="X22">
            <v>500000</v>
          </cell>
        </row>
        <row r="39">
          <cell r="Z39">
            <v>0.44930305646358143</v>
          </cell>
          <cell r="AF39">
            <v>0.40845732405780133</v>
          </cell>
        </row>
        <row r="40">
          <cell r="Z40">
            <v>0.44930305646358143</v>
          </cell>
          <cell r="AF40">
            <v>0.40845732405780133</v>
          </cell>
        </row>
        <row r="42">
          <cell r="X42">
            <v>43750</v>
          </cell>
          <cell r="Z42">
            <v>3.9314017440563377E-2</v>
          </cell>
          <cell r="AF42">
            <v>3.5740015855057615E-2</v>
          </cell>
        </row>
        <row r="43">
          <cell r="Z43">
            <v>6.2079869632273778E-2</v>
          </cell>
          <cell r="AF43">
            <v>5.643624512024889E-2</v>
          </cell>
        </row>
        <row r="44">
          <cell r="AF44">
            <v>9.0909090909090912E-2</v>
          </cell>
        </row>
        <row r="57">
          <cell r="X57">
            <v>500000</v>
          </cell>
        </row>
        <row r="58">
          <cell r="X58">
            <v>500000</v>
          </cell>
        </row>
        <row r="60">
          <cell r="W60">
            <v>65625</v>
          </cell>
        </row>
      </sheetData>
      <sheetData sheetId="3"/>
      <sheetData sheetId="4">
        <row r="7">
          <cell r="I7">
            <v>0.44930305646358143</v>
          </cell>
          <cell r="J7">
            <v>0.40845732405780133</v>
          </cell>
          <cell r="N7">
            <v>0.44064136530329767</v>
          </cell>
          <cell r="O7">
            <v>0.4005830593666343</v>
          </cell>
        </row>
        <row r="8">
          <cell r="I8">
            <v>0.44930305646358143</v>
          </cell>
          <cell r="J8">
            <v>0.40845732405780133</v>
          </cell>
          <cell r="N8">
            <v>0.44064136530329767</v>
          </cell>
          <cell r="O8">
            <v>0.4005830593666343</v>
          </cell>
        </row>
        <row r="9">
          <cell r="I9">
            <v>3.9314017440563377E-2</v>
          </cell>
          <cell r="J9">
            <v>3.5740015855057615E-2</v>
          </cell>
          <cell r="N9">
            <v>5.7834179196057822E-2</v>
          </cell>
          <cell r="O9">
            <v>5.2576526541870748E-2</v>
          </cell>
        </row>
        <row r="10">
          <cell r="I10">
            <v>6.2079869632273778E-2</v>
          </cell>
          <cell r="J10">
            <v>5.643624512024889E-2</v>
          </cell>
          <cell r="N10">
            <v>6.0883090197346834E-2</v>
          </cell>
          <cell r="O10">
            <v>5.5348263815769856E-2</v>
          </cell>
        </row>
        <row r="11">
          <cell r="J11">
            <v>9.0909090909090912E-2</v>
          </cell>
          <cell r="O11">
            <v>9.0909090909090912E-2</v>
          </cell>
        </row>
      </sheetData>
      <sheetData sheetId="5">
        <row r="9">
          <cell r="A9" t="str">
            <v>MAX</v>
          </cell>
        </row>
        <row r="10">
          <cell r="A10" t="str">
            <v>TOM</v>
          </cell>
        </row>
        <row r="11">
          <cell r="A11" t="str">
            <v>JERRY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3018-0684-4949-87B3-68B583DEE4B2}">
  <dimension ref="A1"/>
  <sheetViews>
    <sheetView tabSelected="1" workbookViewId="0">
      <selection activeCell="C22" sqref="C22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70F36-B8A1-41A5-86C9-AC4F14CEBBE9}">
  <dimension ref="A1:N45"/>
  <sheetViews>
    <sheetView topLeftCell="A6" workbookViewId="0">
      <selection activeCell="B27" sqref="B27"/>
    </sheetView>
  </sheetViews>
  <sheetFormatPr defaultRowHeight="14.4" x14ac:dyDescent="0.3"/>
  <cols>
    <col min="1" max="1" width="16.77734375" style="1" customWidth="1"/>
    <col min="2" max="2" width="15.77734375" style="1" bestFit="1" customWidth="1"/>
    <col min="3" max="4" width="8.88671875" style="1"/>
    <col min="5" max="5" width="5.109375" style="1" customWidth="1"/>
    <col min="6" max="6" width="24.88671875" style="1" customWidth="1"/>
    <col min="7" max="7" width="0.5546875" style="1" customWidth="1"/>
    <col min="8" max="8" width="19.77734375" style="1" customWidth="1"/>
    <col min="9" max="9" width="0.5546875" style="1" customWidth="1"/>
    <col min="10" max="10" width="19.77734375" style="1" customWidth="1"/>
    <col min="11" max="11" width="0.6640625" style="1" customWidth="1"/>
    <col min="12" max="12" width="38.44140625" style="1" customWidth="1"/>
    <col min="13" max="13" width="0.5546875" style="1" customWidth="1"/>
    <col min="14" max="14" width="39.109375" style="1" customWidth="1"/>
    <col min="15" max="16384" width="8.88671875" style="1"/>
  </cols>
  <sheetData>
    <row r="1" spans="1:14" x14ac:dyDescent="0.3">
      <c r="A1" s="205"/>
      <c r="B1" s="205"/>
      <c r="C1" s="205"/>
    </row>
    <row r="2" spans="1:14" x14ac:dyDescent="0.3">
      <c r="A2" s="205"/>
      <c r="B2" s="304"/>
      <c r="C2" s="205"/>
    </row>
    <row r="3" spans="1:14" x14ac:dyDescent="0.3">
      <c r="A3" s="205"/>
      <c r="B3" s="304"/>
      <c r="C3" s="205"/>
    </row>
    <row r="4" spans="1:14" x14ac:dyDescent="0.3">
      <c r="A4" s="205"/>
      <c r="B4" s="304"/>
      <c r="C4" s="205"/>
    </row>
    <row r="5" spans="1:14" ht="15" thickBot="1" x14ac:dyDescent="0.35">
      <c r="A5" s="205"/>
      <c r="B5" s="205"/>
      <c r="C5" s="205"/>
    </row>
    <row r="6" spans="1:14" x14ac:dyDescent="0.3">
      <c r="A6" s="205"/>
      <c r="B6" s="205"/>
      <c r="C6" s="205"/>
      <c r="H6" s="2" t="s">
        <v>58</v>
      </c>
      <c r="I6" s="221"/>
      <c r="J6" s="222" t="s">
        <v>112</v>
      </c>
    </row>
    <row r="7" spans="1:14" x14ac:dyDescent="0.3">
      <c r="A7" s="205"/>
      <c r="B7" s="205"/>
      <c r="C7" s="205"/>
      <c r="H7" s="6" t="s">
        <v>46</v>
      </c>
      <c r="I7" s="205"/>
      <c r="J7" s="8" t="s">
        <v>112</v>
      </c>
    </row>
    <row r="8" spans="1:14" ht="15" thickBot="1" x14ac:dyDescent="0.35">
      <c r="A8" s="205"/>
      <c r="B8" s="205"/>
      <c r="C8" s="205"/>
      <c r="H8" s="23" t="s">
        <v>48</v>
      </c>
      <c r="I8" s="24"/>
      <c r="J8" s="225" t="s">
        <v>113</v>
      </c>
    </row>
    <row r="9" spans="1:14" x14ac:dyDescent="0.3">
      <c r="A9" s="205"/>
      <c r="B9" s="304"/>
      <c r="C9" s="205"/>
    </row>
    <row r="10" spans="1:14" x14ac:dyDescent="0.3">
      <c r="A10" s="205"/>
      <c r="B10" s="304"/>
      <c r="C10" s="205"/>
      <c r="F10" s="188" t="s">
        <v>65</v>
      </c>
      <c r="G10" s="157"/>
      <c r="H10" s="189" t="s">
        <v>66</v>
      </c>
      <c r="I10" s="19"/>
      <c r="J10" s="189" t="s">
        <v>67</v>
      </c>
      <c r="K10" s="19"/>
      <c r="L10" s="189" t="s">
        <v>60</v>
      </c>
      <c r="M10" s="19"/>
      <c r="N10" s="190" t="s">
        <v>61</v>
      </c>
    </row>
    <row r="11" spans="1:14" x14ac:dyDescent="0.3">
      <c r="A11" s="205"/>
      <c r="B11" s="304"/>
      <c r="C11" s="205"/>
      <c r="F11" s="191" t="s">
        <v>68</v>
      </c>
      <c r="H11" s="1" t="s">
        <v>69</v>
      </c>
      <c r="L11" s="1" t="s">
        <v>70</v>
      </c>
      <c r="N11" s="33" t="s">
        <v>71</v>
      </c>
    </row>
    <row r="12" spans="1:14" x14ac:dyDescent="0.3">
      <c r="A12" s="205"/>
      <c r="B12" s="205"/>
      <c r="C12" s="205"/>
      <c r="F12" s="192" t="s">
        <v>72</v>
      </c>
      <c r="H12" s="193"/>
      <c r="I12" s="20"/>
      <c r="J12" s="193"/>
      <c r="K12" s="20"/>
      <c r="L12" s="193"/>
      <c r="M12" s="20"/>
      <c r="N12" s="194"/>
    </row>
    <row r="13" spans="1:14" x14ac:dyDescent="0.3">
      <c r="A13" s="205"/>
      <c r="B13" s="205"/>
      <c r="C13" s="205"/>
      <c r="F13" s="32" t="s">
        <v>73</v>
      </c>
      <c r="H13" s="193" t="s">
        <v>74</v>
      </c>
      <c r="I13" s="20"/>
      <c r="J13" s="193" t="s">
        <v>75</v>
      </c>
      <c r="K13" s="20"/>
      <c r="L13" s="193" t="s">
        <v>75</v>
      </c>
      <c r="M13" s="20"/>
      <c r="N13" s="194" t="s">
        <v>75</v>
      </c>
    </row>
    <row r="14" spans="1:14" x14ac:dyDescent="0.3">
      <c r="A14" s="205"/>
      <c r="B14" s="205"/>
      <c r="C14" s="205"/>
      <c r="F14" s="32" t="s">
        <v>76</v>
      </c>
      <c r="H14" s="193" t="s">
        <v>77</v>
      </c>
      <c r="I14" s="20"/>
      <c r="J14" s="193" t="s">
        <v>75</v>
      </c>
      <c r="K14" s="20"/>
      <c r="L14" s="193" t="s">
        <v>75</v>
      </c>
      <c r="M14" s="20"/>
      <c r="N14" s="194" t="s">
        <v>75</v>
      </c>
    </row>
    <row r="15" spans="1:14" x14ac:dyDescent="0.3">
      <c r="A15" s="205"/>
      <c r="B15" s="205"/>
      <c r="C15" s="205"/>
      <c r="F15" s="32" t="s">
        <v>39</v>
      </c>
      <c r="H15" s="193" t="s">
        <v>75</v>
      </c>
      <c r="I15" s="20"/>
      <c r="J15" s="193" t="s">
        <v>77</v>
      </c>
      <c r="K15" s="20"/>
      <c r="L15" s="193" t="s">
        <v>75</v>
      </c>
      <c r="M15" s="20"/>
      <c r="N15" s="194" t="s">
        <v>75</v>
      </c>
    </row>
    <row r="16" spans="1:14" x14ac:dyDescent="0.3">
      <c r="A16" s="205"/>
      <c r="B16" s="205"/>
      <c r="C16" s="205"/>
      <c r="F16" s="32" t="s">
        <v>40</v>
      </c>
      <c r="H16" s="193" t="s">
        <v>75</v>
      </c>
      <c r="I16" s="20"/>
      <c r="J16" s="193" t="s">
        <v>75</v>
      </c>
      <c r="K16" s="20"/>
      <c r="L16" s="193" t="s">
        <v>78</v>
      </c>
      <c r="M16" s="20"/>
      <c r="N16" s="194" t="s">
        <v>75</v>
      </c>
    </row>
    <row r="17" spans="1:14" x14ac:dyDescent="0.3">
      <c r="A17" s="205"/>
      <c r="B17" s="205"/>
      <c r="C17" s="205"/>
      <c r="F17" s="32" t="s">
        <v>41</v>
      </c>
      <c r="H17" s="193" t="s">
        <v>75</v>
      </c>
      <c r="I17" s="20"/>
      <c r="J17" s="193" t="s">
        <v>75</v>
      </c>
      <c r="K17" s="20"/>
      <c r="L17" s="193" t="s">
        <v>75</v>
      </c>
      <c r="M17" s="20"/>
      <c r="N17" s="194" t="s">
        <v>79</v>
      </c>
    </row>
    <row r="18" spans="1:14" x14ac:dyDescent="0.3">
      <c r="A18" s="205"/>
      <c r="B18" s="205"/>
      <c r="C18" s="205"/>
      <c r="F18" s="192" t="s">
        <v>80</v>
      </c>
      <c r="H18" s="213" t="s">
        <v>81</v>
      </c>
      <c r="I18" s="20"/>
      <c r="J18" s="213" t="str">
        <f>J15</f>
        <v>€ 0.5 Mio</v>
      </c>
      <c r="K18" s="20"/>
      <c r="L18" s="213" t="str">
        <f>L16</f>
        <v>€ 1Mio</v>
      </c>
      <c r="M18" s="20"/>
      <c r="N18" s="214" t="str">
        <f>N17</f>
        <v>€ 2 Mio</v>
      </c>
    </row>
    <row r="19" spans="1:14" x14ac:dyDescent="0.3">
      <c r="A19" s="205"/>
      <c r="B19" s="205"/>
      <c r="C19" s="205"/>
      <c r="F19" s="32" t="s">
        <v>82</v>
      </c>
      <c r="H19" s="193" t="s">
        <v>75</v>
      </c>
      <c r="I19" s="20"/>
      <c r="J19" s="193"/>
      <c r="K19" s="20"/>
      <c r="L19" s="193" t="s">
        <v>83</v>
      </c>
      <c r="M19" s="20"/>
      <c r="N19" s="194"/>
    </row>
    <row r="20" spans="1:14" x14ac:dyDescent="0.3">
      <c r="F20" s="32" t="s">
        <v>84</v>
      </c>
      <c r="H20" s="193" t="s">
        <v>75</v>
      </c>
      <c r="I20" s="20"/>
      <c r="J20" s="193"/>
      <c r="K20" s="20"/>
      <c r="L20" s="193" t="s">
        <v>85</v>
      </c>
      <c r="M20" s="20"/>
      <c r="N20" s="194" t="s">
        <v>86</v>
      </c>
    </row>
    <row r="21" spans="1:14" x14ac:dyDescent="0.3">
      <c r="F21" s="32" t="s">
        <v>87</v>
      </c>
      <c r="H21" s="193" t="s">
        <v>75</v>
      </c>
      <c r="I21" s="20"/>
      <c r="J21" s="193"/>
      <c r="K21" s="20"/>
      <c r="L21" s="196" t="s">
        <v>88</v>
      </c>
      <c r="M21" s="20"/>
      <c r="N21" s="197" t="s">
        <v>89</v>
      </c>
    </row>
    <row r="22" spans="1:14" x14ac:dyDescent="0.3">
      <c r="F22" s="32" t="s">
        <v>90</v>
      </c>
      <c r="H22" s="193">
        <v>1</v>
      </c>
      <c r="I22" s="20"/>
      <c r="J22" s="193"/>
      <c r="K22" s="20"/>
      <c r="L22" s="196" t="s">
        <v>91</v>
      </c>
      <c r="M22" s="20"/>
      <c r="N22" s="197" t="s">
        <v>92</v>
      </c>
    </row>
    <row r="23" spans="1:14" x14ac:dyDescent="0.3">
      <c r="A23" s="204"/>
      <c r="B23" s="205"/>
      <c r="F23" s="32" t="s">
        <v>93</v>
      </c>
      <c r="H23" s="193"/>
      <c r="I23" s="20"/>
      <c r="J23" s="193"/>
      <c r="K23" s="20"/>
      <c r="L23" s="193"/>
      <c r="M23" s="20"/>
      <c r="N23" s="198" t="s">
        <v>94</v>
      </c>
    </row>
    <row r="24" spans="1:14" x14ac:dyDescent="0.3">
      <c r="F24" s="199"/>
      <c r="G24" s="49"/>
      <c r="H24" s="200"/>
      <c r="I24" s="49"/>
      <c r="J24" s="200"/>
      <c r="K24" s="49"/>
      <c r="L24" s="200"/>
      <c r="M24" s="49"/>
      <c r="N24" s="201" t="s">
        <v>110</v>
      </c>
    </row>
    <row r="29" spans="1:14" x14ac:dyDescent="0.3">
      <c r="F29" s="188" t="s">
        <v>65</v>
      </c>
      <c r="G29" s="157"/>
      <c r="H29" s="189" t="s">
        <v>66</v>
      </c>
      <c r="I29" s="19"/>
      <c r="J29" s="189" t="s">
        <v>67</v>
      </c>
      <c r="K29" s="19"/>
      <c r="L29" s="189" t="s">
        <v>60</v>
      </c>
      <c r="M29" s="19"/>
      <c r="N29" s="190" t="s">
        <v>61</v>
      </c>
    </row>
    <row r="30" spans="1:14" x14ac:dyDescent="0.3">
      <c r="F30" s="191" t="s">
        <v>95</v>
      </c>
      <c r="H30" s="1" t="s">
        <v>69</v>
      </c>
      <c r="L30" s="1" t="s">
        <v>70</v>
      </c>
      <c r="N30" s="33" t="s">
        <v>96</v>
      </c>
    </row>
    <row r="31" spans="1:14" x14ac:dyDescent="0.3">
      <c r="F31" s="192" t="s">
        <v>72</v>
      </c>
      <c r="H31" s="193"/>
      <c r="I31" s="20"/>
      <c r="J31" s="193"/>
      <c r="K31" s="20"/>
      <c r="L31" s="193"/>
      <c r="M31" s="20"/>
      <c r="N31" s="194"/>
    </row>
    <row r="32" spans="1:14" x14ac:dyDescent="0.3">
      <c r="F32" s="32" t="s">
        <v>73</v>
      </c>
      <c r="H32" s="193" t="s">
        <v>74</v>
      </c>
      <c r="I32" s="20"/>
      <c r="J32" s="193" t="s">
        <v>75</v>
      </c>
      <c r="K32" s="20"/>
      <c r="L32" s="193" t="s">
        <v>75</v>
      </c>
      <c r="M32" s="20"/>
      <c r="N32" s="194" t="s">
        <v>75</v>
      </c>
    </row>
    <row r="33" spans="6:14" x14ac:dyDescent="0.3">
      <c r="F33" s="32" t="s">
        <v>76</v>
      </c>
      <c r="H33" s="193" t="s">
        <v>77</v>
      </c>
      <c r="I33" s="20"/>
      <c r="J33" s="193" t="s">
        <v>75</v>
      </c>
      <c r="K33" s="20"/>
      <c r="L33" s="193" t="s">
        <v>75</v>
      </c>
      <c r="M33" s="20"/>
      <c r="N33" s="194" t="s">
        <v>75</v>
      </c>
    </row>
    <row r="34" spans="6:14" x14ac:dyDescent="0.3">
      <c r="F34" s="32" t="s">
        <v>39</v>
      </c>
      <c r="H34" s="193" t="s">
        <v>75</v>
      </c>
      <c r="I34" s="20"/>
      <c r="J34" s="193" t="s">
        <v>77</v>
      </c>
      <c r="K34" s="20"/>
      <c r="L34" s="193" t="s">
        <v>75</v>
      </c>
      <c r="M34" s="20"/>
      <c r="N34" s="194" t="s">
        <v>75</v>
      </c>
    </row>
    <row r="35" spans="6:14" x14ac:dyDescent="0.3">
      <c r="F35" s="32" t="s">
        <v>40</v>
      </c>
      <c r="H35" s="193" t="s">
        <v>75</v>
      </c>
      <c r="I35" s="20"/>
      <c r="J35" s="193" t="s">
        <v>75</v>
      </c>
      <c r="K35" s="20"/>
      <c r="L35" s="193" t="s">
        <v>78</v>
      </c>
      <c r="M35" s="20"/>
      <c r="N35" s="194" t="s">
        <v>75</v>
      </c>
    </row>
    <row r="36" spans="6:14" x14ac:dyDescent="0.3">
      <c r="F36" s="32" t="s">
        <v>41</v>
      </c>
      <c r="H36" s="193" t="s">
        <v>75</v>
      </c>
      <c r="I36" s="20"/>
      <c r="J36" s="193" t="s">
        <v>75</v>
      </c>
      <c r="K36" s="20"/>
      <c r="L36" s="193" t="s">
        <v>75</v>
      </c>
      <c r="M36" s="20"/>
      <c r="N36" s="194" t="s">
        <v>79</v>
      </c>
    </row>
    <row r="37" spans="6:14" x14ac:dyDescent="0.3">
      <c r="F37" s="192" t="s">
        <v>80</v>
      </c>
      <c r="H37" s="213" t="s">
        <v>81</v>
      </c>
      <c r="I37" s="20"/>
      <c r="J37" s="213" t="str">
        <f>J34</f>
        <v>€ 0.5 Mio</v>
      </c>
      <c r="K37" s="20"/>
      <c r="L37" s="213" t="str">
        <f>L35</f>
        <v>€ 1Mio</v>
      </c>
      <c r="M37" s="20"/>
      <c r="N37" s="214" t="str">
        <f>N36</f>
        <v>€ 2 Mio</v>
      </c>
    </row>
    <row r="38" spans="6:14" x14ac:dyDescent="0.3">
      <c r="F38" s="32" t="s">
        <v>82</v>
      </c>
      <c r="H38" s="193" t="s">
        <v>75</v>
      </c>
      <c r="I38" s="20"/>
      <c r="J38" s="193"/>
      <c r="K38" s="20"/>
      <c r="L38" s="193" t="s">
        <v>83</v>
      </c>
      <c r="M38" s="20"/>
      <c r="N38" s="194"/>
    </row>
    <row r="39" spans="6:14" x14ac:dyDescent="0.3">
      <c r="F39" s="32" t="s">
        <v>84</v>
      </c>
      <c r="H39" s="193" t="s">
        <v>75</v>
      </c>
      <c r="I39" s="20"/>
      <c r="J39" s="193"/>
      <c r="K39" s="20"/>
      <c r="L39" s="193" t="s">
        <v>85</v>
      </c>
      <c r="M39" s="20"/>
      <c r="N39" s="194" t="s">
        <v>97</v>
      </c>
    </row>
    <row r="40" spans="6:14" x14ac:dyDescent="0.3">
      <c r="F40" s="32" t="s">
        <v>87</v>
      </c>
      <c r="H40" s="193" t="s">
        <v>75</v>
      </c>
      <c r="I40" s="20"/>
      <c r="J40" s="193"/>
      <c r="K40" s="20"/>
      <c r="L40" s="196" t="s">
        <v>88</v>
      </c>
      <c r="M40" s="20"/>
      <c r="N40" s="197" t="s">
        <v>98</v>
      </c>
    </row>
    <row r="41" spans="6:14" x14ac:dyDescent="0.3">
      <c r="F41" s="32" t="s">
        <v>90</v>
      </c>
      <c r="H41" s="193">
        <v>1</v>
      </c>
      <c r="I41" s="20"/>
      <c r="J41" s="193"/>
      <c r="K41" s="20"/>
      <c r="L41" s="196" t="s">
        <v>91</v>
      </c>
      <c r="M41" s="20"/>
      <c r="N41" s="197" t="s">
        <v>99</v>
      </c>
    </row>
    <row r="42" spans="6:14" x14ac:dyDescent="0.3">
      <c r="F42" s="32" t="s">
        <v>121</v>
      </c>
      <c r="H42" s="193"/>
      <c r="I42" s="208"/>
      <c r="J42" s="193"/>
      <c r="K42" s="208"/>
      <c r="L42" s="196"/>
      <c r="M42" s="208"/>
      <c r="N42" s="197"/>
    </row>
    <row r="43" spans="6:14" x14ac:dyDescent="0.3">
      <c r="F43" s="32" t="s">
        <v>93</v>
      </c>
      <c r="H43" s="193"/>
      <c r="I43" s="20"/>
      <c r="J43" s="193"/>
      <c r="K43" s="20"/>
      <c r="L43" s="193"/>
      <c r="M43" s="20"/>
      <c r="N43" s="195" t="s">
        <v>100</v>
      </c>
    </row>
    <row r="44" spans="6:14" x14ac:dyDescent="0.3">
      <c r="F44" s="199"/>
      <c r="H44" s="202"/>
      <c r="J44" s="202"/>
      <c r="L44" s="202"/>
      <c r="N44" s="203" t="s">
        <v>111</v>
      </c>
    </row>
    <row r="45" spans="6:14" x14ac:dyDescent="0.3">
      <c r="F45" s="157"/>
      <c r="G45" s="157"/>
      <c r="H45" s="157"/>
      <c r="I45" s="157"/>
      <c r="J45" s="157"/>
      <c r="K45" s="157"/>
      <c r="L45" s="157"/>
      <c r="M45" s="157"/>
      <c r="N45" s="15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F2A4-44F6-411F-B08B-0C8B730DDCDC}">
  <dimension ref="C1:AR64"/>
  <sheetViews>
    <sheetView topLeftCell="I11" zoomScale="80" zoomScaleNormal="80" workbookViewId="0">
      <selection activeCell="AR31" sqref="AR31"/>
    </sheetView>
  </sheetViews>
  <sheetFormatPr defaultRowHeight="14.4" x14ac:dyDescent="0.3"/>
  <cols>
    <col min="1" max="2" width="8.88671875" style="1"/>
    <col min="3" max="3" width="27.109375" style="1" customWidth="1"/>
    <col min="4" max="4" width="17.77734375" style="1" customWidth="1"/>
    <col min="5" max="5" width="17.88671875" style="1" customWidth="1"/>
    <col min="6" max="6" width="17.44140625" style="1" customWidth="1"/>
    <col min="7" max="7" width="14.88671875" style="1" customWidth="1"/>
    <col min="8" max="8" width="19.5546875" style="1" customWidth="1"/>
    <col min="9" max="9" width="25.6640625" style="1" customWidth="1"/>
    <col min="10" max="10" width="19.33203125" style="1" customWidth="1"/>
    <col min="11" max="11" width="15.5546875" style="1" customWidth="1"/>
    <col min="12" max="12" width="15" style="1" customWidth="1"/>
    <col min="13" max="13" width="14.5546875" style="1" customWidth="1"/>
    <col min="14" max="14" width="18.21875" style="1" customWidth="1"/>
    <col min="15" max="15" width="23.109375" style="1" customWidth="1"/>
    <col min="16" max="16" width="16.21875" style="1" customWidth="1"/>
    <col min="17" max="17" width="18" style="1" customWidth="1"/>
    <col min="18" max="18" width="13.88671875" style="1" customWidth="1"/>
    <col min="19" max="19" width="14.77734375" style="1" customWidth="1"/>
    <col min="20" max="20" width="18.44140625" style="1" customWidth="1"/>
    <col min="21" max="21" width="25.33203125" style="1" customWidth="1"/>
    <col min="22" max="22" width="15" style="1" customWidth="1"/>
    <col min="23" max="23" width="16.77734375" style="1" customWidth="1"/>
    <col min="24" max="24" width="15.5546875" style="1" customWidth="1"/>
    <col min="25" max="25" width="17.109375" style="1" customWidth="1"/>
    <col min="26" max="26" width="19.44140625" style="1" customWidth="1"/>
    <col min="27" max="27" width="26.33203125" style="1" customWidth="1"/>
    <col min="28" max="28" width="15.44140625" style="1" customWidth="1"/>
    <col min="29" max="29" width="14.33203125" style="1" customWidth="1"/>
    <col min="30" max="30" width="15.44140625" style="1" customWidth="1"/>
    <col min="31" max="31" width="18" style="1" customWidth="1"/>
    <col min="32" max="32" width="20.21875" style="1" customWidth="1"/>
    <col min="33" max="33" width="26.5546875" style="1" customWidth="1"/>
    <col min="34" max="34" width="19.44140625" style="1" customWidth="1"/>
    <col min="35" max="35" width="15" style="1" customWidth="1"/>
    <col min="36" max="36" width="15.6640625" style="1" customWidth="1"/>
    <col min="37" max="37" width="14.88671875" style="1" customWidth="1"/>
    <col min="38" max="38" width="20.88671875" style="1" customWidth="1"/>
    <col min="39" max="39" width="32.88671875" style="1" customWidth="1"/>
    <col min="40" max="40" width="13.88671875" style="1" customWidth="1"/>
    <col min="41" max="41" width="15" style="1" customWidth="1"/>
    <col min="42" max="42" width="13.21875" style="1" customWidth="1"/>
    <col min="43" max="43" width="24.21875" style="1" customWidth="1"/>
    <col min="44" max="44" width="18.88671875" style="1" customWidth="1"/>
    <col min="45" max="16384" width="8.88671875" style="1"/>
  </cols>
  <sheetData>
    <row r="1" spans="3:44" ht="15" thickBot="1" x14ac:dyDescent="0.35"/>
    <row r="2" spans="3:44" x14ac:dyDescent="0.3">
      <c r="U2" s="2"/>
      <c r="V2" s="3" t="s">
        <v>0</v>
      </c>
      <c r="W2" s="3" t="s">
        <v>1</v>
      </c>
      <c r="X2" s="4" t="s">
        <v>2</v>
      </c>
      <c r="Y2" s="5" t="s">
        <v>3</v>
      </c>
      <c r="Z2" s="5" t="s">
        <v>0</v>
      </c>
      <c r="AA2" s="5" t="s">
        <v>1</v>
      </c>
      <c r="AB2" s="5" t="s">
        <v>2</v>
      </c>
    </row>
    <row r="3" spans="3:44" x14ac:dyDescent="0.3">
      <c r="U3" s="6" t="s">
        <v>4</v>
      </c>
      <c r="V3" s="7" t="s">
        <v>5</v>
      </c>
      <c r="X3" s="8"/>
      <c r="Y3" s="9" t="s">
        <v>6</v>
      </c>
    </row>
    <row r="4" spans="3:44" x14ac:dyDescent="0.3">
      <c r="U4" s="6" t="s">
        <v>7</v>
      </c>
      <c r="V4" s="148">
        <v>500000</v>
      </c>
      <c r="W4" s="148">
        <v>500000</v>
      </c>
      <c r="X4" s="149">
        <v>500000</v>
      </c>
      <c r="Y4" s="1" t="s">
        <v>8</v>
      </c>
      <c r="Z4" s="148">
        <v>1000000</v>
      </c>
      <c r="AA4" s="148">
        <v>1000000</v>
      </c>
      <c r="AB4" s="10"/>
    </row>
    <row r="5" spans="3:44" x14ac:dyDescent="0.3">
      <c r="U5" s="6" t="s">
        <v>9</v>
      </c>
      <c r="V5" s="12">
        <v>0.05</v>
      </c>
      <c r="W5" s="12">
        <v>0.05</v>
      </c>
      <c r="X5" s="13">
        <v>0.05</v>
      </c>
      <c r="Y5" s="1" t="s">
        <v>10</v>
      </c>
      <c r="Z5" s="148">
        <v>5000000</v>
      </c>
      <c r="AA5" s="148">
        <v>15000000</v>
      </c>
      <c r="AB5" s="10"/>
    </row>
    <row r="6" spans="3:44" x14ac:dyDescent="0.3">
      <c r="U6" s="6" t="s">
        <v>11</v>
      </c>
      <c r="V6" s="150">
        <f>V4*(1+V5)</f>
        <v>525000</v>
      </c>
      <c r="W6" s="150">
        <f>W4*(1+W5)</f>
        <v>525000</v>
      </c>
      <c r="X6" s="151">
        <f>X4*(1+X5)</f>
        <v>525000</v>
      </c>
      <c r="Y6" s="1" t="s">
        <v>12</v>
      </c>
      <c r="Z6" s="148">
        <v>6000000</v>
      </c>
      <c r="AA6" s="148">
        <v>15100000</v>
      </c>
      <c r="AB6" s="10"/>
    </row>
    <row r="7" spans="3:44" x14ac:dyDescent="0.3">
      <c r="U7" s="6" t="s">
        <v>13</v>
      </c>
      <c r="V7" s="16">
        <v>0.2</v>
      </c>
      <c r="W7" s="16">
        <v>0.2</v>
      </c>
      <c r="X7" s="13">
        <v>0.2</v>
      </c>
      <c r="Y7" s="1" t="s">
        <v>14</v>
      </c>
      <c r="Z7" s="17">
        <f>Z4/Z6</f>
        <v>0.16666666666666666</v>
      </c>
      <c r="AA7" s="18">
        <f>AA4/AA6</f>
        <v>6.6225165562913912E-2</v>
      </c>
      <c r="AB7" s="19"/>
    </row>
    <row r="8" spans="3:44" x14ac:dyDescent="0.3">
      <c r="U8" s="6" t="s">
        <v>15</v>
      </c>
      <c r="V8" s="148">
        <f>$V$16*(1-V7)</f>
        <v>4000000</v>
      </c>
      <c r="W8" s="148">
        <f>V34*(1-Z36)</f>
        <v>12000000</v>
      </c>
      <c r="X8" s="11">
        <f>$V$16*(1-X7)</f>
        <v>4000000</v>
      </c>
      <c r="Z8" s="20"/>
      <c r="AA8" s="20"/>
      <c r="AB8" s="20"/>
    </row>
    <row r="9" spans="3:44" ht="17.399999999999999" customHeight="1" x14ac:dyDescent="0.3">
      <c r="U9" s="6" t="s">
        <v>16</v>
      </c>
      <c r="V9" s="21">
        <f>V6/(V8+V6)</f>
        <v>0.11602209944751381</v>
      </c>
      <c r="W9" s="21">
        <f>W6/(W8+W6)</f>
        <v>4.1916167664670656E-2</v>
      </c>
      <c r="X9" s="152">
        <f>X6/(X10+X6)</f>
        <v>6.1583577712609971E-2</v>
      </c>
    </row>
    <row r="10" spans="3:44" ht="15" thickBot="1" x14ac:dyDescent="0.35">
      <c r="U10" s="23" t="s">
        <v>17</v>
      </c>
      <c r="V10" s="24"/>
      <c r="W10" s="24"/>
      <c r="X10" s="153">
        <v>8000000</v>
      </c>
    </row>
    <row r="13" spans="3:44" ht="15" thickBot="1" x14ac:dyDescent="0.35">
      <c r="T13" s="274"/>
    </row>
    <row r="14" spans="3:44" x14ac:dyDescent="0.3">
      <c r="C14" s="26" t="s">
        <v>18</v>
      </c>
      <c r="D14" s="305" t="s">
        <v>19</v>
      </c>
      <c r="E14" s="306"/>
      <c r="F14" s="306"/>
      <c r="G14" s="306"/>
      <c r="H14" s="311"/>
      <c r="I14" s="27" t="s">
        <v>18</v>
      </c>
      <c r="J14" s="305" t="s">
        <v>20</v>
      </c>
      <c r="K14" s="306"/>
      <c r="L14" s="306"/>
      <c r="M14" s="306"/>
      <c r="N14" s="311"/>
      <c r="O14" s="28" t="s">
        <v>21</v>
      </c>
      <c r="P14" s="305" t="s">
        <v>22</v>
      </c>
      <c r="Q14" s="306"/>
      <c r="R14" s="306"/>
      <c r="S14" s="306"/>
      <c r="T14" s="311"/>
      <c r="U14" s="28" t="s">
        <v>21</v>
      </c>
      <c r="V14" s="305" t="s">
        <v>23</v>
      </c>
      <c r="W14" s="306"/>
      <c r="X14" s="306"/>
      <c r="Y14" s="306"/>
      <c r="Z14" s="311"/>
      <c r="AA14" s="28" t="s">
        <v>21</v>
      </c>
      <c r="AB14" s="305" t="s">
        <v>24</v>
      </c>
      <c r="AC14" s="306"/>
      <c r="AD14" s="306"/>
      <c r="AE14" s="306"/>
      <c r="AF14" s="311"/>
      <c r="AG14" s="28" t="s">
        <v>21</v>
      </c>
      <c r="AH14" s="305" t="s">
        <v>25</v>
      </c>
      <c r="AI14" s="306"/>
      <c r="AJ14" s="306"/>
      <c r="AK14" s="306"/>
      <c r="AL14" s="307"/>
      <c r="AM14" s="28" t="s">
        <v>21</v>
      </c>
      <c r="AN14" s="305" t="s">
        <v>126</v>
      </c>
      <c r="AO14" s="306"/>
      <c r="AP14" s="306"/>
      <c r="AQ14" s="306"/>
      <c r="AR14" s="307"/>
    </row>
    <row r="15" spans="3:44" x14ac:dyDescent="0.3">
      <c r="C15" s="29" t="s">
        <v>26</v>
      </c>
      <c r="D15" s="308">
        <v>1</v>
      </c>
      <c r="E15" s="309"/>
      <c r="F15" s="309"/>
      <c r="G15" s="309"/>
      <c r="H15" s="312"/>
      <c r="I15" s="30" t="s">
        <v>26</v>
      </c>
      <c r="J15" s="308">
        <v>2</v>
      </c>
      <c r="K15" s="309"/>
      <c r="L15" s="309"/>
      <c r="M15" s="309"/>
      <c r="N15" s="312"/>
      <c r="O15" s="30" t="s">
        <v>26</v>
      </c>
      <c r="P15" s="308">
        <v>3</v>
      </c>
      <c r="Q15" s="309"/>
      <c r="R15" s="309"/>
      <c r="S15" s="309"/>
      <c r="T15" s="312"/>
      <c r="U15" s="30" t="s">
        <v>26</v>
      </c>
      <c r="V15" s="308">
        <v>3</v>
      </c>
      <c r="W15" s="309"/>
      <c r="X15" s="309"/>
      <c r="Y15" s="309"/>
      <c r="Z15" s="312"/>
      <c r="AA15" s="30" t="s">
        <v>26</v>
      </c>
      <c r="AB15" s="308">
        <v>5</v>
      </c>
      <c r="AC15" s="309"/>
      <c r="AD15" s="309"/>
      <c r="AE15" s="309"/>
      <c r="AF15" s="312"/>
      <c r="AG15" s="30" t="s">
        <v>26</v>
      </c>
      <c r="AH15" s="308">
        <v>5</v>
      </c>
      <c r="AI15" s="309"/>
      <c r="AJ15" s="309"/>
      <c r="AK15" s="309"/>
      <c r="AL15" s="310"/>
      <c r="AM15" s="30" t="s">
        <v>26</v>
      </c>
      <c r="AN15" s="308">
        <v>4</v>
      </c>
      <c r="AO15" s="309"/>
      <c r="AP15" s="309"/>
      <c r="AQ15" s="309"/>
      <c r="AR15" s="310"/>
    </row>
    <row r="16" spans="3:44" ht="15" thickBot="1" x14ac:dyDescent="0.35">
      <c r="C16" s="31" t="s">
        <v>27</v>
      </c>
      <c r="D16" s="32"/>
      <c r="H16" s="33"/>
      <c r="I16" s="34" t="s">
        <v>27</v>
      </c>
      <c r="J16" s="32"/>
      <c r="M16" s="1" t="s">
        <v>28</v>
      </c>
      <c r="N16" s="35">
        <v>0.05</v>
      </c>
      <c r="O16" s="34" t="s">
        <v>27</v>
      </c>
      <c r="P16" s="142">
        <v>5000000</v>
      </c>
      <c r="Q16" s="143">
        <f>P16-S16</f>
        <v>4475000</v>
      </c>
      <c r="R16" s="275" t="s">
        <v>29</v>
      </c>
      <c r="S16" s="143">
        <f>S24</f>
        <v>525000</v>
      </c>
      <c r="T16" s="39"/>
      <c r="U16" s="34" t="s">
        <v>27</v>
      </c>
      <c r="V16" s="142">
        <v>5000000</v>
      </c>
      <c r="W16" s="143">
        <f>Q16</f>
        <v>4475000</v>
      </c>
      <c r="X16" s="275" t="s">
        <v>29</v>
      </c>
      <c r="Y16" s="143">
        <f>S16</f>
        <v>525000</v>
      </c>
      <c r="Z16" s="39"/>
      <c r="AA16" s="34" t="s">
        <v>27</v>
      </c>
      <c r="AB16" s="142">
        <v>8000000</v>
      </c>
      <c r="AC16" s="10"/>
      <c r="AD16" s="5"/>
      <c r="AE16" s="10"/>
      <c r="AF16" s="39"/>
      <c r="AG16" s="34" t="s">
        <v>27</v>
      </c>
      <c r="AH16" s="142">
        <v>4000000</v>
      </c>
      <c r="AI16" s="10"/>
      <c r="AJ16" s="5"/>
      <c r="AK16" s="10"/>
      <c r="AL16" s="40"/>
      <c r="AM16" s="34" t="s">
        <v>27</v>
      </c>
      <c r="AN16" s="142">
        <v>4000000</v>
      </c>
      <c r="AO16" s="10"/>
      <c r="AP16" s="5"/>
      <c r="AQ16" s="10"/>
      <c r="AR16" s="40"/>
    </row>
    <row r="17" spans="3:44" x14ac:dyDescent="0.3">
      <c r="C17" s="41" t="s">
        <v>30</v>
      </c>
      <c r="D17" s="32"/>
      <c r="H17" s="33"/>
      <c r="I17" s="42" t="s">
        <v>30</v>
      </c>
      <c r="J17" s="32"/>
      <c r="M17" s="1" t="s">
        <v>13</v>
      </c>
      <c r="N17" s="43">
        <v>0.2</v>
      </c>
      <c r="O17" s="42" t="s">
        <v>30</v>
      </c>
      <c r="P17" s="142">
        <v>6000000</v>
      </c>
      <c r="T17" s="44"/>
      <c r="U17" s="42" t="s">
        <v>30</v>
      </c>
      <c r="V17" s="142">
        <v>6000000</v>
      </c>
      <c r="Y17" s="2" t="s">
        <v>28</v>
      </c>
      <c r="Z17" s="45">
        <v>0.05</v>
      </c>
      <c r="AA17" s="42" t="s">
        <v>30</v>
      </c>
      <c r="AB17" s="142">
        <f>AB16+AB26+AB25</f>
        <v>10000000</v>
      </c>
      <c r="AF17" s="44"/>
      <c r="AG17" s="42" t="s">
        <v>30</v>
      </c>
      <c r="AH17" s="142">
        <f>AH16+AH25+AH26</f>
        <v>6000000</v>
      </c>
      <c r="AL17" s="46"/>
      <c r="AM17" s="42" t="s">
        <v>30</v>
      </c>
      <c r="AN17" s="142">
        <f>AN16+AN25+AN26</f>
        <v>6000000</v>
      </c>
      <c r="AR17" s="46"/>
    </row>
    <row r="18" spans="3:44" ht="15" thickBot="1" x14ac:dyDescent="0.35">
      <c r="C18" s="31" t="s">
        <v>31</v>
      </c>
      <c r="D18" s="32"/>
      <c r="H18" s="33"/>
      <c r="I18" s="34" t="s">
        <v>31</v>
      </c>
      <c r="J18" s="32"/>
      <c r="N18" s="33"/>
      <c r="O18" s="34" t="s">
        <v>31</v>
      </c>
      <c r="P18" s="300">
        <f>Q16/F23</f>
        <v>4.4749999999999996</v>
      </c>
      <c r="T18" s="33"/>
      <c r="U18" s="34" t="s">
        <v>31</v>
      </c>
      <c r="V18" s="300">
        <f>W16/V25</f>
        <v>4.4749999999999996</v>
      </c>
      <c r="Y18" s="23" t="s">
        <v>13</v>
      </c>
      <c r="Z18" s="48">
        <v>0.2</v>
      </c>
      <c r="AA18" s="34" t="s">
        <v>31</v>
      </c>
      <c r="AB18" s="300">
        <f>AB16/X28</f>
        <v>5.9053068378050986</v>
      </c>
      <c r="AE18" s="49"/>
      <c r="AF18" s="50"/>
      <c r="AG18" s="34" t="s">
        <v>31</v>
      </c>
      <c r="AH18" s="300">
        <f>AH16/X28</f>
        <v>2.9526534189025493</v>
      </c>
      <c r="AK18" s="49"/>
      <c r="AL18" s="51"/>
      <c r="AM18" s="34" t="s">
        <v>31</v>
      </c>
      <c r="AN18" s="47">
        <f>AN16/X28</f>
        <v>2.9526534189025493</v>
      </c>
      <c r="AQ18" s="49"/>
      <c r="AR18" s="51"/>
    </row>
    <row r="19" spans="3:44" ht="28.8" customHeight="1" x14ac:dyDescent="0.3">
      <c r="C19" s="52"/>
      <c r="D19" s="53" t="s">
        <v>8</v>
      </c>
      <c r="E19" s="53" t="s">
        <v>32</v>
      </c>
      <c r="F19" s="53" t="s">
        <v>33</v>
      </c>
      <c r="G19" s="54" t="s">
        <v>34</v>
      </c>
      <c r="H19" s="55" t="s">
        <v>35</v>
      </c>
      <c r="I19" s="56"/>
      <c r="J19" s="53" t="s">
        <v>8</v>
      </c>
      <c r="K19" s="53" t="s">
        <v>32</v>
      </c>
      <c r="L19" s="53" t="s">
        <v>33</v>
      </c>
      <c r="M19" s="54" t="s">
        <v>34</v>
      </c>
      <c r="N19" s="55" t="s">
        <v>35</v>
      </c>
      <c r="O19" s="56"/>
      <c r="P19" s="53" t="s">
        <v>8</v>
      </c>
      <c r="Q19" s="53" t="s">
        <v>32</v>
      </c>
      <c r="R19" s="53" t="s">
        <v>33</v>
      </c>
      <c r="S19" s="54" t="s">
        <v>34</v>
      </c>
      <c r="T19" s="55" t="s">
        <v>35</v>
      </c>
      <c r="U19" s="56"/>
      <c r="V19" s="53" t="s">
        <v>8</v>
      </c>
      <c r="W19" s="53" t="s">
        <v>32</v>
      </c>
      <c r="X19" s="53" t="s">
        <v>33</v>
      </c>
      <c r="Y19" s="57" t="s">
        <v>34</v>
      </c>
      <c r="Z19" s="58" t="s">
        <v>35</v>
      </c>
      <c r="AA19" s="56"/>
      <c r="AB19" s="53" t="s">
        <v>8</v>
      </c>
      <c r="AC19" s="53" t="s">
        <v>32</v>
      </c>
      <c r="AD19" s="53" t="s">
        <v>33</v>
      </c>
      <c r="AE19" s="57" t="s">
        <v>34</v>
      </c>
      <c r="AF19" s="53" t="s">
        <v>35</v>
      </c>
      <c r="AG19" s="56"/>
      <c r="AH19" s="53" t="s">
        <v>8</v>
      </c>
      <c r="AI19" s="53" t="s">
        <v>32</v>
      </c>
      <c r="AJ19" s="53" t="s">
        <v>33</v>
      </c>
      <c r="AK19" s="57" t="s">
        <v>34</v>
      </c>
      <c r="AL19" s="59" t="s">
        <v>35</v>
      </c>
      <c r="AM19" s="56"/>
      <c r="AN19" s="53" t="s">
        <v>8</v>
      </c>
      <c r="AO19" s="53" t="s">
        <v>32</v>
      </c>
      <c r="AP19" s="53" t="s">
        <v>33</v>
      </c>
      <c r="AQ19" s="57" t="s">
        <v>34</v>
      </c>
      <c r="AR19" s="59" t="s">
        <v>35</v>
      </c>
    </row>
    <row r="20" spans="3:44" x14ac:dyDescent="0.3">
      <c r="C20" s="60"/>
      <c r="D20" s="61"/>
      <c r="E20" s="61"/>
      <c r="F20" s="61"/>
      <c r="G20" s="62"/>
      <c r="H20" s="63"/>
      <c r="I20" s="61"/>
      <c r="J20" s="61"/>
      <c r="K20" s="61"/>
      <c r="L20" s="61"/>
      <c r="M20" s="62"/>
      <c r="N20" s="63"/>
      <c r="O20" s="61"/>
      <c r="P20" s="61"/>
      <c r="Q20" s="61"/>
      <c r="R20" s="61"/>
      <c r="S20" s="62"/>
      <c r="T20" s="63"/>
      <c r="U20" s="61"/>
      <c r="V20" s="61"/>
      <c r="W20" s="61"/>
      <c r="X20" s="61"/>
      <c r="Y20" s="62"/>
      <c r="Z20" s="63"/>
      <c r="AA20" s="61"/>
      <c r="AB20" s="61"/>
      <c r="AC20" s="61"/>
      <c r="AD20" s="61"/>
      <c r="AE20" s="62"/>
      <c r="AF20" s="61"/>
      <c r="AG20" s="61"/>
      <c r="AH20" s="61"/>
      <c r="AI20" s="61"/>
      <c r="AJ20" s="61"/>
      <c r="AK20" s="62"/>
      <c r="AL20" s="64"/>
      <c r="AM20" s="61"/>
      <c r="AN20" s="61"/>
      <c r="AO20" s="61"/>
      <c r="AP20" s="61"/>
      <c r="AQ20" s="62"/>
      <c r="AR20" s="64"/>
    </row>
    <row r="21" spans="3:44" x14ac:dyDescent="0.3">
      <c r="C21" s="31" t="s">
        <v>36</v>
      </c>
      <c r="D21" s="144">
        <v>500000</v>
      </c>
      <c r="E21" s="66">
        <v>500000</v>
      </c>
      <c r="F21" s="67">
        <f>500000</f>
        <v>500000</v>
      </c>
      <c r="G21" s="68"/>
      <c r="H21" s="43">
        <f>F21/F23</f>
        <v>0.5</v>
      </c>
      <c r="I21" s="34" t="s">
        <v>36</v>
      </c>
      <c r="J21" s="65"/>
      <c r="K21" s="66"/>
      <c r="L21" s="67">
        <f>500000</f>
        <v>500000</v>
      </c>
      <c r="M21" s="68"/>
      <c r="N21" s="43">
        <f>L21/L23</f>
        <v>0.5</v>
      </c>
      <c r="O21" s="34" t="s">
        <v>36</v>
      </c>
      <c r="P21" s="65"/>
      <c r="Q21" s="66"/>
      <c r="R21" s="67">
        <f>L21</f>
        <v>500000</v>
      </c>
      <c r="S21" s="68"/>
      <c r="T21" s="69">
        <f>R21/R28</f>
        <v>0.40867579908675794</v>
      </c>
      <c r="U21" s="34" t="s">
        <v>36</v>
      </c>
      <c r="V21" s="65"/>
      <c r="W21" s="66"/>
      <c r="X21" s="67">
        <f>R21</f>
        <v>500000</v>
      </c>
      <c r="Y21" s="68"/>
      <c r="Z21" s="69">
        <f>X21/X28</f>
        <v>0.36908167736281866</v>
      </c>
      <c r="AA21" s="34" t="s">
        <v>36</v>
      </c>
      <c r="AB21" s="65"/>
      <c r="AC21" s="66"/>
      <c r="AD21" s="67">
        <f>X21</f>
        <v>500000</v>
      </c>
      <c r="AE21" s="70"/>
      <c r="AF21" s="71">
        <f>AD21/$AD$28</f>
        <v>0.29526534189025494</v>
      </c>
      <c r="AG21" s="34" t="s">
        <v>36</v>
      </c>
      <c r="AH21" s="65"/>
      <c r="AI21" s="66"/>
      <c r="AJ21" s="67">
        <f>X21</f>
        <v>500000</v>
      </c>
      <c r="AK21" s="70"/>
      <c r="AL21" s="72">
        <f>AJ21/AJ28</f>
        <v>0.24605445157521244</v>
      </c>
      <c r="AM21" s="34" t="s">
        <v>36</v>
      </c>
      <c r="AN21" s="65"/>
      <c r="AO21" s="67">
        <f>'Boomerang (Down Round)'!AO21</f>
        <v>-76651.972765363098</v>
      </c>
      <c r="AP21" s="67">
        <f>'Boomerang (Down Round)'!AP21</f>
        <v>423348.02723463689</v>
      </c>
      <c r="AQ21" s="70"/>
      <c r="AR21" s="72">
        <f>AP21/AP28</f>
        <v>0.20833333333333337</v>
      </c>
    </row>
    <row r="22" spans="3:44" x14ac:dyDescent="0.3">
      <c r="C22" s="31" t="s">
        <v>37</v>
      </c>
      <c r="D22" s="144">
        <v>500000</v>
      </c>
      <c r="E22" s="66">
        <v>500000</v>
      </c>
      <c r="F22" s="67">
        <f>F21</f>
        <v>500000</v>
      </c>
      <c r="G22" s="68"/>
      <c r="H22" s="43">
        <f>F22/F23</f>
        <v>0.5</v>
      </c>
      <c r="I22" s="34" t="s">
        <v>37</v>
      </c>
      <c r="J22" s="65"/>
      <c r="K22" s="66"/>
      <c r="L22" s="67">
        <f>L21</f>
        <v>500000</v>
      </c>
      <c r="M22" s="68"/>
      <c r="N22" s="43">
        <f>L22/L23</f>
        <v>0.5</v>
      </c>
      <c r="O22" s="34" t="s">
        <v>37</v>
      </c>
      <c r="P22" s="65"/>
      <c r="Q22" s="66"/>
      <c r="R22" s="67">
        <f>L22</f>
        <v>500000</v>
      </c>
      <c r="S22" s="68"/>
      <c r="T22" s="69">
        <f>R22/R28</f>
        <v>0.40867579908675794</v>
      </c>
      <c r="U22" s="34" t="s">
        <v>37</v>
      </c>
      <c r="V22" s="65"/>
      <c r="W22" s="66"/>
      <c r="X22" s="67">
        <f>R22</f>
        <v>500000</v>
      </c>
      <c r="Y22" s="68"/>
      <c r="Z22" s="69">
        <f>X22/X28</f>
        <v>0.36908167736281866</v>
      </c>
      <c r="AA22" s="34" t="s">
        <v>37</v>
      </c>
      <c r="AB22" s="65"/>
      <c r="AC22" s="66"/>
      <c r="AD22" s="67">
        <f>X22</f>
        <v>500000</v>
      </c>
      <c r="AE22" s="68"/>
      <c r="AF22" s="73">
        <f t="shared" ref="AF22:AF28" si="0">AD22/$AD$28</f>
        <v>0.29526534189025494</v>
      </c>
      <c r="AG22" s="34" t="s">
        <v>37</v>
      </c>
      <c r="AH22" s="65"/>
      <c r="AI22" s="66"/>
      <c r="AJ22" s="67">
        <f>X22</f>
        <v>500000</v>
      </c>
      <c r="AK22" s="68"/>
      <c r="AL22" s="74">
        <f>AJ22/AJ28</f>
        <v>0.24605445157521244</v>
      </c>
      <c r="AM22" s="34" t="s">
        <v>37</v>
      </c>
      <c r="AN22" s="65"/>
      <c r="AO22" s="67">
        <f>'Boomerang (Down Round)'!AO22</f>
        <v>-76651.972765363098</v>
      </c>
      <c r="AP22" s="67">
        <f>'Boomerang (Down Round)'!AP22</f>
        <v>423348.02723463689</v>
      </c>
      <c r="AQ22" s="68"/>
      <c r="AR22" s="74">
        <f>AP22/AP28</f>
        <v>0.20833333333333337</v>
      </c>
    </row>
    <row r="23" spans="3:44" ht="15" thickBot="1" x14ac:dyDescent="0.35">
      <c r="C23" s="75" t="s">
        <v>38</v>
      </c>
      <c r="D23" s="145">
        <f>D21+D22</f>
        <v>1000000</v>
      </c>
      <c r="E23" s="77">
        <f>E21+E22</f>
        <v>1000000</v>
      </c>
      <c r="F23" s="78">
        <f>F21+F22</f>
        <v>1000000</v>
      </c>
      <c r="G23" s="79"/>
      <c r="H23" s="80">
        <f>H21+H22</f>
        <v>1</v>
      </c>
      <c r="I23" s="81" t="s">
        <v>38</v>
      </c>
      <c r="J23" s="76"/>
      <c r="K23" s="77"/>
      <c r="L23" s="78">
        <f>L21+L22</f>
        <v>1000000</v>
      </c>
      <c r="M23" s="79"/>
      <c r="N23" s="80">
        <f>N21+N22</f>
        <v>1</v>
      </c>
      <c r="O23" s="81" t="s">
        <v>38</v>
      </c>
      <c r="P23" s="76"/>
      <c r="Q23" s="77"/>
      <c r="R23" s="78">
        <f>R21+R22</f>
        <v>1000000</v>
      </c>
      <c r="S23" s="79"/>
      <c r="T23" s="82">
        <f>T21+T22</f>
        <v>0.81735159817351588</v>
      </c>
      <c r="U23" s="81" t="s">
        <v>38</v>
      </c>
      <c r="V23" s="76"/>
      <c r="W23" s="77"/>
      <c r="X23" s="78">
        <f>X21+X22</f>
        <v>1000000</v>
      </c>
      <c r="Y23" s="79"/>
      <c r="Z23" s="82">
        <f>Z21+Z22</f>
        <v>0.73816335472563732</v>
      </c>
      <c r="AA23" s="81" t="s">
        <v>38</v>
      </c>
      <c r="AB23" s="76"/>
      <c r="AC23" s="77"/>
      <c r="AD23" s="78">
        <f>AD21+AD22</f>
        <v>1000000</v>
      </c>
      <c r="AE23" s="79"/>
      <c r="AF23" s="83">
        <f t="shared" si="0"/>
        <v>0.59053068378050988</v>
      </c>
      <c r="AG23" s="81" t="s">
        <v>38</v>
      </c>
      <c r="AH23" s="76"/>
      <c r="AI23" s="77"/>
      <c r="AJ23" s="78">
        <f>AJ21+AJ22</f>
        <v>1000000</v>
      </c>
      <c r="AK23" s="79"/>
      <c r="AL23" s="84">
        <f>AL21+AL22</f>
        <v>0.49210890315042488</v>
      </c>
      <c r="AM23" s="81" t="s">
        <v>38</v>
      </c>
      <c r="AN23" s="76"/>
      <c r="AO23" s="272">
        <f>'Boomerang (Down Round)'!AO23</f>
        <v>0</v>
      </c>
      <c r="AP23" s="272">
        <f>'Boomerang (Down Round)'!AP23</f>
        <v>846696.05446927377</v>
      </c>
      <c r="AQ23" s="79"/>
      <c r="AR23" s="84">
        <f>AR21+AR22</f>
        <v>0.41666666666666674</v>
      </c>
    </row>
    <row r="24" spans="3:44" x14ac:dyDescent="0.3">
      <c r="C24" s="31" t="s">
        <v>39</v>
      </c>
      <c r="D24" s="144"/>
      <c r="E24" s="67"/>
      <c r="F24" s="67"/>
      <c r="G24" s="65"/>
      <c r="H24" s="43"/>
      <c r="I24" s="34" t="s">
        <v>39</v>
      </c>
      <c r="J24" s="144">
        <v>500000</v>
      </c>
      <c r="K24" s="67"/>
      <c r="L24" s="67"/>
      <c r="M24" s="144">
        <v>500000</v>
      </c>
      <c r="N24" s="43"/>
      <c r="O24" s="34" t="s">
        <v>39</v>
      </c>
      <c r="P24" s="65"/>
      <c r="Q24" s="67"/>
      <c r="R24" s="67"/>
      <c r="S24" s="144">
        <f>M24*1.05</f>
        <v>525000</v>
      </c>
      <c r="T24" s="69"/>
      <c r="U24" s="34" t="s">
        <v>39</v>
      </c>
      <c r="V24" s="65"/>
      <c r="W24" s="67">
        <f>F23/(1-V9)*V9</f>
        <v>131250</v>
      </c>
      <c r="X24" s="67">
        <f>W24</f>
        <v>131250</v>
      </c>
      <c r="Y24" s="65"/>
      <c r="Z24" s="69">
        <f>X24/X28</f>
        <v>9.6883940307739905E-2</v>
      </c>
      <c r="AA24" s="34" t="s">
        <v>39</v>
      </c>
      <c r="AB24" s="65"/>
      <c r="AC24" s="67"/>
      <c r="AD24" s="67">
        <f>X24</f>
        <v>131250</v>
      </c>
      <c r="AE24" s="65"/>
      <c r="AF24" s="85">
        <f t="shared" si="0"/>
        <v>7.7507152246191924E-2</v>
      </c>
      <c r="AG24" s="34" t="s">
        <v>39</v>
      </c>
      <c r="AH24" s="65"/>
      <c r="AI24" s="67"/>
      <c r="AJ24" s="67">
        <f>X24</f>
        <v>131250</v>
      </c>
      <c r="AK24" s="65"/>
      <c r="AL24" s="72">
        <f>AJ24/AJ28</f>
        <v>6.458929353849327E-2</v>
      </c>
      <c r="AM24" s="34" t="s">
        <v>39</v>
      </c>
      <c r="AN24" s="65"/>
      <c r="AO24" s="67">
        <f>'Boomerang (Down Round)'!AO24</f>
        <v>38089.210893854732</v>
      </c>
      <c r="AP24" s="67">
        <f>'Boomerang (Down Round)'!AP24</f>
        <v>169339.21089385473</v>
      </c>
      <c r="AQ24" s="65"/>
      <c r="AR24" s="72">
        <f>AP24/AP28</f>
        <v>8.3333333333333329E-2</v>
      </c>
    </row>
    <row r="25" spans="3:44" x14ac:dyDescent="0.3">
      <c r="C25" s="31" t="s">
        <v>40</v>
      </c>
      <c r="D25" s="65"/>
      <c r="E25" s="66"/>
      <c r="F25" s="67"/>
      <c r="G25" s="68"/>
      <c r="H25" s="43"/>
      <c r="I25" s="34" t="s">
        <v>40</v>
      </c>
      <c r="J25" s="144"/>
      <c r="K25" s="66"/>
      <c r="L25" s="67"/>
      <c r="M25" s="144"/>
      <c r="N25" s="43"/>
      <c r="O25" s="34" t="s">
        <v>40</v>
      </c>
      <c r="P25" s="144">
        <v>1000000</v>
      </c>
      <c r="Q25" s="67">
        <f>P25/P18</f>
        <v>223463.687150838</v>
      </c>
      <c r="R25" s="67">
        <f>Q25</f>
        <v>223463.687150838</v>
      </c>
      <c r="S25" s="144"/>
      <c r="T25" s="69">
        <f>R25/R28</f>
        <v>0.18264840182648401</v>
      </c>
      <c r="U25" s="34" t="s">
        <v>40</v>
      </c>
      <c r="V25" s="65">
        <v>1000000</v>
      </c>
      <c r="W25" s="67">
        <f>V25/V18</f>
        <v>223463.687150838</v>
      </c>
      <c r="X25" s="67">
        <f>W25</f>
        <v>223463.687150838</v>
      </c>
      <c r="Y25" s="68"/>
      <c r="Z25" s="69">
        <f>X25/X28</f>
        <v>0.16495270496662287</v>
      </c>
      <c r="AA25" s="34" t="s">
        <v>40</v>
      </c>
      <c r="AB25" s="144">
        <v>0</v>
      </c>
      <c r="AC25" s="67">
        <f>AB25/AB18</f>
        <v>0</v>
      </c>
      <c r="AD25" s="67">
        <f>AC25+X25</f>
        <v>223463.687150838</v>
      </c>
      <c r="AE25" s="68"/>
      <c r="AF25" s="85">
        <f t="shared" si="0"/>
        <v>0.1319621639732983</v>
      </c>
      <c r="AG25" s="34" t="s">
        <v>40</v>
      </c>
      <c r="AH25" s="144">
        <v>0</v>
      </c>
      <c r="AI25" s="67">
        <f>AH25/AH18</f>
        <v>0</v>
      </c>
      <c r="AJ25" s="67">
        <f>AI25+X25</f>
        <v>223463.687150838</v>
      </c>
      <c r="AK25" s="68"/>
      <c r="AL25" s="72">
        <f>AJ25/AJ28</f>
        <v>0.10996846997774859</v>
      </c>
      <c r="AM25" s="34" t="s">
        <v>40</v>
      </c>
      <c r="AN25" s="144">
        <v>0</v>
      </c>
      <c r="AO25" s="67">
        <f>'Boomerang (Down Round)'!AO25</f>
        <v>115214.73463687146</v>
      </c>
      <c r="AP25" s="67">
        <f>'Boomerang (Down Round)'!AP25</f>
        <v>338678.42178770946</v>
      </c>
      <c r="AQ25" s="68"/>
      <c r="AR25" s="72">
        <f>AP25/AP28</f>
        <v>0.16666666666666666</v>
      </c>
    </row>
    <row r="26" spans="3:44" x14ac:dyDescent="0.3">
      <c r="C26" s="31" t="s">
        <v>41</v>
      </c>
      <c r="D26" s="65"/>
      <c r="E26" s="66"/>
      <c r="F26" s="67"/>
      <c r="G26" s="68"/>
      <c r="H26" s="43"/>
      <c r="I26" s="34" t="s">
        <v>41</v>
      </c>
      <c r="J26" s="144"/>
      <c r="K26" s="66"/>
      <c r="L26" s="67"/>
      <c r="M26" s="144"/>
      <c r="N26" s="43"/>
      <c r="O26" s="34" t="s">
        <v>41</v>
      </c>
      <c r="P26" s="144"/>
      <c r="Q26" s="66"/>
      <c r="R26" s="67"/>
      <c r="S26" s="144"/>
      <c r="T26" s="69"/>
      <c r="U26" s="34" t="s">
        <v>41</v>
      </c>
      <c r="V26" s="65"/>
      <c r="W26" s="66"/>
      <c r="X26" s="67"/>
      <c r="Y26" s="68"/>
      <c r="Z26" s="69"/>
      <c r="AA26" s="34" t="s">
        <v>41</v>
      </c>
      <c r="AB26" s="144">
        <v>2000000</v>
      </c>
      <c r="AC26" s="67">
        <f>AB26/AB18</f>
        <v>338678.42178770946</v>
      </c>
      <c r="AD26" s="67">
        <f>AC26</f>
        <v>338678.42178770946</v>
      </c>
      <c r="AE26" s="68"/>
      <c r="AF26" s="73">
        <f t="shared" si="0"/>
        <v>0.2</v>
      </c>
      <c r="AG26" s="34" t="s">
        <v>41</v>
      </c>
      <c r="AH26" s="144">
        <v>2000000</v>
      </c>
      <c r="AI26" s="67">
        <f>AH26/AH18</f>
        <v>677356.84357541893</v>
      </c>
      <c r="AJ26" s="67">
        <f>AI26</f>
        <v>677356.84357541893</v>
      </c>
      <c r="AK26" s="68"/>
      <c r="AL26" s="74">
        <f>AJ26/AJ28</f>
        <v>0.33333333333333331</v>
      </c>
      <c r="AM26" s="34" t="s">
        <v>41</v>
      </c>
      <c r="AN26" s="144">
        <v>2000000</v>
      </c>
      <c r="AO26" s="67">
        <f>'Boomerang (Down Round)'!AO26</f>
        <v>677356.84357541893</v>
      </c>
      <c r="AP26" s="67">
        <f>'Boomerang (Down Round)'!AP26</f>
        <v>677356.84357541893</v>
      </c>
      <c r="AQ26" s="68"/>
      <c r="AR26" s="72">
        <f>AP26/AP28</f>
        <v>0.33333333333333331</v>
      </c>
    </row>
    <row r="27" spans="3:44" ht="15" thickBot="1" x14ac:dyDescent="0.35">
      <c r="C27" s="75" t="s">
        <v>42</v>
      </c>
      <c r="D27" s="76"/>
      <c r="E27" s="78"/>
      <c r="F27" s="78"/>
      <c r="G27" s="79"/>
      <c r="H27" s="80"/>
      <c r="I27" s="81" t="s">
        <v>42</v>
      </c>
      <c r="J27" s="145"/>
      <c r="K27" s="78"/>
      <c r="L27" s="78"/>
      <c r="M27" s="145"/>
      <c r="N27" s="80"/>
      <c r="O27" s="81" t="s">
        <v>42</v>
      </c>
      <c r="P27" s="145">
        <f>P25</f>
        <v>1000000</v>
      </c>
      <c r="Q27" s="78"/>
      <c r="R27" s="78">
        <f>R25</f>
        <v>223463.687150838</v>
      </c>
      <c r="S27" s="145"/>
      <c r="T27" s="82">
        <f>T25+T24+T26</f>
        <v>0.18264840182648401</v>
      </c>
      <c r="U27" s="81" t="s">
        <v>42</v>
      </c>
      <c r="V27" s="76">
        <f>V25</f>
        <v>1000000</v>
      </c>
      <c r="W27" s="78"/>
      <c r="X27" s="78">
        <f>X25+X24</f>
        <v>354713.68715083797</v>
      </c>
      <c r="Y27" s="79"/>
      <c r="Z27" s="82">
        <f>Z25+Z24+Z26</f>
        <v>0.26183664527436279</v>
      </c>
      <c r="AA27" s="81" t="s">
        <v>42</v>
      </c>
      <c r="AB27" s="76"/>
      <c r="AC27" s="78"/>
      <c r="AD27" s="78">
        <f>AD24+AD25+AD26</f>
        <v>693392.10893854743</v>
      </c>
      <c r="AE27" s="79"/>
      <c r="AF27" s="83">
        <f t="shared" si="0"/>
        <v>0.40946931621949018</v>
      </c>
      <c r="AG27" s="81" t="s">
        <v>42</v>
      </c>
      <c r="AH27" s="145">
        <f>AH25+AH26</f>
        <v>2000000</v>
      </c>
      <c r="AI27" s="78">
        <f>AI25+AI26</f>
        <v>677356.84357541893</v>
      </c>
      <c r="AJ27" s="78">
        <f>AJ26+AJ25+AJ24</f>
        <v>1032070.5307262569</v>
      </c>
      <c r="AK27" s="79"/>
      <c r="AL27" s="84">
        <f>AL26+AL25+AL24</f>
        <v>0.50789109684957523</v>
      </c>
      <c r="AM27" s="75" t="s">
        <v>42</v>
      </c>
      <c r="AN27" s="145">
        <f>AN25+AN26</f>
        <v>2000000</v>
      </c>
      <c r="AO27" s="78">
        <f>AO25+AO26</f>
        <v>792571.57821229042</v>
      </c>
      <c r="AP27" s="272">
        <f>'Boomerang (Down Round)'!AP27</f>
        <v>1185374.4762569831</v>
      </c>
      <c r="AQ27" s="79"/>
      <c r="AR27" s="84">
        <f>AR26+AR25+AR24</f>
        <v>0.58333333333333337</v>
      </c>
    </row>
    <row r="28" spans="3:44" ht="15" thickBot="1" x14ac:dyDescent="0.35">
      <c r="C28" s="86" t="s">
        <v>43</v>
      </c>
      <c r="D28" s="87"/>
      <c r="E28" s="88"/>
      <c r="F28" s="88"/>
      <c r="G28" s="87"/>
      <c r="H28" s="89"/>
      <c r="I28" s="90" t="s">
        <v>43</v>
      </c>
      <c r="J28" s="146">
        <f>J24</f>
        <v>500000</v>
      </c>
      <c r="K28" s="88"/>
      <c r="L28" s="88">
        <f>L27+L23</f>
        <v>1000000</v>
      </c>
      <c r="M28" s="146">
        <f>M24</f>
        <v>500000</v>
      </c>
      <c r="N28" s="89">
        <f>N23</f>
        <v>1</v>
      </c>
      <c r="O28" s="90" t="s">
        <v>43</v>
      </c>
      <c r="P28" s="146">
        <f>P25</f>
        <v>1000000</v>
      </c>
      <c r="Q28" s="88"/>
      <c r="R28" s="88">
        <f>R23+R27</f>
        <v>1223463.6871508381</v>
      </c>
      <c r="S28" s="146">
        <f>S24</f>
        <v>525000</v>
      </c>
      <c r="T28" s="89">
        <f>T23+T27</f>
        <v>0.99999999999999989</v>
      </c>
      <c r="U28" s="90" t="s">
        <v>43</v>
      </c>
      <c r="V28" s="87">
        <f>V25</f>
        <v>1000000</v>
      </c>
      <c r="W28" s="88"/>
      <c r="X28" s="88">
        <f>X23+X27</f>
        <v>1354713.6871508379</v>
      </c>
      <c r="Y28" s="87"/>
      <c r="Z28" s="89">
        <f>Z23+Z27</f>
        <v>1</v>
      </c>
      <c r="AA28" s="91" t="s">
        <v>43</v>
      </c>
      <c r="AB28" s="92"/>
      <c r="AC28" s="93"/>
      <c r="AD28" s="93">
        <f>AD27+AD23</f>
        <v>1693392.1089385473</v>
      </c>
      <c r="AE28" s="92"/>
      <c r="AF28" s="94">
        <f t="shared" si="0"/>
        <v>1</v>
      </c>
      <c r="AG28" s="91" t="s">
        <v>43</v>
      </c>
      <c r="AH28" s="174">
        <f>AH27+AH23</f>
        <v>2000000</v>
      </c>
      <c r="AI28" s="93">
        <f>AI27+AI23</f>
        <v>677356.84357541893</v>
      </c>
      <c r="AJ28" s="93">
        <f>AJ27+AJ23</f>
        <v>2032070.5307262568</v>
      </c>
      <c r="AK28" s="92"/>
      <c r="AL28" s="95">
        <f>AL27+AL23</f>
        <v>1</v>
      </c>
      <c r="AM28" s="170" t="s">
        <v>43</v>
      </c>
      <c r="AN28" s="174">
        <f>AN27+AN23</f>
        <v>2000000</v>
      </c>
      <c r="AO28" s="93">
        <f>AO27+AO23</f>
        <v>792571.57821229042</v>
      </c>
      <c r="AP28" s="273">
        <f>'Boomerang (Down Round)'!AP28</f>
        <v>2032070.5307262568</v>
      </c>
      <c r="AQ28" s="92"/>
      <c r="AR28" s="95">
        <f>AR27+AR23</f>
        <v>1</v>
      </c>
    </row>
    <row r="29" spans="3:44" ht="7.2" customHeight="1" thickBot="1" x14ac:dyDescent="0.35">
      <c r="C29" s="96"/>
      <c r="D29" s="97"/>
      <c r="E29" s="98"/>
      <c r="F29" s="98"/>
      <c r="G29" s="97"/>
      <c r="H29" s="99"/>
      <c r="I29" s="96"/>
      <c r="J29" s="97"/>
      <c r="K29" s="98"/>
      <c r="L29" s="98"/>
      <c r="M29" s="97"/>
      <c r="N29" s="99"/>
      <c r="O29" s="96"/>
      <c r="P29" s="276"/>
      <c r="Q29" s="98"/>
      <c r="R29" s="98"/>
      <c r="S29" s="97"/>
      <c r="T29" s="99"/>
      <c r="U29" s="96"/>
      <c r="V29" s="97"/>
      <c r="W29" s="98"/>
      <c r="X29" s="98"/>
      <c r="Y29" s="97"/>
      <c r="Z29" s="99"/>
      <c r="AA29" s="96"/>
      <c r="AB29" s="97"/>
      <c r="AC29" s="98"/>
      <c r="AD29" s="98"/>
      <c r="AE29" s="97"/>
      <c r="AF29" s="100"/>
      <c r="AG29" s="96"/>
      <c r="AH29" s="97"/>
      <c r="AI29" s="98"/>
      <c r="AJ29" s="98"/>
      <c r="AK29" s="97"/>
      <c r="AL29" s="100"/>
    </row>
    <row r="30" spans="3:44" x14ac:dyDescent="0.3">
      <c r="C30" s="313" t="s">
        <v>45</v>
      </c>
      <c r="D30" s="314"/>
      <c r="E30" s="314"/>
      <c r="F30" s="314"/>
      <c r="G30" s="314"/>
      <c r="H30" s="314"/>
      <c r="I30" s="314"/>
      <c r="J30" s="314"/>
      <c r="K30" s="314"/>
      <c r="L30" s="314"/>
      <c r="M30" s="314"/>
      <c r="N30" s="315"/>
      <c r="O30" s="313" t="s">
        <v>45</v>
      </c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20"/>
      <c r="AA30" s="313" t="s">
        <v>45</v>
      </c>
      <c r="AB30" s="319"/>
      <c r="AC30" s="319"/>
      <c r="AD30" s="319"/>
      <c r="AE30" s="319"/>
      <c r="AF30" s="320"/>
      <c r="AG30" s="313" t="s">
        <v>45</v>
      </c>
      <c r="AH30" s="319"/>
      <c r="AI30" s="319"/>
      <c r="AJ30" s="319"/>
      <c r="AK30" s="319"/>
      <c r="AL30" s="320"/>
      <c r="AQ30" s="1" t="str">
        <f>'Boomerang (Down Round)'!AO33</f>
        <v>New shares to Max</v>
      </c>
      <c r="AR30" s="236">
        <f>'Boomerang (Down Round)'!AP33</f>
        <v>38089.210893854732</v>
      </c>
    </row>
    <row r="31" spans="3:44" ht="15" thickBot="1" x14ac:dyDescent="0.35">
      <c r="C31" s="316"/>
      <c r="D31" s="317"/>
      <c r="E31" s="317"/>
      <c r="F31" s="317"/>
      <c r="G31" s="317"/>
      <c r="H31" s="317"/>
      <c r="I31" s="317"/>
      <c r="J31" s="317"/>
      <c r="K31" s="317"/>
      <c r="L31" s="317"/>
      <c r="M31" s="317"/>
      <c r="N31" s="318"/>
      <c r="O31" s="321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3"/>
      <c r="AA31" s="321"/>
      <c r="AB31" s="322"/>
      <c r="AC31" s="322"/>
      <c r="AD31" s="322"/>
      <c r="AE31" s="322"/>
      <c r="AF31" s="323"/>
      <c r="AG31" s="321"/>
      <c r="AH31" s="322"/>
      <c r="AI31" s="322"/>
      <c r="AJ31" s="322"/>
      <c r="AK31" s="322"/>
      <c r="AL31" s="323"/>
      <c r="AQ31" s="1" t="str">
        <f>'Boomerang (Down Round)'!AO34</f>
        <v>New shares to Tom</v>
      </c>
      <c r="AR31" s="236">
        <f>'Boomerang (Down Round)'!AP34</f>
        <v>115214.73463687146</v>
      </c>
    </row>
    <row r="32" spans="3:44" x14ac:dyDescent="0.3">
      <c r="C32" s="26" t="s">
        <v>18</v>
      </c>
      <c r="D32" s="305" t="s">
        <v>19</v>
      </c>
      <c r="E32" s="306"/>
      <c r="F32" s="306"/>
      <c r="G32" s="306"/>
      <c r="H32" s="311"/>
      <c r="I32" s="27" t="s">
        <v>18</v>
      </c>
      <c r="J32" s="305" t="s">
        <v>20</v>
      </c>
      <c r="K32" s="306"/>
      <c r="L32" s="306"/>
      <c r="M32" s="306"/>
      <c r="N32" s="311"/>
      <c r="O32" s="101" t="s">
        <v>46</v>
      </c>
      <c r="P32" s="305" t="s">
        <v>22</v>
      </c>
      <c r="Q32" s="306"/>
      <c r="R32" s="306"/>
      <c r="S32" s="306"/>
      <c r="T32" s="311"/>
      <c r="U32" s="101" t="s">
        <v>46</v>
      </c>
      <c r="V32" s="305" t="s">
        <v>23</v>
      </c>
      <c r="W32" s="306"/>
      <c r="X32" s="306"/>
      <c r="Y32" s="306"/>
      <c r="Z32" s="311"/>
      <c r="AA32" s="101" t="s">
        <v>46</v>
      </c>
      <c r="AB32" s="305" t="s">
        <v>24</v>
      </c>
      <c r="AC32" s="306"/>
      <c r="AD32" s="306"/>
      <c r="AE32" s="306"/>
      <c r="AF32" s="311"/>
      <c r="AG32" s="101" t="s">
        <v>46</v>
      </c>
      <c r="AH32" s="305" t="s">
        <v>25</v>
      </c>
      <c r="AI32" s="306"/>
      <c r="AJ32" s="306"/>
      <c r="AK32" s="306"/>
      <c r="AL32" s="307"/>
      <c r="AQ32" s="1" t="str">
        <f>'Boomerang (Down Round)'!AO35</f>
        <v>Total new shares issued</v>
      </c>
      <c r="AR32" s="270">
        <f>'Boomerang (Down Round)'!AP35</f>
        <v>153303.9455307262</v>
      </c>
    </row>
    <row r="33" spans="3:38" x14ac:dyDescent="0.3">
      <c r="C33" s="29" t="s">
        <v>26</v>
      </c>
      <c r="D33" s="308">
        <v>1</v>
      </c>
      <c r="E33" s="309"/>
      <c r="F33" s="309"/>
      <c r="G33" s="309"/>
      <c r="H33" s="312"/>
      <c r="I33" s="30" t="s">
        <v>26</v>
      </c>
      <c r="J33" s="308">
        <v>2</v>
      </c>
      <c r="K33" s="309"/>
      <c r="L33" s="309"/>
      <c r="M33" s="309"/>
      <c r="N33" s="312"/>
      <c r="O33" s="30" t="s">
        <v>26</v>
      </c>
      <c r="P33" s="308">
        <v>3</v>
      </c>
      <c r="Q33" s="309"/>
      <c r="R33" s="309"/>
      <c r="S33" s="309"/>
      <c r="T33" s="312"/>
      <c r="U33" s="30" t="s">
        <v>26</v>
      </c>
      <c r="V33" s="308">
        <v>3</v>
      </c>
      <c r="W33" s="309"/>
      <c r="X33" s="309"/>
      <c r="Y33" s="309"/>
      <c r="Z33" s="312"/>
      <c r="AA33" s="30" t="s">
        <v>26</v>
      </c>
      <c r="AB33" s="308">
        <v>5</v>
      </c>
      <c r="AC33" s="309"/>
      <c r="AD33" s="309"/>
      <c r="AE33" s="309"/>
      <c r="AF33" s="312"/>
      <c r="AG33" s="30" t="s">
        <v>26</v>
      </c>
      <c r="AH33" s="308">
        <v>5</v>
      </c>
      <c r="AI33" s="309"/>
      <c r="AJ33" s="309"/>
      <c r="AK33" s="309"/>
      <c r="AL33" s="310"/>
    </row>
    <row r="34" spans="3:38" ht="15" thickBot="1" x14ac:dyDescent="0.35">
      <c r="C34" s="31" t="s">
        <v>27</v>
      </c>
      <c r="D34" s="32"/>
      <c r="H34" s="33"/>
      <c r="I34" s="34" t="s">
        <v>27</v>
      </c>
      <c r="J34" s="32"/>
      <c r="M34" s="1" t="s">
        <v>28</v>
      </c>
      <c r="N34" s="35">
        <v>0.05</v>
      </c>
      <c r="O34" s="34" t="s">
        <v>27</v>
      </c>
      <c r="P34" s="142">
        <v>15000000</v>
      </c>
      <c r="Q34" s="143">
        <f>P34-S34</f>
        <v>14475000</v>
      </c>
      <c r="R34" s="275" t="s">
        <v>29</v>
      </c>
      <c r="S34" s="143">
        <f>S42</f>
        <v>525000</v>
      </c>
      <c r="T34" s="39"/>
      <c r="U34" s="34" t="s">
        <v>27</v>
      </c>
      <c r="V34" s="142">
        <f>P34</f>
        <v>15000000</v>
      </c>
      <c r="W34" s="143">
        <f>Q34</f>
        <v>14475000</v>
      </c>
      <c r="X34" s="143" t="str">
        <f>R34</f>
        <v>+</v>
      </c>
      <c r="Y34" s="143">
        <f>S34</f>
        <v>525000</v>
      </c>
      <c r="Z34" s="39"/>
      <c r="AA34" s="34" t="s">
        <v>27</v>
      </c>
      <c r="AB34" s="142">
        <v>20000000</v>
      </c>
      <c r="AC34" s="10"/>
      <c r="AD34" s="5"/>
      <c r="AE34" s="10"/>
      <c r="AF34" s="39"/>
      <c r="AG34" s="34" t="s">
        <v>27</v>
      </c>
      <c r="AH34" s="142">
        <v>12000000</v>
      </c>
      <c r="AI34" s="10"/>
      <c r="AJ34" s="5"/>
      <c r="AK34" s="10"/>
      <c r="AL34" s="40"/>
    </row>
    <row r="35" spans="3:38" x14ac:dyDescent="0.3">
      <c r="C35" s="41" t="s">
        <v>30</v>
      </c>
      <c r="D35" s="32"/>
      <c r="H35" s="33"/>
      <c r="I35" s="42" t="s">
        <v>30</v>
      </c>
      <c r="J35" s="32"/>
      <c r="M35" s="1" t="s">
        <v>13</v>
      </c>
      <c r="N35" s="43">
        <v>0.2</v>
      </c>
      <c r="O35" s="42" t="s">
        <v>30</v>
      </c>
      <c r="P35" s="142">
        <f>P34+P43</f>
        <v>16000000</v>
      </c>
      <c r="T35" s="44"/>
      <c r="U35" s="42" t="s">
        <v>30</v>
      </c>
      <c r="V35" s="142">
        <f>P35</f>
        <v>16000000</v>
      </c>
      <c r="Y35" s="2" t="s">
        <v>28</v>
      </c>
      <c r="Z35" s="45">
        <v>0.05</v>
      </c>
      <c r="AA35" s="42" t="s">
        <v>30</v>
      </c>
      <c r="AB35" s="142">
        <f>AB43+AB44+AB34</f>
        <v>22000000</v>
      </c>
      <c r="AF35" s="44"/>
      <c r="AG35" s="42" t="s">
        <v>30</v>
      </c>
      <c r="AH35" s="142">
        <f>AH34+AH43+AH44</f>
        <v>14000000</v>
      </c>
      <c r="AL35" s="46"/>
    </row>
    <row r="36" spans="3:38" ht="15" thickBot="1" x14ac:dyDescent="0.35">
      <c r="C36" s="31" t="s">
        <v>31</v>
      </c>
      <c r="D36" s="32"/>
      <c r="H36" s="33"/>
      <c r="I36" s="34" t="s">
        <v>31</v>
      </c>
      <c r="J36" s="32"/>
      <c r="N36" s="33"/>
      <c r="O36" s="34" t="s">
        <v>31</v>
      </c>
      <c r="P36" s="300">
        <f>Q34/F41</f>
        <v>14.475</v>
      </c>
      <c r="T36" s="33"/>
      <c r="U36" s="34" t="s">
        <v>31</v>
      </c>
      <c r="V36" s="300">
        <f>W34/F41</f>
        <v>14.475</v>
      </c>
      <c r="Y36" s="23" t="s">
        <v>13</v>
      </c>
      <c r="Z36" s="48">
        <v>0.2</v>
      </c>
      <c r="AA36" s="34" t="s">
        <v>31</v>
      </c>
      <c r="AB36" s="300">
        <f>AB34/X46</f>
        <v>17.972122258543259</v>
      </c>
      <c r="AE36" s="49"/>
      <c r="AF36" s="50"/>
      <c r="AG36" s="34" t="s">
        <v>31</v>
      </c>
      <c r="AH36" s="300">
        <f>AH34/X46</f>
        <v>10.783273355125955</v>
      </c>
      <c r="AK36" s="49"/>
      <c r="AL36" s="51"/>
    </row>
    <row r="37" spans="3:38" ht="28.8" x14ac:dyDescent="0.3">
      <c r="C37" s="52"/>
      <c r="D37" s="53" t="s">
        <v>8</v>
      </c>
      <c r="E37" s="53" t="s">
        <v>32</v>
      </c>
      <c r="F37" s="53" t="s">
        <v>33</v>
      </c>
      <c r="G37" s="54" t="s">
        <v>34</v>
      </c>
      <c r="H37" s="55" t="s">
        <v>35</v>
      </c>
      <c r="I37" s="56"/>
      <c r="J37" s="53" t="s">
        <v>8</v>
      </c>
      <c r="K37" s="53" t="s">
        <v>32</v>
      </c>
      <c r="L37" s="53" t="s">
        <v>33</v>
      </c>
      <c r="M37" s="54" t="s">
        <v>34</v>
      </c>
      <c r="N37" s="55" t="s">
        <v>35</v>
      </c>
      <c r="O37" s="56"/>
      <c r="P37" s="53" t="s">
        <v>8</v>
      </c>
      <c r="Q37" s="53" t="s">
        <v>32</v>
      </c>
      <c r="R37" s="53" t="s">
        <v>33</v>
      </c>
      <c r="S37" s="54" t="s">
        <v>34</v>
      </c>
      <c r="T37" s="55" t="s">
        <v>35</v>
      </c>
      <c r="U37" s="56"/>
      <c r="V37" s="53" t="s">
        <v>8</v>
      </c>
      <c r="W37" s="53" t="s">
        <v>32</v>
      </c>
      <c r="X37" s="53" t="s">
        <v>33</v>
      </c>
      <c r="Y37" s="57" t="s">
        <v>34</v>
      </c>
      <c r="Z37" s="58" t="s">
        <v>35</v>
      </c>
      <c r="AA37" s="56"/>
      <c r="AB37" s="53" t="s">
        <v>8</v>
      </c>
      <c r="AC37" s="53" t="s">
        <v>32</v>
      </c>
      <c r="AD37" s="53" t="s">
        <v>33</v>
      </c>
      <c r="AE37" s="57" t="s">
        <v>34</v>
      </c>
      <c r="AF37" s="53" t="s">
        <v>35</v>
      </c>
      <c r="AG37" s="56"/>
      <c r="AH37" s="53" t="s">
        <v>8</v>
      </c>
      <c r="AI37" s="53" t="s">
        <v>32</v>
      </c>
      <c r="AJ37" s="53" t="s">
        <v>33</v>
      </c>
      <c r="AK37" s="57" t="s">
        <v>34</v>
      </c>
      <c r="AL37" s="59" t="s">
        <v>35</v>
      </c>
    </row>
    <row r="38" spans="3:38" x14ac:dyDescent="0.3">
      <c r="C38" s="60"/>
      <c r="D38" s="61"/>
      <c r="E38" s="61"/>
      <c r="F38" s="61"/>
      <c r="G38" s="62"/>
      <c r="H38" s="63"/>
      <c r="I38" s="61"/>
      <c r="J38" s="61"/>
      <c r="K38" s="61"/>
      <c r="L38" s="61"/>
      <c r="M38" s="62"/>
      <c r="N38" s="63"/>
      <c r="O38" s="61"/>
      <c r="P38" s="61"/>
      <c r="Q38" s="61"/>
      <c r="R38" s="61"/>
      <c r="S38" s="62"/>
      <c r="T38" s="63"/>
      <c r="U38" s="61"/>
      <c r="V38" s="61"/>
      <c r="W38" s="61"/>
      <c r="X38" s="61"/>
      <c r="Y38" s="62"/>
      <c r="Z38" s="63"/>
      <c r="AA38" s="61"/>
      <c r="AB38" s="61"/>
      <c r="AC38" s="61"/>
      <c r="AD38" s="61"/>
      <c r="AE38" s="62"/>
      <c r="AF38" s="61"/>
      <c r="AG38" s="61"/>
      <c r="AH38" s="61"/>
      <c r="AI38" s="61"/>
      <c r="AJ38" s="61"/>
      <c r="AK38" s="62"/>
      <c r="AL38" s="64"/>
    </row>
    <row r="39" spans="3:38" x14ac:dyDescent="0.3">
      <c r="C39" s="31" t="s">
        <v>36</v>
      </c>
      <c r="D39" s="144">
        <v>500000</v>
      </c>
      <c r="E39" s="66">
        <v>500000</v>
      </c>
      <c r="F39" s="67">
        <f>500000</f>
        <v>500000</v>
      </c>
      <c r="G39" s="68"/>
      <c r="H39" s="43">
        <f>F39/F41</f>
        <v>0.5</v>
      </c>
      <c r="I39" s="34" t="s">
        <v>36</v>
      </c>
      <c r="J39" s="65"/>
      <c r="K39" s="66"/>
      <c r="L39" s="67">
        <f>500000</f>
        <v>500000</v>
      </c>
      <c r="M39" s="68"/>
      <c r="N39" s="43">
        <f>L39/L41</f>
        <v>0.5</v>
      </c>
      <c r="O39" s="34" t="s">
        <v>36</v>
      </c>
      <c r="P39" s="65"/>
      <c r="Q39" s="66"/>
      <c r="R39" s="67">
        <v>500000</v>
      </c>
      <c r="S39" s="68"/>
      <c r="T39" s="69">
        <f>R39/R46</f>
        <v>0.46768982229402262</v>
      </c>
      <c r="U39" s="34" t="s">
        <v>36</v>
      </c>
      <c r="V39" s="65"/>
      <c r="W39" s="66"/>
      <c r="X39" s="67">
        <f>R39</f>
        <v>500000</v>
      </c>
      <c r="Y39" s="68"/>
      <c r="Z39" s="69">
        <f>X39/X46</f>
        <v>0.44930305646358143</v>
      </c>
      <c r="AA39" s="34" t="s">
        <v>36</v>
      </c>
      <c r="AB39" s="65"/>
      <c r="AC39" s="66"/>
      <c r="AD39" s="67">
        <f>X39</f>
        <v>500000</v>
      </c>
      <c r="AE39" s="70"/>
      <c r="AF39" s="71">
        <f>AD39/AD46</f>
        <v>0.40845732405780133</v>
      </c>
      <c r="AG39" s="34" t="s">
        <v>36</v>
      </c>
      <c r="AH39" s="65"/>
      <c r="AI39" s="66"/>
      <c r="AJ39" s="67">
        <f>X39</f>
        <v>500000</v>
      </c>
      <c r="AK39" s="70"/>
      <c r="AL39" s="72">
        <f>AJ39/AJ46</f>
        <v>0.38511690554021266</v>
      </c>
    </row>
    <row r="40" spans="3:38" x14ac:dyDescent="0.3">
      <c r="C40" s="31" t="s">
        <v>37</v>
      </c>
      <c r="D40" s="144">
        <v>500000</v>
      </c>
      <c r="E40" s="66">
        <v>500000</v>
      </c>
      <c r="F40" s="67">
        <f>F39</f>
        <v>500000</v>
      </c>
      <c r="G40" s="68"/>
      <c r="H40" s="43">
        <f>F40/F41</f>
        <v>0.5</v>
      </c>
      <c r="I40" s="34" t="s">
        <v>37</v>
      </c>
      <c r="J40" s="65"/>
      <c r="K40" s="66"/>
      <c r="L40" s="67">
        <f>L39</f>
        <v>500000</v>
      </c>
      <c r="M40" s="68"/>
      <c r="N40" s="43">
        <f>L40/L41</f>
        <v>0.5</v>
      </c>
      <c r="O40" s="34" t="s">
        <v>37</v>
      </c>
      <c r="P40" s="65"/>
      <c r="Q40" s="66"/>
      <c r="R40" s="67">
        <f>R22</f>
        <v>500000</v>
      </c>
      <c r="S40" s="68"/>
      <c r="T40" s="69">
        <f>R40/R46</f>
        <v>0.46768982229402262</v>
      </c>
      <c r="U40" s="34" t="s">
        <v>37</v>
      </c>
      <c r="V40" s="65"/>
      <c r="W40" s="66"/>
      <c r="X40" s="67">
        <f>R40</f>
        <v>500000</v>
      </c>
      <c r="Y40" s="68"/>
      <c r="Z40" s="69">
        <f>X40/X46</f>
        <v>0.44930305646358143</v>
      </c>
      <c r="AA40" s="34" t="s">
        <v>37</v>
      </c>
      <c r="AB40" s="65"/>
      <c r="AC40" s="66"/>
      <c r="AD40" s="67">
        <f>X40</f>
        <v>500000</v>
      </c>
      <c r="AE40" s="68"/>
      <c r="AF40" s="73">
        <f>AD40/AD46</f>
        <v>0.40845732405780133</v>
      </c>
      <c r="AG40" s="34" t="s">
        <v>37</v>
      </c>
      <c r="AH40" s="65"/>
      <c r="AI40" s="66"/>
      <c r="AJ40" s="67">
        <f>X40</f>
        <v>500000</v>
      </c>
      <c r="AK40" s="68"/>
      <c r="AL40" s="74">
        <f>AJ40/AJ46</f>
        <v>0.38511690554021266</v>
      </c>
    </row>
    <row r="41" spans="3:38" ht="15" thickBot="1" x14ac:dyDescent="0.35">
      <c r="C41" s="75" t="s">
        <v>38</v>
      </c>
      <c r="D41" s="145">
        <f>D39+D40</f>
        <v>1000000</v>
      </c>
      <c r="E41" s="77">
        <f>E39+E40</f>
        <v>1000000</v>
      </c>
      <c r="F41" s="78">
        <f>F39+F40</f>
        <v>1000000</v>
      </c>
      <c r="G41" s="79"/>
      <c r="H41" s="80">
        <f>H39+H40</f>
        <v>1</v>
      </c>
      <c r="I41" s="81" t="s">
        <v>38</v>
      </c>
      <c r="J41" s="76"/>
      <c r="K41" s="77"/>
      <c r="L41" s="78">
        <f>L39+L40</f>
        <v>1000000</v>
      </c>
      <c r="M41" s="79"/>
      <c r="N41" s="80">
        <f>N39+N40</f>
        <v>1</v>
      </c>
      <c r="O41" s="81" t="s">
        <v>38</v>
      </c>
      <c r="P41" s="76"/>
      <c r="Q41" s="77"/>
      <c r="R41" s="78">
        <f>R39+R40</f>
        <v>1000000</v>
      </c>
      <c r="S41" s="79"/>
      <c r="T41" s="82">
        <f>T40+T39</f>
        <v>0.93537964458804523</v>
      </c>
      <c r="U41" s="81" t="s">
        <v>38</v>
      </c>
      <c r="V41" s="76"/>
      <c r="W41" s="77"/>
      <c r="X41" s="78">
        <f>X39+X40</f>
        <v>1000000</v>
      </c>
      <c r="Y41" s="79"/>
      <c r="Z41" s="82">
        <f>Z39+Z40</f>
        <v>0.89860611292716286</v>
      </c>
      <c r="AA41" s="81" t="s">
        <v>38</v>
      </c>
      <c r="AB41" s="76"/>
      <c r="AC41" s="77"/>
      <c r="AD41" s="78">
        <f>AD39+AD40</f>
        <v>1000000</v>
      </c>
      <c r="AE41" s="79"/>
      <c r="AF41" s="83">
        <f>AD41/AD46</f>
        <v>0.81691464811560266</v>
      </c>
      <c r="AG41" s="81" t="s">
        <v>38</v>
      </c>
      <c r="AH41" s="76"/>
      <c r="AI41" s="77"/>
      <c r="AJ41" s="78">
        <f>AJ39+AJ40</f>
        <v>1000000</v>
      </c>
      <c r="AK41" s="79"/>
      <c r="AL41" s="84">
        <f>AL39+AL40</f>
        <v>0.77023381108042532</v>
      </c>
    </row>
    <row r="42" spans="3:38" x14ac:dyDescent="0.3">
      <c r="C42" s="31" t="s">
        <v>39</v>
      </c>
      <c r="D42" s="144"/>
      <c r="E42" s="67"/>
      <c r="F42" s="67"/>
      <c r="G42" s="65"/>
      <c r="H42" s="43"/>
      <c r="I42" s="34" t="s">
        <v>39</v>
      </c>
      <c r="J42" s="144">
        <v>500000</v>
      </c>
      <c r="K42" s="67"/>
      <c r="L42" s="67"/>
      <c r="M42" s="144">
        <v>500000</v>
      </c>
      <c r="N42" s="43"/>
      <c r="O42" s="34" t="s">
        <v>39</v>
      </c>
      <c r="P42" s="65"/>
      <c r="Q42" s="67"/>
      <c r="R42" s="67"/>
      <c r="S42" s="65">
        <f>M42*1.05</f>
        <v>525000</v>
      </c>
      <c r="T42" s="69"/>
      <c r="U42" s="34" t="s">
        <v>39</v>
      </c>
      <c r="V42" s="65"/>
      <c r="W42" s="67">
        <f>F41/(1-W9)*W9</f>
        <v>43750</v>
      </c>
      <c r="X42" s="67">
        <f>W42</f>
        <v>43750</v>
      </c>
      <c r="Y42" s="65"/>
      <c r="Z42" s="69">
        <f>X42/X46</f>
        <v>3.9314017440563377E-2</v>
      </c>
      <c r="AA42" s="34" t="s">
        <v>39</v>
      </c>
      <c r="AB42" s="65"/>
      <c r="AC42" s="67"/>
      <c r="AD42" s="67">
        <f>X42</f>
        <v>43750</v>
      </c>
      <c r="AE42" s="65"/>
      <c r="AF42" s="85">
        <f>AD42/AD46</f>
        <v>3.5740015855057615E-2</v>
      </c>
      <c r="AG42" s="34" t="s">
        <v>39</v>
      </c>
      <c r="AH42" s="65"/>
      <c r="AI42" s="67"/>
      <c r="AJ42" s="67">
        <f>X42</f>
        <v>43750</v>
      </c>
      <c r="AK42" s="65"/>
      <c r="AL42" s="72">
        <f>AJ42/AJ46</f>
        <v>3.369772923476861E-2</v>
      </c>
    </row>
    <row r="43" spans="3:38" x14ac:dyDescent="0.3">
      <c r="C43" s="31" t="s">
        <v>40</v>
      </c>
      <c r="D43" s="65"/>
      <c r="E43" s="66"/>
      <c r="F43" s="67"/>
      <c r="G43" s="68"/>
      <c r="H43" s="43"/>
      <c r="I43" s="34" t="s">
        <v>40</v>
      </c>
      <c r="J43" s="144"/>
      <c r="K43" s="66"/>
      <c r="L43" s="67"/>
      <c r="M43" s="144"/>
      <c r="N43" s="43"/>
      <c r="O43" s="34" t="s">
        <v>40</v>
      </c>
      <c r="P43" s="144">
        <v>1000000</v>
      </c>
      <c r="Q43" s="67">
        <f>P43/P36</f>
        <v>69084.628670120903</v>
      </c>
      <c r="R43" s="67">
        <f>Q43</f>
        <v>69084.628670120903</v>
      </c>
      <c r="S43" s="68"/>
      <c r="T43" s="69">
        <f>R43/R46</f>
        <v>6.462035541195478E-2</v>
      </c>
      <c r="U43" s="34" t="s">
        <v>40</v>
      </c>
      <c r="V43" s="144">
        <v>1000000</v>
      </c>
      <c r="W43" s="67">
        <f>V43/V36</f>
        <v>69084.628670120903</v>
      </c>
      <c r="X43" s="67">
        <f>W43</f>
        <v>69084.628670120903</v>
      </c>
      <c r="Y43" s="68"/>
      <c r="Z43" s="69">
        <f>X43/X46</f>
        <v>6.2079869632273778E-2</v>
      </c>
      <c r="AA43" s="34" t="s">
        <v>40</v>
      </c>
      <c r="AB43" s="65">
        <v>0</v>
      </c>
      <c r="AC43" s="67">
        <f>AB43/AB36</f>
        <v>0</v>
      </c>
      <c r="AD43" s="67">
        <f>AC43+W43</f>
        <v>69084.628670120903</v>
      </c>
      <c r="AE43" s="68"/>
      <c r="AF43" s="85">
        <f>AD43/AD46</f>
        <v>5.643624512024889E-2</v>
      </c>
      <c r="AG43" s="34" t="s">
        <v>40</v>
      </c>
      <c r="AH43" s="144">
        <v>0</v>
      </c>
      <c r="AI43" s="67">
        <f>AH43/AH36</f>
        <v>0</v>
      </c>
      <c r="AJ43" s="67">
        <f>X43+AI43</f>
        <v>69084.628670120903</v>
      </c>
      <c r="AK43" s="68"/>
      <c r="AL43" s="72">
        <f>AJ43/AJ46</f>
        <v>5.3211316827663238E-2</v>
      </c>
    </row>
    <row r="44" spans="3:38" x14ac:dyDescent="0.3">
      <c r="C44" s="31" t="s">
        <v>41</v>
      </c>
      <c r="D44" s="65"/>
      <c r="E44" s="66"/>
      <c r="F44" s="67"/>
      <c r="G44" s="68"/>
      <c r="H44" s="43"/>
      <c r="I44" s="34" t="s">
        <v>41</v>
      </c>
      <c r="J44" s="144"/>
      <c r="K44" s="66"/>
      <c r="L44" s="67"/>
      <c r="M44" s="144"/>
      <c r="N44" s="43"/>
      <c r="O44" s="34" t="s">
        <v>41</v>
      </c>
      <c r="P44" s="144"/>
      <c r="Q44" s="66"/>
      <c r="R44" s="67"/>
      <c r="S44" s="68"/>
      <c r="T44" s="69"/>
      <c r="U44" s="34" t="s">
        <v>41</v>
      </c>
      <c r="V44" s="65"/>
      <c r="W44" s="66"/>
      <c r="X44" s="67"/>
      <c r="Y44" s="68"/>
      <c r="Z44" s="69"/>
      <c r="AA44" s="34" t="s">
        <v>41</v>
      </c>
      <c r="AB44" s="144">
        <v>2000000</v>
      </c>
      <c r="AC44" s="67">
        <f>AB44/AB36</f>
        <v>111283.46286701209</v>
      </c>
      <c r="AD44" s="67">
        <f>AC44</f>
        <v>111283.46286701209</v>
      </c>
      <c r="AE44" s="68"/>
      <c r="AF44" s="73">
        <f>AD44/AD46</f>
        <v>9.0909090909090912E-2</v>
      </c>
      <c r="AG44" s="34" t="s">
        <v>41</v>
      </c>
      <c r="AH44" s="144">
        <v>2000000</v>
      </c>
      <c r="AI44" s="67">
        <f>AH44/AH36</f>
        <v>185472.43811168682</v>
      </c>
      <c r="AJ44" s="67">
        <f>AI44</f>
        <v>185472.43811168682</v>
      </c>
      <c r="AK44" s="68"/>
      <c r="AL44" s="74">
        <f>AJ44/AJ46</f>
        <v>0.14285714285714285</v>
      </c>
    </row>
    <row r="45" spans="3:38" ht="15" thickBot="1" x14ac:dyDescent="0.35">
      <c r="C45" s="75" t="s">
        <v>42</v>
      </c>
      <c r="D45" s="76"/>
      <c r="E45" s="78"/>
      <c r="F45" s="78"/>
      <c r="G45" s="79"/>
      <c r="H45" s="80"/>
      <c r="I45" s="81" t="s">
        <v>42</v>
      </c>
      <c r="J45" s="145"/>
      <c r="K45" s="78"/>
      <c r="L45" s="78"/>
      <c r="M45" s="145"/>
      <c r="N45" s="80"/>
      <c r="O45" s="81" t="s">
        <v>42</v>
      </c>
      <c r="P45" s="145">
        <f>P43</f>
        <v>1000000</v>
      </c>
      <c r="Q45" s="78"/>
      <c r="R45" s="78">
        <f>R43</f>
        <v>69084.628670120903</v>
      </c>
      <c r="S45" s="79"/>
      <c r="T45" s="82">
        <f>T43</f>
        <v>6.462035541195478E-2</v>
      </c>
      <c r="U45" s="81" t="s">
        <v>42</v>
      </c>
      <c r="V45" s="76"/>
      <c r="W45" s="78"/>
      <c r="X45" s="78">
        <f>X43+X42</f>
        <v>112834.6286701209</v>
      </c>
      <c r="Y45" s="79"/>
      <c r="Z45" s="82">
        <f>Z42+Z43</f>
        <v>0.10139388707283715</v>
      </c>
      <c r="AA45" s="81" t="s">
        <v>42</v>
      </c>
      <c r="AB45" s="145">
        <f>AB43+AB44</f>
        <v>2000000</v>
      </c>
      <c r="AC45" s="78">
        <f>AC43+AC44</f>
        <v>111283.46286701209</v>
      </c>
      <c r="AD45" s="78">
        <f>AD44+AD43+AD42</f>
        <v>224118.09153713298</v>
      </c>
      <c r="AE45" s="79"/>
      <c r="AF45" s="83">
        <f>AD45/AD46</f>
        <v>0.18308535188439742</v>
      </c>
      <c r="AG45" s="81" t="s">
        <v>42</v>
      </c>
      <c r="AH45" s="145">
        <f>AH43+AH44</f>
        <v>2000000</v>
      </c>
      <c r="AI45" s="78">
        <f>AI43+AI44</f>
        <v>185472.43811168682</v>
      </c>
      <c r="AJ45" s="78">
        <f>AJ42+AJ43+AJ44</f>
        <v>298307.06678180769</v>
      </c>
      <c r="AK45" s="79"/>
      <c r="AL45" s="84">
        <f>AJ45/AJ46</f>
        <v>0.22976618891957468</v>
      </c>
    </row>
    <row r="46" spans="3:38" ht="15" thickBot="1" x14ac:dyDescent="0.35">
      <c r="C46" s="86" t="s">
        <v>43</v>
      </c>
      <c r="D46" s="87"/>
      <c r="E46" s="88"/>
      <c r="F46" s="88"/>
      <c r="G46" s="87"/>
      <c r="H46" s="89"/>
      <c r="I46" s="90" t="s">
        <v>43</v>
      </c>
      <c r="J46" s="146">
        <f>J42</f>
        <v>500000</v>
      </c>
      <c r="K46" s="88"/>
      <c r="L46" s="88">
        <f>L45+L41</f>
        <v>1000000</v>
      </c>
      <c r="M46" s="146">
        <f>M42</f>
        <v>500000</v>
      </c>
      <c r="N46" s="89">
        <f>N41</f>
        <v>1</v>
      </c>
      <c r="O46" s="90" t="s">
        <v>43</v>
      </c>
      <c r="P46" s="146">
        <f>P45</f>
        <v>1000000</v>
      </c>
      <c r="Q46" s="88"/>
      <c r="R46" s="88">
        <f>R45+R41</f>
        <v>1069084.6286701208</v>
      </c>
      <c r="S46" s="87"/>
      <c r="T46" s="89">
        <f>T45+T41</f>
        <v>1</v>
      </c>
      <c r="U46" s="90" t="s">
        <v>43</v>
      </c>
      <c r="V46" s="87"/>
      <c r="W46" s="88"/>
      <c r="X46" s="88">
        <f>X45+X41</f>
        <v>1112834.6286701208</v>
      </c>
      <c r="Y46" s="87"/>
      <c r="Z46" s="89">
        <f>Z41+Z45</f>
        <v>1</v>
      </c>
      <c r="AA46" s="91" t="s">
        <v>43</v>
      </c>
      <c r="AB46" s="174">
        <f>AB45+AB41</f>
        <v>2000000</v>
      </c>
      <c r="AC46" s="93">
        <f>AC45+AC41</f>
        <v>111283.46286701209</v>
      </c>
      <c r="AD46" s="93">
        <f>AD45+AD41</f>
        <v>1224118.0915371329</v>
      </c>
      <c r="AE46" s="92"/>
      <c r="AF46" s="94">
        <f>AF45+AF41</f>
        <v>1</v>
      </c>
      <c r="AG46" s="91" t="s">
        <v>43</v>
      </c>
      <c r="AH46" s="174">
        <f>AH45+AH41</f>
        <v>2000000</v>
      </c>
      <c r="AI46" s="93">
        <f>AI45+AI41</f>
        <v>185472.43811168682</v>
      </c>
      <c r="AJ46" s="93">
        <f>AJ45+AJ41</f>
        <v>1298307.0667818077</v>
      </c>
      <c r="AK46" s="92"/>
      <c r="AL46" s="95">
        <f>AL41+AL45</f>
        <v>1</v>
      </c>
    </row>
    <row r="47" spans="3:38" ht="6.6" customHeight="1" thickBot="1" x14ac:dyDescent="0.35">
      <c r="C47" s="96"/>
      <c r="D47" s="97"/>
      <c r="E47" s="98"/>
      <c r="F47" s="98"/>
      <c r="G47" s="97"/>
      <c r="H47" s="99"/>
      <c r="I47" s="96"/>
      <c r="J47" s="97"/>
      <c r="K47" s="98"/>
      <c r="L47" s="98"/>
      <c r="M47" s="97"/>
      <c r="N47" s="99"/>
      <c r="O47" s="96"/>
      <c r="P47" s="97"/>
      <c r="Q47" s="98"/>
      <c r="R47" s="98"/>
      <c r="S47" s="97"/>
      <c r="T47" s="99"/>
      <c r="U47" s="96"/>
      <c r="V47" s="97"/>
      <c r="W47" s="98"/>
      <c r="X47" s="98"/>
      <c r="Y47" s="97"/>
      <c r="Z47" s="99"/>
      <c r="AA47" s="96"/>
      <c r="AB47" s="97"/>
      <c r="AC47" s="98"/>
      <c r="AD47" s="98"/>
      <c r="AE47" s="97"/>
      <c r="AF47" s="100"/>
      <c r="AG47" s="96"/>
      <c r="AH47" s="97"/>
      <c r="AI47" s="98"/>
      <c r="AJ47" s="98"/>
      <c r="AK47" s="97"/>
      <c r="AL47" s="100"/>
    </row>
    <row r="48" spans="3:38" x14ac:dyDescent="0.3">
      <c r="C48" s="313" t="s">
        <v>47</v>
      </c>
      <c r="D48" s="319"/>
      <c r="E48" s="319"/>
      <c r="F48" s="319"/>
      <c r="G48" s="319"/>
      <c r="H48" s="319"/>
      <c r="I48" s="319"/>
      <c r="J48" s="319"/>
      <c r="K48" s="319"/>
      <c r="L48" s="319"/>
      <c r="M48" s="319"/>
      <c r="N48" s="320"/>
      <c r="O48" s="313" t="s">
        <v>47</v>
      </c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20"/>
      <c r="AA48" s="313" t="s">
        <v>47</v>
      </c>
      <c r="AB48" s="324"/>
      <c r="AC48" s="324"/>
      <c r="AD48" s="324"/>
      <c r="AE48" s="324"/>
      <c r="AF48" s="325"/>
      <c r="AG48" s="313" t="s">
        <v>47</v>
      </c>
      <c r="AH48" s="319"/>
      <c r="AI48" s="319"/>
      <c r="AJ48" s="319"/>
      <c r="AK48" s="319"/>
      <c r="AL48" s="320"/>
    </row>
    <row r="49" spans="3:38" ht="15" thickBot="1" x14ac:dyDescent="0.35">
      <c r="C49" s="321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3"/>
      <c r="O49" s="321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3"/>
      <c r="AA49" s="326"/>
      <c r="AB49" s="327"/>
      <c r="AC49" s="327"/>
      <c r="AD49" s="327"/>
      <c r="AE49" s="327"/>
      <c r="AF49" s="328"/>
      <c r="AG49" s="321"/>
      <c r="AH49" s="322"/>
      <c r="AI49" s="322"/>
      <c r="AJ49" s="322"/>
      <c r="AK49" s="322"/>
      <c r="AL49" s="323"/>
    </row>
    <row r="50" spans="3:38" x14ac:dyDescent="0.3">
      <c r="C50" s="102" t="s">
        <v>18</v>
      </c>
      <c r="D50" s="329" t="s">
        <v>19</v>
      </c>
      <c r="E50" s="330"/>
      <c r="F50" s="330"/>
      <c r="G50" s="330"/>
      <c r="H50" s="331"/>
      <c r="I50" s="102" t="s">
        <v>18</v>
      </c>
      <c r="J50" s="329" t="s">
        <v>20</v>
      </c>
      <c r="K50" s="330"/>
      <c r="L50" s="330"/>
      <c r="M50" s="330"/>
      <c r="N50" s="331"/>
      <c r="O50" s="103" t="s">
        <v>48</v>
      </c>
      <c r="P50" s="329" t="s">
        <v>22</v>
      </c>
      <c r="Q50" s="330"/>
      <c r="R50" s="330"/>
      <c r="S50" s="330"/>
      <c r="T50" s="331"/>
      <c r="U50" s="103" t="s">
        <v>48</v>
      </c>
      <c r="V50" s="329" t="s">
        <v>23</v>
      </c>
      <c r="W50" s="330"/>
      <c r="X50" s="330"/>
      <c r="Y50" s="330"/>
      <c r="Z50" s="331"/>
      <c r="AA50" s="103" t="s">
        <v>48</v>
      </c>
      <c r="AB50" s="329" t="s">
        <v>24</v>
      </c>
      <c r="AC50" s="330"/>
      <c r="AD50" s="330"/>
      <c r="AE50" s="330"/>
      <c r="AF50" s="331"/>
      <c r="AG50" s="103" t="s">
        <v>48</v>
      </c>
      <c r="AH50" s="329" t="s">
        <v>25</v>
      </c>
      <c r="AI50" s="330"/>
      <c r="AJ50" s="330"/>
      <c r="AK50" s="330"/>
      <c r="AL50" s="331"/>
    </row>
    <row r="51" spans="3:38" x14ac:dyDescent="0.3">
      <c r="C51" s="30" t="s">
        <v>26</v>
      </c>
      <c r="D51" s="308">
        <v>1</v>
      </c>
      <c r="E51" s="309"/>
      <c r="F51" s="309"/>
      <c r="G51" s="309"/>
      <c r="H51" s="312"/>
      <c r="I51" s="30" t="s">
        <v>26</v>
      </c>
      <c r="J51" s="308">
        <v>2</v>
      </c>
      <c r="K51" s="309"/>
      <c r="L51" s="309"/>
      <c r="M51" s="309"/>
      <c r="N51" s="312"/>
      <c r="O51" s="30" t="s">
        <v>26</v>
      </c>
      <c r="P51" s="308">
        <v>3</v>
      </c>
      <c r="Q51" s="309"/>
      <c r="R51" s="309"/>
      <c r="S51" s="309"/>
      <c r="T51" s="312"/>
      <c r="U51" s="30" t="s">
        <v>26</v>
      </c>
      <c r="V51" s="308">
        <v>3</v>
      </c>
      <c r="W51" s="309"/>
      <c r="X51" s="309"/>
      <c r="Y51" s="309"/>
      <c r="Z51" s="312"/>
      <c r="AA51" s="30" t="s">
        <v>26</v>
      </c>
      <c r="AB51" s="308">
        <v>5</v>
      </c>
      <c r="AC51" s="309"/>
      <c r="AD51" s="309"/>
      <c r="AE51" s="309"/>
      <c r="AF51" s="312"/>
      <c r="AG51" s="30" t="s">
        <v>26</v>
      </c>
      <c r="AH51" s="308">
        <v>5</v>
      </c>
      <c r="AI51" s="309"/>
      <c r="AJ51" s="309"/>
      <c r="AK51" s="309"/>
      <c r="AL51" s="312"/>
    </row>
    <row r="52" spans="3:38" ht="15" thickBot="1" x14ac:dyDescent="0.35">
      <c r="C52" s="34" t="s">
        <v>27</v>
      </c>
      <c r="D52" s="32"/>
      <c r="H52" s="33"/>
      <c r="I52" s="34" t="s">
        <v>27</v>
      </c>
      <c r="J52" s="32"/>
      <c r="M52" s="1" t="s">
        <v>28</v>
      </c>
      <c r="N52" s="35">
        <v>0.05</v>
      </c>
      <c r="O52" s="34" t="s">
        <v>27</v>
      </c>
      <c r="P52" s="142">
        <v>15000000</v>
      </c>
      <c r="Q52" s="143">
        <f>P52-S52</f>
        <v>14475000</v>
      </c>
      <c r="R52" s="275" t="s">
        <v>29</v>
      </c>
      <c r="S52" s="143">
        <f>S60</f>
        <v>525000</v>
      </c>
      <c r="T52" s="39"/>
      <c r="U52" s="34" t="s">
        <v>27</v>
      </c>
      <c r="V52" s="142">
        <f>P52</f>
        <v>15000000</v>
      </c>
      <c r="W52" s="143">
        <f>Q52</f>
        <v>14475000</v>
      </c>
      <c r="X52" s="143" t="str">
        <f>R52</f>
        <v>+</v>
      </c>
      <c r="Y52" s="143">
        <f>S52</f>
        <v>525000</v>
      </c>
      <c r="Z52" s="39"/>
      <c r="AA52" s="34" t="s">
        <v>27</v>
      </c>
      <c r="AB52" s="36">
        <f>AB34</f>
        <v>20000000</v>
      </c>
      <c r="AC52" s="10"/>
      <c r="AD52" s="10"/>
      <c r="AE52" s="10"/>
      <c r="AF52" s="39"/>
      <c r="AG52" s="34" t="s">
        <v>27</v>
      </c>
      <c r="AH52" s="36">
        <v>12000000</v>
      </c>
      <c r="AI52" s="10"/>
      <c r="AJ52" s="10"/>
      <c r="AK52" s="10"/>
      <c r="AL52" s="39"/>
    </row>
    <row r="53" spans="3:38" x14ac:dyDescent="0.3">
      <c r="C53" s="42" t="s">
        <v>30</v>
      </c>
      <c r="D53" s="32"/>
      <c r="H53" s="33"/>
      <c r="I53" s="42" t="s">
        <v>30</v>
      </c>
      <c r="J53" s="32"/>
      <c r="M53" s="1" t="s">
        <v>13</v>
      </c>
      <c r="N53" s="43">
        <v>0.2</v>
      </c>
      <c r="O53" s="42" t="s">
        <v>30</v>
      </c>
      <c r="P53" s="142">
        <f>P52+P61</f>
        <v>16000000</v>
      </c>
      <c r="T53" s="44"/>
      <c r="U53" s="42" t="s">
        <v>30</v>
      </c>
      <c r="V53" s="142">
        <f>P53</f>
        <v>16000000</v>
      </c>
      <c r="Y53" s="2" t="s">
        <v>28</v>
      </c>
      <c r="Z53" s="45">
        <v>0.05</v>
      </c>
      <c r="AA53" s="42" t="s">
        <v>30</v>
      </c>
      <c r="AB53" s="36">
        <f>AB52+AB61+AB62</f>
        <v>22000000</v>
      </c>
      <c r="AF53" s="104"/>
      <c r="AG53" s="42" t="s">
        <v>30</v>
      </c>
      <c r="AH53" s="36">
        <f>AH52+AH61+AH62</f>
        <v>14000000</v>
      </c>
      <c r="AL53" s="44"/>
    </row>
    <row r="54" spans="3:38" ht="15" thickBot="1" x14ac:dyDescent="0.35">
      <c r="C54" s="34" t="s">
        <v>31</v>
      </c>
      <c r="D54" s="32"/>
      <c r="H54" s="33"/>
      <c r="I54" s="34" t="s">
        <v>31</v>
      </c>
      <c r="J54" s="32"/>
      <c r="N54" s="33"/>
      <c r="O54" s="34" t="s">
        <v>31</v>
      </c>
      <c r="P54" s="300">
        <f>Q52/F59</f>
        <v>14.475</v>
      </c>
      <c r="T54" s="33"/>
      <c r="U54" s="34" t="s">
        <v>31</v>
      </c>
      <c r="V54" s="300">
        <f>W52/F59</f>
        <v>14.475</v>
      </c>
      <c r="Y54" s="23" t="s">
        <v>17</v>
      </c>
      <c r="Z54" s="105">
        <v>8000000</v>
      </c>
      <c r="AA54" s="34" t="s">
        <v>31</v>
      </c>
      <c r="AB54" s="47">
        <f>AB52/X64</f>
        <v>17.625654612131907</v>
      </c>
      <c r="AE54" s="49"/>
      <c r="AF54" s="106"/>
      <c r="AG54" s="34" t="s">
        <v>31</v>
      </c>
      <c r="AH54" s="47">
        <f>AH52/X64</f>
        <v>10.575392767279144</v>
      </c>
      <c r="AK54" s="49"/>
      <c r="AL54" s="50"/>
    </row>
    <row r="55" spans="3:38" ht="28.8" x14ac:dyDescent="0.3">
      <c r="C55" s="56"/>
      <c r="D55" s="53" t="s">
        <v>8</v>
      </c>
      <c r="E55" s="53" t="s">
        <v>32</v>
      </c>
      <c r="F55" s="53" t="s">
        <v>33</v>
      </c>
      <c r="G55" s="54" t="s">
        <v>34</v>
      </c>
      <c r="H55" s="55" t="s">
        <v>35</v>
      </c>
      <c r="I55" s="56"/>
      <c r="J55" s="53" t="s">
        <v>8</v>
      </c>
      <c r="K55" s="53" t="s">
        <v>32</v>
      </c>
      <c r="L55" s="53" t="s">
        <v>33</v>
      </c>
      <c r="M55" s="54" t="s">
        <v>34</v>
      </c>
      <c r="N55" s="55" t="s">
        <v>35</v>
      </c>
      <c r="O55" s="56"/>
      <c r="P55" s="53" t="s">
        <v>8</v>
      </c>
      <c r="Q55" s="53" t="s">
        <v>32</v>
      </c>
      <c r="R55" s="53" t="s">
        <v>33</v>
      </c>
      <c r="S55" s="54" t="s">
        <v>34</v>
      </c>
      <c r="T55" s="55" t="s">
        <v>35</v>
      </c>
      <c r="U55" s="56"/>
      <c r="V55" s="53" t="s">
        <v>8</v>
      </c>
      <c r="W55" s="53" t="s">
        <v>32</v>
      </c>
      <c r="X55" s="53" t="s">
        <v>33</v>
      </c>
      <c r="Y55" s="57" t="s">
        <v>34</v>
      </c>
      <c r="Z55" s="58" t="s">
        <v>35</v>
      </c>
      <c r="AA55" s="56"/>
      <c r="AB55" s="53" t="s">
        <v>8</v>
      </c>
      <c r="AC55" s="53" t="s">
        <v>32</v>
      </c>
      <c r="AD55" s="53" t="s">
        <v>33</v>
      </c>
      <c r="AE55" s="57" t="s">
        <v>34</v>
      </c>
      <c r="AF55" s="58" t="s">
        <v>35</v>
      </c>
      <c r="AG55" s="56"/>
      <c r="AH55" s="53" t="s">
        <v>8</v>
      </c>
      <c r="AI55" s="53" t="s">
        <v>32</v>
      </c>
      <c r="AJ55" s="53" t="s">
        <v>33</v>
      </c>
      <c r="AK55" s="57" t="s">
        <v>34</v>
      </c>
      <c r="AL55" s="58" t="s">
        <v>35</v>
      </c>
    </row>
    <row r="56" spans="3:38" x14ac:dyDescent="0.3">
      <c r="C56" s="61"/>
      <c r="D56" s="61"/>
      <c r="E56" s="61"/>
      <c r="F56" s="61"/>
      <c r="G56" s="62"/>
      <c r="H56" s="63"/>
      <c r="I56" s="61"/>
      <c r="J56" s="61"/>
      <c r="K56" s="61"/>
      <c r="L56" s="61"/>
      <c r="M56" s="62"/>
      <c r="N56" s="63"/>
      <c r="O56" s="61"/>
      <c r="P56" s="61"/>
      <c r="Q56" s="61"/>
      <c r="R56" s="61"/>
      <c r="S56" s="62"/>
      <c r="T56" s="63"/>
      <c r="U56" s="61"/>
      <c r="V56" s="61"/>
      <c r="W56" s="61"/>
      <c r="X56" s="61"/>
      <c r="Y56" s="62"/>
      <c r="Z56" s="63"/>
      <c r="AA56" s="61"/>
      <c r="AB56" s="61"/>
      <c r="AC56" s="61"/>
      <c r="AD56" s="61"/>
      <c r="AE56" s="62"/>
      <c r="AF56" s="63"/>
      <c r="AG56" s="61"/>
      <c r="AH56" s="61"/>
      <c r="AI56" s="61"/>
      <c r="AJ56" s="61"/>
      <c r="AK56" s="62"/>
      <c r="AL56" s="63"/>
    </row>
    <row r="57" spans="3:38" x14ac:dyDescent="0.3">
      <c r="C57" s="34" t="s">
        <v>36</v>
      </c>
      <c r="D57" s="144">
        <v>500000</v>
      </c>
      <c r="E57" s="66">
        <v>500000</v>
      </c>
      <c r="F57" s="67">
        <f>500000</f>
        <v>500000</v>
      </c>
      <c r="G57" s="68"/>
      <c r="H57" s="43">
        <f>F57/F59</f>
        <v>0.5</v>
      </c>
      <c r="I57" s="34" t="s">
        <v>36</v>
      </c>
      <c r="J57" s="65"/>
      <c r="K57" s="66"/>
      <c r="L57" s="67">
        <f>500000</f>
        <v>500000</v>
      </c>
      <c r="M57" s="68"/>
      <c r="N57" s="43">
        <f>L57/L59</f>
        <v>0.5</v>
      </c>
      <c r="O57" s="34" t="s">
        <v>36</v>
      </c>
      <c r="P57" s="65"/>
      <c r="Q57" s="66"/>
      <c r="R57" s="67">
        <v>500000</v>
      </c>
      <c r="S57" s="68"/>
      <c r="T57" s="69">
        <f>R57/R64</f>
        <v>0.46768982229402262</v>
      </c>
      <c r="U57" s="34" t="s">
        <v>36</v>
      </c>
      <c r="V57" s="65"/>
      <c r="W57" s="66"/>
      <c r="X57" s="67">
        <f>R57</f>
        <v>500000</v>
      </c>
      <c r="Y57" s="68"/>
      <c r="Z57" s="69">
        <f>X57/X64</f>
        <v>0.44064136530329767</v>
      </c>
      <c r="AA57" s="34" t="s">
        <v>36</v>
      </c>
      <c r="AB57" s="65"/>
      <c r="AC57" s="66"/>
      <c r="AD57" s="67">
        <f>X57</f>
        <v>500000</v>
      </c>
      <c r="AE57" s="68"/>
      <c r="AF57" s="69">
        <f>AD57/AD64</f>
        <v>0.4005830593666343</v>
      </c>
      <c r="AG57" s="34" t="s">
        <v>36</v>
      </c>
      <c r="AH57" s="65"/>
      <c r="AI57" s="66"/>
      <c r="AJ57" s="67">
        <f>X57</f>
        <v>500000</v>
      </c>
      <c r="AK57" s="68"/>
      <c r="AL57" s="69">
        <f>AJ57/AJ64</f>
        <v>0.377692598831398</v>
      </c>
    </row>
    <row r="58" spans="3:38" x14ac:dyDescent="0.3">
      <c r="C58" s="34" t="s">
        <v>37</v>
      </c>
      <c r="D58" s="144">
        <v>500000</v>
      </c>
      <c r="E58" s="66">
        <v>500000</v>
      </c>
      <c r="F58" s="67">
        <f>F57</f>
        <v>500000</v>
      </c>
      <c r="G58" s="68"/>
      <c r="H58" s="43">
        <f>F58/F59</f>
        <v>0.5</v>
      </c>
      <c r="I58" s="34" t="s">
        <v>37</v>
      </c>
      <c r="J58" s="65"/>
      <c r="K58" s="66"/>
      <c r="L58" s="67">
        <f>L57</f>
        <v>500000</v>
      </c>
      <c r="M58" s="68"/>
      <c r="N58" s="43">
        <f>L58/L59</f>
        <v>0.5</v>
      </c>
      <c r="O58" s="34" t="s">
        <v>37</v>
      </c>
      <c r="P58" s="65"/>
      <c r="Q58" s="66"/>
      <c r="R58" s="67">
        <f>R40</f>
        <v>500000</v>
      </c>
      <c r="S58" s="68"/>
      <c r="T58" s="69">
        <f>R58/R64</f>
        <v>0.46768982229402262</v>
      </c>
      <c r="U58" s="34" t="s">
        <v>37</v>
      </c>
      <c r="V58" s="65"/>
      <c r="W58" s="66"/>
      <c r="X58" s="67">
        <f>R58</f>
        <v>500000</v>
      </c>
      <c r="Y58" s="68"/>
      <c r="Z58" s="69">
        <f>X58/X64</f>
        <v>0.44064136530329767</v>
      </c>
      <c r="AA58" s="34" t="s">
        <v>37</v>
      </c>
      <c r="AB58" s="65"/>
      <c r="AC58" s="66"/>
      <c r="AD58" s="67">
        <f>X58</f>
        <v>500000</v>
      </c>
      <c r="AE58" s="68"/>
      <c r="AF58" s="69">
        <f>AD58/AD64</f>
        <v>0.4005830593666343</v>
      </c>
      <c r="AG58" s="34" t="s">
        <v>37</v>
      </c>
      <c r="AH58" s="65"/>
      <c r="AI58" s="66"/>
      <c r="AJ58" s="67">
        <f>X58</f>
        <v>500000</v>
      </c>
      <c r="AK58" s="68"/>
      <c r="AL58" s="69">
        <f>AJ58/AJ64</f>
        <v>0.377692598831398</v>
      </c>
    </row>
    <row r="59" spans="3:38" ht="15" thickBot="1" x14ac:dyDescent="0.35">
      <c r="C59" s="81" t="s">
        <v>38</v>
      </c>
      <c r="D59" s="145">
        <f>D57+D58</f>
        <v>1000000</v>
      </c>
      <c r="E59" s="77">
        <f>E57+E58</f>
        <v>1000000</v>
      </c>
      <c r="F59" s="78">
        <f>F57+F58</f>
        <v>1000000</v>
      </c>
      <c r="G59" s="79"/>
      <c r="H59" s="80">
        <f>H57+H58</f>
        <v>1</v>
      </c>
      <c r="I59" s="81" t="s">
        <v>38</v>
      </c>
      <c r="J59" s="76"/>
      <c r="K59" s="77"/>
      <c r="L59" s="78">
        <f>L57+L58</f>
        <v>1000000</v>
      </c>
      <c r="M59" s="79"/>
      <c r="N59" s="80">
        <f>N57+N58</f>
        <v>1</v>
      </c>
      <c r="O59" s="81" t="s">
        <v>38</v>
      </c>
      <c r="P59" s="76"/>
      <c r="Q59" s="77"/>
      <c r="R59" s="78">
        <f>R57+R58</f>
        <v>1000000</v>
      </c>
      <c r="S59" s="79"/>
      <c r="T59" s="82">
        <f>T58+T57</f>
        <v>0.93537964458804523</v>
      </c>
      <c r="U59" s="81" t="s">
        <v>38</v>
      </c>
      <c r="V59" s="76"/>
      <c r="W59" s="77"/>
      <c r="X59" s="78">
        <f>X57+X58</f>
        <v>1000000</v>
      </c>
      <c r="Y59" s="79"/>
      <c r="Z59" s="82">
        <f>Z57+Z58</f>
        <v>0.88128273060659534</v>
      </c>
      <c r="AA59" s="81" t="s">
        <v>38</v>
      </c>
      <c r="AB59" s="76"/>
      <c r="AC59" s="77"/>
      <c r="AD59" s="78">
        <f>AD57+AD58</f>
        <v>1000000</v>
      </c>
      <c r="AE59" s="79"/>
      <c r="AF59" s="82">
        <f>AF57+AF58</f>
        <v>0.8011661187332686</v>
      </c>
      <c r="AG59" s="81" t="s">
        <v>38</v>
      </c>
      <c r="AH59" s="76"/>
      <c r="AI59" s="77"/>
      <c r="AJ59" s="78">
        <f>AJ57+AJ58</f>
        <v>1000000</v>
      </c>
      <c r="AK59" s="79"/>
      <c r="AL59" s="82">
        <f>AJ59/AJ64</f>
        <v>0.75538519766279599</v>
      </c>
    </row>
    <row r="60" spans="3:38" x14ac:dyDescent="0.3">
      <c r="C60" s="34" t="s">
        <v>39</v>
      </c>
      <c r="D60" s="144"/>
      <c r="E60" s="67"/>
      <c r="F60" s="67"/>
      <c r="G60" s="65"/>
      <c r="H60" s="43"/>
      <c r="I60" s="34" t="s">
        <v>39</v>
      </c>
      <c r="J60" s="144">
        <v>500000</v>
      </c>
      <c r="K60" s="67"/>
      <c r="L60" s="67"/>
      <c r="M60" s="144">
        <v>500000</v>
      </c>
      <c r="N60" s="43"/>
      <c r="O60" s="34" t="s">
        <v>39</v>
      </c>
      <c r="P60" s="65"/>
      <c r="Q60" s="67"/>
      <c r="R60" s="67"/>
      <c r="S60" s="144">
        <f>M60*1.05</f>
        <v>525000</v>
      </c>
      <c r="T60" s="69"/>
      <c r="U60" s="34" t="s">
        <v>39</v>
      </c>
      <c r="V60" s="65"/>
      <c r="W60" s="67">
        <f>F59/(1-X9)*X9</f>
        <v>65625</v>
      </c>
      <c r="X60" s="67">
        <f>W60</f>
        <v>65625</v>
      </c>
      <c r="Y60" s="65"/>
      <c r="Z60" s="69">
        <f>X60/X64</f>
        <v>5.7834179196057822E-2</v>
      </c>
      <c r="AA60" s="34" t="s">
        <v>39</v>
      </c>
      <c r="AB60" s="65"/>
      <c r="AC60" s="67"/>
      <c r="AD60" s="67">
        <f>X60</f>
        <v>65625</v>
      </c>
      <c r="AE60" s="65"/>
      <c r="AF60" s="69">
        <f>AD60/AD64</f>
        <v>5.2576526541870748E-2</v>
      </c>
      <c r="AG60" s="34" t="s">
        <v>39</v>
      </c>
      <c r="AH60" s="65"/>
      <c r="AI60" s="67"/>
      <c r="AJ60" s="67">
        <f>X60</f>
        <v>65625</v>
      </c>
      <c r="AK60" s="65"/>
      <c r="AL60" s="69">
        <f>AJ60/AJ64</f>
        <v>4.9572153596620983E-2</v>
      </c>
    </row>
    <row r="61" spans="3:38" x14ac:dyDescent="0.3">
      <c r="C61" s="34" t="s">
        <v>40</v>
      </c>
      <c r="D61" s="65"/>
      <c r="E61" s="66"/>
      <c r="F61" s="67"/>
      <c r="G61" s="68"/>
      <c r="H61" s="43"/>
      <c r="I61" s="34" t="s">
        <v>40</v>
      </c>
      <c r="J61" s="144"/>
      <c r="K61" s="66"/>
      <c r="L61" s="67"/>
      <c r="M61" s="144"/>
      <c r="N61" s="43"/>
      <c r="O61" s="34" t="s">
        <v>40</v>
      </c>
      <c r="P61" s="144">
        <v>1000000</v>
      </c>
      <c r="Q61" s="67">
        <f>P61/P54</f>
        <v>69084.628670120903</v>
      </c>
      <c r="R61" s="67">
        <f>Q61</f>
        <v>69084.628670120903</v>
      </c>
      <c r="S61" s="68"/>
      <c r="T61" s="69">
        <f>R61/R64</f>
        <v>6.462035541195478E-2</v>
      </c>
      <c r="U61" s="34" t="s">
        <v>40</v>
      </c>
      <c r="V61" s="144">
        <v>1000000</v>
      </c>
      <c r="W61" s="67">
        <f>V61/V54</f>
        <v>69084.628670120903</v>
      </c>
      <c r="X61" s="67">
        <f>W61</f>
        <v>69084.628670120903</v>
      </c>
      <c r="Y61" s="68"/>
      <c r="Z61" s="69">
        <f>X61/X64</f>
        <v>6.0883090197346834E-2</v>
      </c>
      <c r="AA61" s="34" t="s">
        <v>40</v>
      </c>
      <c r="AB61" s="144">
        <f>AB43</f>
        <v>0</v>
      </c>
      <c r="AC61" s="67">
        <f>AB61/AB54</f>
        <v>0</v>
      </c>
      <c r="AD61" s="67">
        <f>AC61+X61</f>
        <v>69084.628670120903</v>
      </c>
      <c r="AE61" s="68"/>
      <c r="AF61" s="69">
        <f>AD61/AD64</f>
        <v>5.5348263815769856E-2</v>
      </c>
      <c r="AG61" s="34" t="s">
        <v>40</v>
      </c>
      <c r="AH61" s="144">
        <v>0</v>
      </c>
      <c r="AI61" s="67">
        <f>AH61/AH54</f>
        <v>0</v>
      </c>
      <c r="AJ61" s="67">
        <f>AI61+X61</f>
        <v>69084.628670120903</v>
      </c>
      <c r="AK61" s="68"/>
      <c r="AL61" s="69">
        <f>AJ61/AJ64</f>
        <v>5.2185505883440141E-2</v>
      </c>
    </row>
    <row r="62" spans="3:38" x14ac:dyDescent="0.3">
      <c r="C62" s="34" t="s">
        <v>41</v>
      </c>
      <c r="D62" s="65"/>
      <c r="E62" s="66"/>
      <c r="F62" s="67"/>
      <c r="G62" s="68"/>
      <c r="H62" s="43"/>
      <c r="I62" s="34" t="s">
        <v>41</v>
      </c>
      <c r="J62" s="144"/>
      <c r="K62" s="66"/>
      <c r="L62" s="67"/>
      <c r="M62" s="144"/>
      <c r="N62" s="43"/>
      <c r="O62" s="34" t="s">
        <v>41</v>
      </c>
      <c r="P62" s="144"/>
      <c r="Q62" s="66"/>
      <c r="R62" s="67"/>
      <c r="S62" s="68"/>
      <c r="T62" s="69"/>
      <c r="U62" s="34" t="s">
        <v>41</v>
      </c>
      <c r="V62" s="65"/>
      <c r="W62" s="66"/>
      <c r="X62" s="67"/>
      <c r="Y62" s="68"/>
      <c r="Z62" s="69"/>
      <c r="AA62" s="34" t="s">
        <v>41</v>
      </c>
      <c r="AB62" s="144">
        <f>AB44</f>
        <v>2000000</v>
      </c>
      <c r="AC62" s="67">
        <f>AB62/AB54</f>
        <v>113470.96286701209</v>
      </c>
      <c r="AD62" s="67">
        <f>AC62</f>
        <v>113470.96286701209</v>
      </c>
      <c r="AE62" s="68"/>
      <c r="AF62" s="69">
        <f>AD62/AD64</f>
        <v>9.0909090909090912E-2</v>
      </c>
      <c r="AG62" s="34" t="s">
        <v>41</v>
      </c>
      <c r="AH62" s="187">
        <v>2000000</v>
      </c>
      <c r="AI62" s="108">
        <f>AH62/AH54</f>
        <v>189118.27144502016</v>
      </c>
      <c r="AJ62" s="108">
        <f>AI62</f>
        <v>189118.27144502016</v>
      </c>
      <c r="AK62" s="109"/>
      <c r="AL62" s="110">
        <f>AJ62/AJ64</f>
        <v>0.14285714285714285</v>
      </c>
    </row>
    <row r="63" spans="3:38" ht="15" thickBot="1" x14ac:dyDescent="0.35">
      <c r="C63" s="81" t="s">
        <v>42</v>
      </c>
      <c r="D63" s="76"/>
      <c r="E63" s="78"/>
      <c r="F63" s="78"/>
      <c r="G63" s="79"/>
      <c r="H63" s="80"/>
      <c r="I63" s="81" t="s">
        <v>42</v>
      </c>
      <c r="J63" s="145"/>
      <c r="K63" s="78"/>
      <c r="L63" s="78"/>
      <c r="M63" s="145"/>
      <c r="N63" s="80"/>
      <c r="O63" s="81" t="s">
        <v>42</v>
      </c>
      <c r="P63" s="145">
        <f>P61</f>
        <v>1000000</v>
      </c>
      <c r="Q63" s="78"/>
      <c r="R63" s="78">
        <f>R61</f>
        <v>69084.628670120903</v>
      </c>
      <c r="S63" s="79"/>
      <c r="T63" s="82">
        <f>T61</f>
        <v>6.462035541195478E-2</v>
      </c>
      <c r="U63" s="81" t="s">
        <v>42</v>
      </c>
      <c r="V63" s="76"/>
      <c r="W63" s="78"/>
      <c r="X63" s="78">
        <f>X61+X60</f>
        <v>134709.6286701209</v>
      </c>
      <c r="Y63" s="79"/>
      <c r="Z63" s="82">
        <f>Z60+Z61</f>
        <v>0.11871726939340466</v>
      </c>
      <c r="AA63" s="81" t="s">
        <v>42</v>
      </c>
      <c r="AB63" s="145">
        <f>AB61+AB62</f>
        <v>2000000</v>
      </c>
      <c r="AC63" s="78">
        <f>AC61+AC62</f>
        <v>113470.96286701209</v>
      </c>
      <c r="AD63" s="78">
        <f>AD60+AD61+AD62</f>
        <v>248180.59153713298</v>
      </c>
      <c r="AE63" s="79"/>
      <c r="AF63" s="82">
        <f>AF62+AF61+AF60</f>
        <v>0.19883388126673152</v>
      </c>
      <c r="AG63" s="81" t="s">
        <v>42</v>
      </c>
      <c r="AH63" s="145">
        <f>AH61+AH62</f>
        <v>2000000</v>
      </c>
      <c r="AI63" s="78">
        <f>AI61+AI62</f>
        <v>189118.27144502016</v>
      </c>
      <c r="AJ63" s="78">
        <f>AJ62+AJ61+AJ60</f>
        <v>323827.90011514106</v>
      </c>
      <c r="AK63" s="79"/>
      <c r="AL63" s="82">
        <f>AL61+AL62+AL60</f>
        <v>0.24461480233720398</v>
      </c>
    </row>
    <row r="64" spans="3:38" x14ac:dyDescent="0.3">
      <c r="C64" s="111" t="s">
        <v>43</v>
      </c>
      <c r="D64" s="112"/>
      <c r="E64" s="113"/>
      <c r="F64" s="113"/>
      <c r="G64" s="112"/>
      <c r="H64" s="114"/>
      <c r="I64" s="111" t="s">
        <v>43</v>
      </c>
      <c r="J64" s="147">
        <f>J60</f>
        <v>500000</v>
      </c>
      <c r="K64" s="113"/>
      <c r="L64" s="113">
        <f>L63+L59</f>
        <v>1000000</v>
      </c>
      <c r="M64" s="147">
        <f>M60</f>
        <v>500000</v>
      </c>
      <c r="N64" s="114">
        <f>N59</f>
        <v>1</v>
      </c>
      <c r="O64" s="111" t="s">
        <v>43</v>
      </c>
      <c r="P64" s="147">
        <f>P63</f>
        <v>1000000</v>
      </c>
      <c r="Q64" s="113"/>
      <c r="R64" s="113">
        <f>R63+R59</f>
        <v>1069084.6286701208</v>
      </c>
      <c r="S64" s="112"/>
      <c r="T64" s="114">
        <f>T63+T59</f>
        <v>1</v>
      </c>
      <c r="U64" s="111" t="s">
        <v>43</v>
      </c>
      <c r="V64" s="112"/>
      <c r="W64" s="113"/>
      <c r="X64" s="113">
        <f>X63+X59</f>
        <v>1134709.6286701208</v>
      </c>
      <c r="Y64" s="112"/>
      <c r="Z64" s="114">
        <f>Z59+Z63</f>
        <v>1</v>
      </c>
      <c r="AA64" s="111" t="s">
        <v>43</v>
      </c>
      <c r="AB64" s="147">
        <f>AB63+AB59</f>
        <v>2000000</v>
      </c>
      <c r="AC64" s="113">
        <f>AC63+AC59</f>
        <v>113470.96286701209</v>
      </c>
      <c r="AD64" s="113">
        <f>AD63+AD59</f>
        <v>1248180.5915371329</v>
      </c>
      <c r="AE64" s="112"/>
      <c r="AF64" s="114">
        <f>AF63+AF59</f>
        <v>1</v>
      </c>
      <c r="AG64" s="111" t="s">
        <v>43</v>
      </c>
      <c r="AH64" s="147">
        <f>AH63+AH59</f>
        <v>2000000</v>
      </c>
      <c r="AI64" s="113">
        <f>AI63+AI59</f>
        <v>189118.27144502016</v>
      </c>
      <c r="AJ64" s="113">
        <f>AJ63+AJ59</f>
        <v>1323827.9001151412</v>
      </c>
      <c r="AK64" s="112"/>
      <c r="AL64" s="114">
        <f>AL59+AL63</f>
        <v>1</v>
      </c>
    </row>
  </sheetData>
  <mergeCells count="46">
    <mergeCell ref="AH51:AL51"/>
    <mergeCell ref="C48:N49"/>
    <mergeCell ref="O48:Z49"/>
    <mergeCell ref="AA48:AF49"/>
    <mergeCell ref="AG48:AL49"/>
    <mergeCell ref="D50:H50"/>
    <mergeCell ref="J50:N50"/>
    <mergeCell ref="P50:T50"/>
    <mergeCell ref="V50:Z50"/>
    <mergeCell ref="AB50:AF50"/>
    <mergeCell ref="AH50:AL50"/>
    <mergeCell ref="D51:H51"/>
    <mergeCell ref="J51:N51"/>
    <mergeCell ref="P51:T51"/>
    <mergeCell ref="V51:Z51"/>
    <mergeCell ref="AB51:AF51"/>
    <mergeCell ref="AH33:AL33"/>
    <mergeCell ref="C30:N31"/>
    <mergeCell ref="O30:Z31"/>
    <mergeCell ref="AA30:AF31"/>
    <mergeCell ref="AG30:AL31"/>
    <mergeCell ref="D32:H32"/>
    <mergeCell ref="J32:N32"/>
    <mergeCell ref="P32:T32"/>
    <mergeCell ref="V32:Z32"/>
    <mergeCell ref="AB32:AF32"/>
    <mergeCell ref="AH32:AL32"/>
    <mergeCell ref="D33:H33"/>
    <mergeCell ref="J33:N33"/>
    <mergeCell ref="P33:T33"/>
    <mergeCell ref="V33:Z33"/>
    <mergeCell ref="AB33:AF33"/>
    <mergeCell ref="AN14:AR14"/>
    <mergeCell ref="AN15:AR15"/>
    <mergeCell ref="AH15:AL15"/>
    <mergeCell ref="D14:H14"/>
    <mergeCell ref="J14:N14"/>
    <mergeCell ref="P14:T14"/>
    <mergeCell ref="V14:Z14"/>
    <mergeCell ref="AB14:AF14"/>
    <mergeCell ref="AH14:AL14"/>
    <mergeCell ref="D15:H15"/>
    <mergeCell ref="J15:N15"/>
    <mergeCell ref="P15:T15"/>
    <mergeCell ref="V15:Z15"/>
    <mergeCell ref="AB15:AF1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DA2A-198B-4E13-9F1A-44CCEC5FCBB9}">
  <dimension ref="C1:AL64"/>
  <sheetViews>
    <sheetView topLeftCell="A16" zoomScale="80" zoomScaleNormal="80" workbookViewId="0">
      <selection activeCell="W43" sqref="W43"/>
    </sheetView>
  </sheetViews>
  <sheetFormatPr defaultRowHeight="14.4" x14ac:dyDescent="0.3"/>
  <cols>
    <col min="1" max="2" width="8.88671875" style="1"/>
    <col min="3" max="3" width="27.109375" style="1" customWidth="1"/>
    <col min="4" max="4" width="17.77734375" style="1" customWidth="1"/>
    <col min="5" max="5" width="17.88671875" style="1" customWidth="1"/>
    <col min="6" max="6" width="17.44140625" style="1" customWidth="1"/>
    <col min="7" max="7" width="14.88671875" style="1" customWidth="1"/>
    <col min="8" max="8" width="19.5546875" style="1" customWidth="1"/>
    <col min="9" max="9" width="25.6640625" style="1" customWidth="1"/>
    <col min="10" max="10" width="19.33203125" style="1" customWidth="1"/>
    <col min="11" max="11" width="15.5546875" style="1" customWidth="1"/>
    <col min="12" max="12" width="15" style="1" customWidth="1"/>
    <col min="13" max="13" width="14.5546875" style="1" customWidth="1"/>
    <col min="14" max="14" width="18.21875" style="1" customWidth="1"/>
    <col min="15" max="15" width="23.109375" style="1" hidden="1" customWidth="1"/>
    <col min="16" max="16" width="16.21875" style="1" hidden="1" customWidth="1"/>
    <col min="17" max="17" width="13.33203125" style="1" hidden="1" customWidth="1"/>
    <col min="18" max="18" width="13.88671875" style="1" hidden="1" customWidth="1"/>
    <col min="19" max="19" width="15" style="1" hidden="1" customWidth="1"/>
    <col min="20" max="20" width="18.44140625" style="1" hidden="1" customWidth="1"/>
    <col min="21" max="21" width="25.33203125" style="1" customWidth="1"/>
    <col min="22" max="22" width="15" style="1" customWidth="1"/>
    <col min="23" max="23" width="16.77734375" style="1" customWidth="1"/>
    <col min="24" max="24" width="15.5546875" style="1" customWidth="1"/>
    <col min="25" max="25" width="17.109375" style="1" customWidth="1"/>
    <col min="26" max="26" width="19.44140625" style="1" customWidth="1"/>
    <col min="27" max="27" width="26.33203125" style="1" hidden="1" customWidth="1"/>
    <col min="28" max="28" width="15.44140625" style="1" hidden="1" customWidth="1"/>
    <col min="29" max="29" width="14.33203125" style="1" hidden="1" customWidth="1"/>
    <col min="30" max="30" width="15.44140625" style="1" hidden="1" customWidth="1"/>
    <col min="31" max="31" width="18" style="1" hidden="1" customWidth="1"/>
    <col min="32" max="32" width="20.21875" style="1" hidden="1" customWidth="1"/>
    <col min="33" max="33" width="26.5546875" style="1" hidden="1" customWidth="1"/>
    <col min="34" max="34" width="19.44140625" style="1" hidden="1" customWidth="1"/>
    <col min="35" max="35" width="15" style="1" hidden="1" customWidth="1"/>
    <col min="36" max="36" width="15.6640625" style="1" hidden="1" customWidth="1"/>
    <col min="37" max="37" width="14.88671875" style="1" hidden="1" customWidth="1"/>
    <col min="38" max="38" width="20.88671875" style="1" hidden="1" customWidth="1"/>
    <col min="39" max="16384" width="8.88671875" style="1"/>
  </cols>
  <sheetData>
    <row r="1" spans="3:38" ht="15" thickBot="1" x14ac:dyDescent="0.35"/>
    <row r="2" spans="3:38" x14ac:dyDescent="0.3">
      <c r="U2" s="2"/>
      <c r="V2" s="3" t="s">
        <v>0</v>
      </c>
      <c r="W2" s="3" t="s">
        <v>1</v>
      </c>
      <c r="X2" s="4" t="s">
        <v>2</v>
      </c>
      <c r="Y2" s="5" t="s">
        <v>3</v>
      </c>
      <c r="Z2" s="5" t="s">
        <v>0</v>
      </c>
      <c r="AA2" s="5" t="s">
        <v>1</v>
      </c>
      <c r="AB2" s="5" t="s">
        <v>2</v>
      </c>
    </row>
    <row r="3" spans="3:38" x14ac:dyDescent="0.3">
      <c r="U3" s="6" t="s">
        <v>4</v>
      </c>
      <c r="V3" s="7" t="s">
        <v>5</v>
      </c>
      <c r="X3" s="8"/>
      <c r="Y3" s="9" t="s">
        <v>6</v>
      </c>
    </row>
    <row r="4" spans="3:38" x14ac:dyDescent="0.3">
      <c r="U4" s="6" t="s">
        <v>7</v>
      </c>
      <c r="V4" s="10">
        <v>500000</v>
      </c>
      <c r="W4" s="10">
        <v>500000</v>
      </c>
      <c r="X4" s="11">
        <v>500000</v>
      </c>
      <c r="Y4" s="1" t="s">
        <v>8</v>
      </c>
      <c r="Z4" s="10">
        <v>1000000</v>
      </c>
      <c r="AA4" s="10">
        <v>1000000</v>
      </c>
      <c r="AB4" s="10"/>
    </row>
    <row r="5" spans="3:38" x14ac:dyDescent="0.3">
      <c r="U5" s="6" t="s">
        <v>9</v>
      </c>
      <c r="V5" s="12">
        <v>0.05</v>
      </c>
      <c r="W5" s="12">
        <v>0.05</v>
      </c>
      <c r="X5" s="13">
        <v>0.05</v>
      </c>
      <c r="Y5" s="1" t="s">
        <v>10</v>
      </c>
      <c r="Z5" s="10">
        <v>5000000</v>
      </c>
      <c r="AA5" s="10">
        <v>15000000</v>
      </c>
      <c r="AB5" s="10"/>
    </row>
    <row r="6" spans="3:38" x14ac:dyDescent="0.3">
      <c r="U6" s="6" t="s">
        <v>11</v>
      </c>
      <c r="V6" s="14">
        <f>V4*(1+V5)</f>
        <v>525000</v>
      </c>
      <c r="W6" s="14">
        <f>W4*(1+W5)</f>
        <v>525000</v>
      </c>
      <c r="X6" s="15">
        <f>X4*(1+X5)</f>
        <v>525000</v>
      </c>
      <c r="Y6" s="1" t="s">
        <v>12</v>
      </c>
      <c r="Z6" s="10">
        <v>6000000</v>
      </c>
      <c r="AA6" s="10">
        <v>15100000</v>
      </c>
      <c r="AB6" s="10"/>
    </row>
    <row r="7" spans="3:38" x14ac:dyDescent="0.3">
      <c r="U7" s="6" t="s">
        <v>13</v>
      </c>
      <c r="V7" s="16">
        <v>0.2</v>
      </c>
      <c r="W7" s="16">
        <v>0.2</v>
      </c>
      <c r="X7" s="13">
        <v>0.2</v>
      </c>
      <c r="Y7" s="1" t="s">
        <v>14</v>
      </c>
      <c r="Z7" s="17">
        <f>Z4/Z6</f>
        <v>0.16666666666666666</v>
      </c>
      <c r="AA7" s="18">
        <f>AA4/AA6</f>
        <v>6.6225165562913912E-2</v>
      </c>
      <c r="AB7" s="19"/>
    </row>
    <row r="8" spans="3:38" x14ac:dyDescent="0.3">
      <c r="U8" s="6" t="s">
        <v>15</v>
      </c>
      <c r="V8" s="10">
        <f>$V$16*(1-V7)</f>
        <v>4000000</v>
      </c>
      <c r="W8" s="10">
        <f>V34*(1-Z36)</f>
        <v>12000000</v>
      </c>
      <c r="X8" s="11">
        <f>$V$16*(1-X7)</f>
        <v>4000000</v>
      </c>
      <c r="Z8" s="20"/>
      <c r="AA8" s="20"/>
      <c r="AB8" s="20"/>
    </row>
    <row r="9" spans="3:38" ht="17.399999999999999" customHeight="1" x14ac:dyDescent="0.3">
      <c r="U9" s="6" t="s">
        <v>16</v>
      </c>
      <c r="V9" s="21">
        <f>V6/(V8+V6)</f>
        <v>0.11602209944751381</v>
      </c>
      <c r="W9" s="21">
        <f>W6/(W8+W6)</f>
        <v>4.1916167664670656E-2</v>
      </c>
      <c r="X9" s="22">
        <f>X6/(X10+X6)</f>
        <v>6.1583577712609971E-2</v>
      </c>
    </row>
    <row r="10" spans="3:38" ht="15" thickBot="1" x14ac:dyDescent="0.35">
      <c r="U10" s="23" t="s">
        <v>17</v>
      </c>
      <c r="V10" s="24"/>
      <c r="W10" s="24"/>
      <c r="X10" s="25">
        <v>8000000</v>
      </c>
    </row>
    <row r="13" spans="3:38" ht="15" thickBot="1" x14ac:dyDescent="0.35"/>
    <row r="14" spans="3:38" x14ac:dyDescent="0.3">
      <c r="C14" s="26" t="s">
        <v>18</v>
      </c>
      <c r="D14" s="305" t="s">
        <v>19</v>
      </c>
      <c r="E14" s="306"/>
      <c r="F14" s="306"/>
      <c r="G14" s="306"/>
      <c r="H14" s="311"/>
      <c r="I14" s="27" t="s">
        <v>18</v>
      </c>
      <c r="J14" s="305" t="s">
        <v>20</v>
      </c>
      <c r="K14" s="306"/>
      <c r="L14" s="306"/>
      <c r="M14" s="306"/>
      <c r="N14" s="311"/>
      <c r="O14" s="28" t="s">
        <v>21</v>
      </c>
      <c r="P14" s="305" t="s">
        <v>22</v>
      </c>
      <c r="Q14" s="306"/>
      <c r="R14" s="306"/>
      <c r="S14" s="306"/>
      <c r="T14" s="311"/>
      <c r="U14" s="28" t="s">
        <v>21</v>
      </c>
      <c r="V14" s="305" t="s">
        <v>23</v>
      </c>
      <c r="W14" s="306"/>
      <c r="X14" s="306"/>
      <c r="Y14" s="306"/>
      <c r="Z14" s="311"/>
      <c r="AA14" s="28" t="s">
        <v>21</v>
      </c>
      <c r="AB14" s="305" t="s">
        <v>24</v>
      </c>
      <c r="AC14" s="306"/>
      <c r="AD14" s="306"/>
      <c r="AE14" s="306"/>
      <c r="AF14" s="311"/>
      <c r="AG14" s="28" t="s">
        <v>21</v>
      </c>
      <c r="AH14" s="305" t="s">
        <v>25</v>
      </c>
      <c r="AI14" s="306"/>
      <c r="AJ14" s="306"/>
      <c r="AK14" s="306"/>
      <c r="AL14" s="307"/>
    </row>
    <row r="15" spans="3:38" x14ac:dyDescent="0.3">
      <c r="C15" s="29" t="s">
        <v>26</v>
      </c>
      <c r="D15" s="308">
        <v>1</v>
      </c>
      <c r="E15" s="309"/>
      <c r="F15" s="309"/>
      <c r="G15" s="309"/>
      <c r="H15" s="312"/>
      <c r="I15" s="30" t="s">
        <v>26</v>
      </c>
      <c r="J15" s="308">
        <v>2</v>
      </c>
      <c r="K15" s="309"/>
      <c r="L15" s="309"/>
      <c r="M15" s="309"/>
      <c r="N15" s="312"/>
      <c r="O15" s="30" t="s">
        <v>26</v>
      </c>
      <c r="P15" s="308">
        <v>3</v>
      </c>
      <c r="Q15" s="309"/>
      <c r="R15" s="309"/>
      <c r="S15" s="309"/>
      <c r="T15" s="312"/>
      <c r="U15" s="30" t="s">
        <v>26</v>
      </c>
      <c r="V15" s="308">
        <v>3</v>
      </c>
      <c r="W15" s="309"/>
      <c r="X15" s="309"/>
      <c r="Y15" s="309"/>
      <c r="Z15" s="312"/>
      <c r="AA15" s="30" t="s">
        <v>26</v>
      </c>
      <c r="AB15" s="308">
        <v>4</v>
      </c>
      <c r="AC15" s="309"/>
      <c r="AD15" s="309"/>
      <c r="AE15" s="309"/>
      <c r="AF15" s="312"/>
      <c r="AG15" s="30" t="s">
        <v>26</v>
      </c>
      <c r="AH15" s="308">
        <v>4</v>
      </c>
      <c r="AI15" s="309"/>
      <c r="AJ15" s="309"/>
      <c r="AK15" s="309"/>
      <c r="AL15" s="310"/>
    </row>
    <row r="16" spans="3:38" ht="15" thickBot="1" x14ac:dyDescent="0.35">
      <c r="C16" s="31" t="s">
        <v>27</v>
      </c>
      <c r="D16" s="32"/>
      <c r="H16" s="33"/>
      <c r="I16" s="34" t="s">
        <v>27</v>
      </c>
      <c r="J16" s="32"/>
      <c r="M16" s="1" t="s">
        <v>28</v>
      </c>
      <c r="N16" s="35">
        <v>0.05</v>
      </c>
      <c r="O16" s="34" t="s">
        <v>27</v>
      </c>
      <c r="P16" s="36">
        <v>5000000</v>
      </c>
      <c r="Q16" s="37">
        <f>P16-S16</f>
        <v>4475000</v>
      </c>
      <c r="R16" s="38" t="s">
        <v>29</v>
      </c>
      <c r="S16" s="37">
        <f>S24</f>
        <v>525000</v>
      </c>
      <c r="T16" s="39"/>
      <c r="U16" s="34" t="s">
        <v>27</v>
      </c>
      <c r="V16" s="142">
        <v>5000000</v>
      </c>
      <c r="W16" s="143">
        <f>Q16</f>
        <v>4475000</v>
      </c>
      <c r="X16" s="38" t="s">
        <v>29</v>
      </c>
      <c r="Y16" s="143">
        <f>S16</f>
        <v>525000</v>
      </c>
      <c r="Z16" s="39"/>
      <c r="AA16" s="34" t="s">
        <v>27</v>
      </c>
      <c r="AB16" s="36">
        <v>8000000</v>
      </c>
      <c r="AC16" s="10"/>
      <c r="AD16" s="5"/>
      <c r="AE16" s="10"/>
      <c r="AF16" s="39"/>
      <c r="AG16" s="34" t="s">
        <v>27</v>
      </c>
      <c r="AH16" s="36">
        <v>4000000</v>
      </c>
      <c r="AI16" s="10"/>
      <c r="AJ16" s="5"/>
      <c r="AK16" s="10"/>
      <c r="AL16" s="40"/>
    </row>
    <row r="17" spans="3:38" x14ac:dyDescent="0.3">
      <c r="C17" s="41" t="s">
        <v>30</v>
      </c>
      <c r="D17" s="32"/>
      <c r="H17" s="33"/>
      <c r="I17" s="42" t="s">
        <v>30</v>
      </c>
      <c r="J17" s="32"/>
      <c r="M17" s="1" t="s">
        <v>13</v>
      </c>
      <c r="N17" s="43">
        <v>0.2</v>
      </c>
      <c r="O17" s="42" t="s">
        <v>30</v>
      </c>
      <c r="P17" s="36">
        <v>6000000</v>
      </c>
      <c r="T17" s="44"/>
      <c r="U17" s="42" t="s">
        <v>30</v>
      </c>
      <c r="V17" s="142">
        <v>6000000</v>
      </c>
      <c r="Y17" s="2" t="s">
        <v>28</v>
      </c>
      <c r="Z17" s="45">
        <v>0.05</v>
      </c>
      <c r="AA17" s="42" t="s">
        <v>30</v>
      </c>
      <c r="AB17" s="36">
        <f>AB16+AB26+AB25</f>
        <v>10000000</v>
      </c>
      <c r="AF17" s="44"/>
      <c r="AG17" s="42" t="s">
        <v>30</v>
      </c>
      <c r="AH17" s="36">
        <f>AH16+AH25+AH26</f>
        <v>6000000</v>
      </c>
      <c r="AL17" s="46"/>
    </row>
    <row r="18" spans="3:38" ht="15" thickBot="1" x14ac:dyDescent="0.35">
      <c r="C18" s="31" t="s">
        <v>31</v>
      </c>
      <c r="D18" s="32"/>
      <c r="H18" s="33"/>
      <c r="I18" s="34" t="s">
        <v>31</v>
      </c>
      <c r="J18" s="32"/>
      <c r="N18" s="33"/>
      <c r="O18" s="34" t="s">
        <v>31</v>
      </c>
      <c r="P18" s="47">
        <f>Q16/F23</f>
        <v>4.4749999999999996</v>
      </c>
      <c r="T18" s="33"/>
      <c r="U18" s="34" t="s">
        <v>31</v>
      </c>
      <c r="V18" s="47">
        <f>W16/V25</f>
        <v>4.4749999999999996</v>
      </c>
      <c r="Y18" s="23" t="s">
        <v>13</v>
      </c>
      <c r="Z18" s="48">
        <v>0.2</v>
      </c>
      <c r="AA18" s="34" t="s">
        <v>31</v>
      </c>
      <c r="AB18" s="47">
        <f>AB16/X28</f>
        <v>5.9053068378050986</v>
      </c>
      <c r="AE18" s="49"/>
      <c r="AF18" s="50"/>
      <c r="AG18" s="34" t="s">
        <v>31</v>
      </c>
      <c r="AH18" s="47">
        <f>AH16/X28</f>
        <v>2.9526534189025493</v>
      </c>
      <c r="AK18" s="49"/>
      <c r="AL18" s="51"/>
    </row>
    <row r="19" spans="3:38" ht="28.8" customHeight="1" x14ac:dyDescent="0.3">
      <c r="C19" s="52"/>
      <c r="D19" s="53" t="s">
        <v>8</v>
      </c>
      <c r="E19" s="53" t="s">
        <v>32</v>
      </c>
      <c r="F19" s="53" t="s">
        <v>33</v>
      </c>
      <c r="G19" s="54" t="s">
        <v>34</v>
      </c>
      <c r="H19" s="55" t="s">
        <v>35</v>
      </c>
      <c r="I19" s="56"/>
      <c r="J19" s="53" t="s">
        <v>8</v>
      </c>
      <c r="K19" s="53" t="s">
        <v>32</v>
      </c>
      <c r="L19" s="53" t="s">
        <v>33</v>
      </c>
      <c r="M19" s="54" t="s">
        <v>34</v>
      </c>
      <c r="N19" s="55" t="s">
        <v>35</v>
      </c>
      <c r="O19" s="56"/>
      <c r="P19" s="53" t="s">
        <v>8</v>
      </c>
      <c r="Q19" s="53" t="s">
        <v>32</v>
      </c>
      <c r="R19" s="53" t="s">
        <v>33</v>
      </c>
      <c r="S19" s="54" t="s">
        <v>34</v>
      </c>
      <c r="T19" s="55" t="s">
        <v>35</v>
      </c>
      <c r="U19" s="56"/>
      <c r="V19" s="53" t="s">
        <v>8</v>
      </c>
      <c r="W19" s="53" t="s">
        <v>32</v>
      </c>
      <c r="X19" s="53" t="s">
        <v>33</v>
      </c>
      <c r="Y19" s="57" t="s">
        <v>34</v>
      </c>
      <c r="Z19" s="58" t="s">
        <v>35</v>
      </c>
      <c r="AA19" s="56"/>
      <c r="AB19" s="53" t="s">
        <v>8</v>
      </c>
      <c r="AC19" s="53" t="s">
        <v>32</v>
      </c>
      <c r="AD19" s="53" t="s">
        <v>33</v>
      </c>
      <c r="AE19" s="57" t="s">
        <v>34</v>
      </c>
      <c r="AF19" s="53" t="s">
        <v>35</v>
      </c>
      <c r="AG19" s="56"/>
      <c r="AH19" s="53" t="s">
        <v>8</v>
      </c>
      <c r="AI19" s="53" t="s">
        <v>32</v>
      </c>
      <c r="AJ19" s="53" t="s">
        <v>33</v>
      </c>
      <c r="AK19" s="57" t="s">
        <v>34</v>
      </c>
      <c r="AL19" s="59" t="s">
        <v>35</v>
      </c>
    </row>
    <row r="20" spans="3:38" x14ac:dyDescent="0.3">
      <c r="C20" s="60"/>
      <c r="D20" s="61"/>
      <c r="E20" s="61"/>
      <c r="F20" s="61"/>
      <c r="G20" s="62"/>
      <c r="H20" s="63"/>
      <c r="I20" s="61"/>
      <c r="J20" s="61"/>
      <c r="K20" s="61"/>
      <c r="L20" s="61"/>
      <c r="M20" s="62"/>
      <c r="N20" s="63"/>
      <c r="O20" s="61"/>
      <c r="P20" s="61"/>
      <c r="Q20" s="61"/>
      <c r="R20" s="61"/>
      <c r="S20" s="62"/>
      <c r="T20" s="63"/>
      <c r="U20" s="61"/>
      <c r="V20" s="61"/>
      <c r="W20" s="61"/>
      <c r="X20" s="61"/>
      <c r="Y20" s="62"/>
      <c r="Z20" s="63"/>
      <c r="AA20" s="61"/>
      <c r="AB20" s="61"/>
      <c r="AC20" s="61"/>
      <c r="AD20" s="61"/>
      <c r="AE20" s="62"/>
      <c r="AF20" s="61"/>
      <c r="AG20" s="61"/>
      <c r="AH20" s="61"/>
      <c r="AI20" s="61"/>
      <c r="AJ20" s="61"/>
      <c r="AK20" s="62"/>
      <c r="AL20" s="64"/>
    </row>
    <row r="21" spans="3:38" x14ac:dyDescent="0.3">
      <c r="C21" s="31" t="s">
        <v>36</v>
      </c>
      <c r="D21" s="144">
        <v>500000</v>
      </c>
      <c r="E21" s="66">
        <v>500000</v>
      </c>
      <c r="F21" s="67">
        <f>500000</f>
        <v>500000</v>
      </c>
      <c r="G21" s="68"/>
      <c r="H21" s="43">
        <f>F21/F23</f>
        <v>0.5</v>
      </c>
      <c r="I21" s="34" t="s">
        <v>36</v>
      </c>
      <c r="J21" s="65"/>
      <c r="K21" s="66"/>
      <c r="L21" s="67">
        <f>500000</f>
        <v>500000</v>
      </c>
      <c r="M21" s="68"/>
      <c r="N21" s="43">
        <f>L21/L23</f>
        <v>0.5</v>
      </c>
      <c r="O21" s="34" t="s">
        <v>36</v>
      </c>
      <c r="P21" s="65"/>
      <c r="Q21" s="66"/>
      <c r="R21" s="67">
        <f>L21</f>
        <v>500000</v>
      </c>
      <c r="S21" s="68"/>
      <c r="T21" s="69">
        <f>R21/R28</f>
        <v>0.40867579908675794</v>
      </c>
      <c r="U21" s="34" t="s">
        <v>36</v>
      </c>
      <c r="V21" s="65"/>
      <c r="W21" s="66"/>
      <c r="X21" s="67">
        <f>R21</f>
        <v>500000</v>
      </c>
      <c r="Y21" s="68"/>
      <c r="Z21" s="69">
        <f>X21/X28</f>
        <v>0.36908167736281866</v>
      </c>
      <c r="AA21" s="34" t="s">
        <v>36</v>
      </c>
      <c r="AB21" s="65"/>
      <c r="AC21" s="66"/>
      <c r="AD21" s="67">
        <f>X21</f>
        <v>500000</v>
      </c>
      <c r="AE21" s="70"/>
      <c r="AF21" s="71">
        <f>AD21/$AD$28</f>
        <v>0.29526534189025494</v>
      </c>
      <c r="AG21" s="34" t="s">
        <v>36</v>
      </c>
      <c r="AH21" s="65"/>
      <c r="AI21" s="66"/>
      <c r="AJ21" s="67">
        <f>X21</f>
        <v>500000</v>
      </c>
      <c r="AK21" s="70"/>
      <c r="AL21" s="72">
        <f>AJ21/AJ28</f>
        <v>0.24605445157521244</v>
      </c>
    </row>
    <row r="22" spans="3:38" x14ac:dyDescent="0.3">
      <c r="C22" s="31" t="s">
        <v>37</v>
      </c>
      <c r="D22" s="144">
        <v>500000</v>
      </c>
      <c r="E22" s="66">
        <v>500000</v>
      </c>
      <c r="F22" s="67">
        <f>F21</f>
        <v>500000</v>
      </c>
      <c r="G22" s="68"/>
      <c r="H22" s="43">
        <f>F22/F23</f>
        <v>0.5</v>
      </c>
      <c r="I22" s="34" t="s">
        <v>37</v>
      </c>
      <c r="J22" s="65"/>
      <c r="K22" s="66"/>
      <c r="L22" s="67">
        <f>L21</f>
        <v>500000</v>
      </c>
      <c r="M22" s="68"/>
      <c r="N22" s="43">
        <f>L22/L23</f>
        <v>0.5</v>
      </c>
      <c r="O22" s="34" t="s">
        <v>37</v>
      </c>
      <c r="P22" s="65"/>
      <c r="Q22" s="66"/>
      <c r="R22" s="67">
        <f>L22</f>
        <v>500000</v>
      </c>
      <c r="S22" s="68"/>
      <c r="T22" s="69">
        <f>R22/R28</f>
        <v>0.40867579908675794</v>
      </c>
      <c r="U22" s="34" t="s">
        <v>37</v>
      </c>
      <c r="V22" s="65"/>
      <c r="W22" s="66"/>
      <c r="X22" s="67">
        <f>R22</f>
        <v>500000</v>
      </c>
      <c r="Y22" s="68"/>
      <c r="Z22" s="69">
        <f>X22/X28</f>
        <v>0.36908167736281866</v>
      </c>
      <c r="AA22" s="34" t="s">
        <v>37</v>
      </c>
      <c r="AB22" s="65"/>
      <c r="AC22" s="66"/>
      <c r="AD22" s="67">
        <f>X22</f>
        <v>500000</v>
      </c>
      <c r="AE22" s="68"/>
      <c r="AF22" s="73">
        <f t="shared" ref="AF22:AF28" si="0">AD22/$AD$28</f>
        <v>0.29526534189025494</v>
      </c>
      <c r="AG22" s="34" t="s">
        <v>37</v>
      </c>
      <c r="AH22" s="65"/>
      <c r="AI22" s="66"/>
      <c r="AJ22" s="67">
        <f>X22</f>
        <v>500000</v>
      </c>
      <c r="AK22" s="68"/>
      <c r="AL22" s="74">
        <f>AJ22/AJ28</f>
        <v>0.24605445157521244</v>
      </c>
    </row>
    <row r="23" spans="3:38" ht="15" thickBot="1" x14ac:dyDescent="0.35">
      <c r="C23" s="75" t="s">
        <v>38</v>
      </c>
      <c r="D23" s="145">
        <f>D21+D22</f>
        <v>1000000</v>
      </c>
      <c r="E23" s="77">
        <f>E21+E22</f>
        <v>1000000</v>
      </c>
      <c r="F23" s="78">
        <f>F21+F22</f>
        <v>1000000</v>
      </c>
      <c r="G23" s="79"/>
      <c r="H23" s="80">
        <f>H21+H22</f>
        <v>1</v>
      </c>
      <c r="I23" s="81" t="s">
        <v>38</v>
      </c>
      <c r="J23" s="76"/>
      <c r="K23" s="77"/>
      <c r="L23" s="78">
        <f>L21+L22</f>
        <v>1000000</v>
      </c>
      <c r="M23" s="79"/>
      <c r="N23" s="80">
        <f>N21+N22</f>
        <v>1</v>
      </c>
      <c r="O23" s="81" t="s">
        <v>38</v>
      </c>
      <c r="P23" s="76"/>
      <c r="Q23" s="77"/>
      <c r="R23" s="78">
        <f>R21+R22</f>
        <v>1000000</v>
      </c>
      <c r="S23" s="79"/>
      <c r="T23" s="82">
        <f>T21+T22</f>
        <v>0.81735159817351588</v>
      </c>
      <c r="U23" s="81" t="s">
        <v>38</v>
      </c>
      <c r="V23" s="76"/>
      <c r="W23" s="77"/>
      <c r="X23" s="78">
        <f>X21+X22</f>
        <v>1000000</v>
      </c>
      <c r="Y23" s="79"/>
      <c r="Z23" s="82">
        <f>Z21+Z22</f>
        <v>0.73816335472563732</v>
      </c>
      <c r="AA23" s="81" t="s">
        <v>38</v>
      </c>
      <c r="AB23" s="76"/>
      <c r="AC23" s="77"/>
      <c r="AD23" s="78">
        <f>AD21+AD22</f>
        <v>1000000</v>
      </c>
      <c r="AE23" s="79"/>
      <c r="AF23" s="83">
        <f t="shared" si="0"/>
        <v>0.59053068378050988</v>
      </c>
      <c r="AG23" s="81" t="s">
        <v>38</v>
      </c>
      <c r="AH23" s="76"/>
      <c r="AI23" s="77"/>
      <c r="AJ23" s="78">
        <f>AJ21+AJ22</f>
        <v>1000000</v>
      </c>
      <c r="AK23" s="79"/>
      <c r="AL23" s="84">
        <f>AL21+AL22</f>
        <v>0.49210890315042488</v>
      </c>
    </row>
    <row r="24" spans="3:38" x14ac:dyDescent="0.3">
      <c r="C24" s="31" t="s">
        <v>39</v>
      </c>
      <c r="D24" s="65"/>
      <c r="E24" s="67"/>
      <c r="F24" s="67"/>
      <c r="G24" s="65"/>
      <c r="H24" s="43"/>
      <c r="I24" s="34" t="s">
        <v>39</v>
      </c>
      <c r="J24" s="144">
        <v>500000</v>
      </c>
      <c r="K24" s="67"/>
      <c r="L24" s="67"/>
      <c r="M24" s="144">
        <v>500000</v>
      </c>
      <c r="N24" s="43"/>
      <c r="O24" s="34" t="s">
        <v>39</v>
      </c>
      <c r="P24" s="65"/>
      <c r="Q24" s="67"/>
      <c r="R24" s="67"/>
      <c r="S24" s="65">
        <f>M24*1.05</f>
        <v>525000</v>
      </c>
      <c r="T24" s="69"/>
      <c r="U24" s="34" t="s">
        <v>39</v>
      </c>
      <c r="V24" s="65"/>
      <c r="W24" s="67">
        <f>F23/(1-V9)*V9</f>
        <v>131250</v>
      </c>
      <c r="X24" s="67">
        <f>W24</f>
        <v>131250</v>
      </c>
      <c r="Y24" s="65"/>
      <c r="Z24" s="69">
        <f>X24/X28</f>
        <v>9.6883940307739905E-2</v>
      </c>
      <c r="AA24" s="34" t="s">
        <v>39</v>
      </c>
      <c r="AB24" s="65"/>
      <c r="AC24" s="67"/>
      <c r="AD24" s="67">
        <f>X24</f>
        <v>131250</v>
      </c>
      <c r="AE24" s="65"/>
      <c r="AF24" s="85">
        <f t="shared" si="0"/>
        <v>7.7507152246191924E-2</v>
      </c>
      <c r="AG24" s="34" t="s">
        <v>39</v>
      </c>
      <c r="AH24" s="65"/>
      <c r="AI24" s="67"/>
      <c r="AJ24" s="67">
        <f>X24</f>
        <v>131250</v>
      </c>
      <c r="AK24" s="65"/>
      <c r="AL24" s="72">
        <f>AJ24/AJ28</f>
        <v>6.458929353849327E-2</v>
      </c>
    </row>
    <row r="25" spans="3:38" x14ac:dyDescent="0.3">
      <c r="C25" s="31" t="s">
        <v>40</v>
      </c>
      <c r="D25" s="65"/>
      <c r="E25" s="66"/>
      <c r="F25" s="67"/>
      <c r="G25" s="68"/>
      <c r="H25" s="43"/>
      <c r="I25" s="34" t="s">
        <v>40</v>
      </c>
      <c r="J25" s="144"/>
      <c r="K25" s="66"/>
      <c r="L25" s="67"/>
      <c r="M25" s="144"/>
      <c r="N25" s="43"/>
      <c r="O25" s="34" t="s">
        <v>40</v>
      </c>
      <c r="P25" s="65">
        <v>1000000</v>
      </c>
      <c r="Q25" s="67">
        <f>P25/P18</f>
        <v>223463.687150838</v>
      </c>
      <c r="R25" s="67">
        <f>Q25</f>
        <v>223463.687150838</v>
      </c>
      <c r="S25" s="68"/>
      <c r="T25" s="69">
        <f>R25/R28</f>
        <v>0.18264840182648401</v>
      </c>
      <c r="U25" s="34" t="s">
        <v>40</v>
      </c>
      <c r="V25" s="144">
        <v>1000000</v>
      </c>
      <c r="W25" s="67">
        <f>V25/V18</f>
        <v>223463.687150838</v>
      </c>
      <c r="X25" s="67">
        <f>W25</f>
        <v>223463.687150838</v>
      </c>
      <c r="Y25" s="68"/>
      <c r="Z25" s="69">
        <f>X25/X28</f>
        <v>0.16495270496662287</v>
      </c>
      <c r="AA25" s="34" t="s">
        <v>40</v>
      </c>
      <c r="AB25" s="65">
        <v>1000000</v>
      </c>
      <c r="AC25" s="67">
        <f>AB25/AB18</f>
        <v>169339.21089385473</v>
      </c>
      <c r="AD25" s="67">
        <f>AC25+X25</f>
        <v>392802.8980446927</v>
      </c>
      <c r="AE25" s="68"/>
      <c r="AF25" s="85">
        <f t="shared" si="0"/>
        <v>0.23196216397329827</v>
      </c>
      <c r="AG25" s="34" t="s">
        <v>40</v>
      </c>
      <c r="AH25" s="65">
        <f>1000000</f>
        <v>1000000</v>
      </c>
      <c r="AI25" s="67">
        <f>AH25/AH18</f>
        <v>338678.42178770946</v>
      </c>
      <c r="AJ25" s="67">
        <f>AI25+X25</f>
        <v>562142.10893854743</v>
      </c>
      <c r="AK25" s="68"/>
      <c r="AL25" s="72">
        <f>AJ25/AJ28</f>
        <v>0.27663513664441525</v>
      </c>
    </row>
    <row r="26" spans="3:38" x14ac:dyDescent="0.3">
      <c r="C26" s="31" t="s">
        <v>41</v>
      </c>
      <c r="D26" s="65"/>
      <c r="E26" s="66"/>
      <c r="F26" s="67"/>
      <c r="G26" s="68"/>
      <c r="H26" s="43"/>
      <c r="I26" s="34" t="s">
        <v>41</v>
      </c>
      <c r="J26" s="144"/>
      <c r="K26" s="66"/>
      <c r="L26" s="67"/>
      <c r="M26" s="144"/>
      <c r="N26" s="43"/>
      <c r="O26" s="34" t="s">
        <v>41</v>
      </c>
      <c r="P26" s="65"/>
      <c r="Q26" s="66"/>
      <c r="R26" s="67"/>
      <c r="S26" s="68"/>
      <c r="T26" s="69"/>
      <c r="U26" s="34" t="s">
        <v>41</v>
      </c>
      <c r="V26" s="144"/>
      <c r="W26" s="66"/>
      <c r="X26" s="67"/>
      <c r="Y26" s="68"/>
      <c r="Z26" s="69"/>
      <c r="AA26" s="34" t="s">
        <v>41</v>
      </c>
      <c r="AB26" s="65">
        <v>1000000</v>
      </c>
      <c r="AC26" s="67">
        <f>AB26/AB18</f>
        <v>169339.21089385473</v>
      </c>
      <c r="AD26" s="67">
        <f>AC26</f>
        <v>169339.21089385473</v>
      </c>
      <c r="AE26" s="68"/>
      <c r="AF26" s="73">
        <f t="shared" si="0"/>
        <v>0.1</v>
      </c>
      <c r="AG26" s="34" t="s">
        <v>41</v>
      </c>
      <c r="AH26" s="65">
        <v>1000000</v>
      </c>
      <c r="AI26" s="67">
        <f>AH26/AH18</f>
        <v>338678.42178770946</v>
      </c>
      <c r="AJ26" s="67">
        <f>AI26</f>
        <v>338678.42178770946</v>
      </c>
      <c r="AK26" s="68"/>
      <c r="AL26" s="74">
        <f>AJ26/AJ28</f>
        <v>0.16666666666666666</v>
      </c>
    </row>
    <row r="27" spans="3:38" ht="15" thickBot="1" x14ac:dyDescent="0.35">
      <c r="C27" s="75" t="s">
        <v>42</v>
      </c>
      <c r="D27" s="76"/>
      <c r="E27" s="78"/>
      <c r="F27" s="78"/>
      <c r="G27" s="79"/>
      <c r="H27" s="80"/>
      <c r="I27" s="81" t="s">
        <v>42</v>
      </c>
      <c r="J27" s="145"/>
      <c r="K27" s="78"/>
      <c r="L27" s="78"/>
      <c r="M27" s="145"/>
      <c r="N27" s="80"/>
      <c r="O27" s="81" t="s">
        <v>42</v>
      </c>
      <c r="P27" s="76">
        <f>P25</f>
        <v>1000000</v>
      </c>
      <c r="Q27" s="78"/>
      <c r="R27" s="78">
        <f>R25</f>
        <v>223463.687150838</v>
      </c>
      <c r="S27" s="79"/>
      <c r="T27" s="82">
        <f>T25+T24+T26</f>
        <v>0.18264840182648401</v>
      </c>
      <c r="U27" s="81" t="s">
        <v>42</v>
      </c>
      <c r="V27" s="145">
        <f>V25</f>
        <v>1000000</v>
      </c>
      <c r="W27" s="78"/>
      <c r="X27" s="78">
        <f>X25+X24</f>
        <v>354713.68715083797</v>
      </c>
      <c r="Y27" s="79"/>
      <c r="Z27" s="82">
        <f>Z25+Z24+Z26</f>
        <v>0.26183664527436279</v>
      </c>
      <c r="AA27" s="81" t="s">
        <v>42</v>
      </c>
      <c r="AB27" s="76"/>
      <c r="AC27" s="78"/>
      <c r="AD27" s="78">
        <f>AD24+AD25+AD26</f>
        <v>693392.10893854743</v>
      </c>
      <c r="AE27" s="79"/>
      <c r="AF27" s="83">
        <f t="shared" si="0"/>
        <v>0.40946931621949018</v>
      </c>
      <c r="AG27" s="81" t="s">
        <v>42</v>
      </c>
      <c r="AH27" s="76">
        <f>AH25+AH26</f>
        <v>2000000</v>
      </c>
      <c r="AI27" s="78">
        <f>AI25+AI26</f>
        <v>677356.84357541893</v>
      </c>
      <c r="AJ27" s="78">
        <f>AJ26+AJ25+AJ24</f>
        <v>1032070.5307262569</v>
      </c>
      <c r="AK27" s="79"/>
      <c r="AL27" s="84">
        <f>AL26+AL25+AL24</f>
        <v>0.50789109684957523</v>
      </c>
    </row>
    <row r="28" spans="3:38" ht="15" thickBot="1" x14ac:dyDescent="0.35">
      <c r="C28" s="86" t="s">
        <v>43</v>
      </c>
      <c r="D28" s="87"/>
      <c r="E28" s="88"/>
      <c r="F28" s="88"/>
      <c r="G28" s="87"/>
      <c r="H28" s="89"/>
      <c r="I28" s="90" t="s">
        <v>43</v>
      </c>
      <c r="J28" s="146">
        <f>J24</f>
        <v>500000</v>
      </c>
      <c r="K28" s="88"/>
      <c r="L28" s="88">
        <f>L27+L23</f>
        <v>1000000</v>
      </c>
      <c r="M28" s="146">
        <f>M24</f>
        <v>500000</v>
      </c>
      <c r="N28" s="89">
        <f>N23</f>
        <v>1</v>
      </c>
      <c r="O28" s="90" t="s">
        <v>43</v>
      </c>
      <c r="P28" s="87">
        <f>P25</f>
        <v>1000000</v>
      </c>
      <c r="Q28" s="88"/>
      <c r="R28" s="88">
        <f>R23+R27</f>
        <v>1223463.6871508381</v>
      </c>
      <c r="S28" s="87">
        <f>S24</f>
        <v>525000</v>
      </c>
      <c r="T28" s="89">
        <f>T23+T27</f>
        <v>0.99999999999999989</v>
      </c>
      <c r="U28" s="90" t="s">
        <v>43</v>
      </c>
      <c r="V28" s="146">
        <f>V25</f>
        <v>1000000</v>
      </c>
      <c r="W28" s="88"/>
      <c r="X28" s="88">
        <f>X23+X27</f>
        <v>1354713.6871508379</v>
      </c>
      <c r="Y28" s="87"/>
      <c r="Z28" s="89">
        <f>Z23+Z27</f>
        <v>1</v>
      </c>
      <c r="AA28" s="91" t="s">
        <v>43</v>
      </c>
      <c r="AB28" s="92"/>
      <c r="AC28" s="93"/>
      <c r="AD28" s="93">
        <f>AD27+AD23</f>
        <v>1693392.1089385473</v>
      </c>
      <c r="AE28" s="92"/>
      <c r="AF28" s="94">
        <f t="shared" si="0"/>
        <v>1</v>
      </c>
      <c r="AG28" s="91" t="s">
        <v>43</v>
      </c>
      <c r="AH28" s="92">
        <f>AH27+AH23</f>
        <v>2000000</v>
      </c>
      <c r="AI28" s="93">
        <f>AI27+AI23</f>
        <v>677356.84357541893</v>
      </c>
      <c r="AJ28" s="93">
        <f>AJ27+AJ23</f>
        <v>2032070.5307262568</v>
      </c>
      <c r="AK28" s="92"/>
      <c r="AL28" s="95">
        <f>AL27+AL23</f>
        <v>1</v>
      </c>
    </row>
    <row r="29" spans="3:38" ht="7.2" customHeight="1" thickBot="1" x14ac:dyDescent="0.35">
      <c r="C29" s="96"/>
      <c r="D29" s="97"/>
      <c r="E29" s="98"/>
      <c r="F29" s="98"/>
      <c r="G29" s="97"/>
      <c r="H29" s="99"/>
      <c r="I29" s="96"/>
      <c r="J29" s="97"/>
      <c r="K29" s="98"/>
      <c r="L29" s="98"/>
      <c r="M29" s="97"/>
      <c r="N29" s="99"/>
      <c r="O29" s="96"/>
      <c r="P29" s="97"/>
      <c r="Q29" s="98"/>
      <c r="R29" s="98"/>
      <c r="S29" s="97"/>
      <c r="T29" s="99"/>
      <c r="U29" s="96"/>
      <c r="V29" s="97"/>
      <c r="W29" s="98"/>
      <c r="X29" s="98"/>
      <c r="Y29" s="97"/>
      <c r="Z29" s="99"/>
      <c r="AA29" s="96"/>
      <c r="AB29" s="97"/>
      <c r="AC29" s="98"/>
      <c r="AD29" s="98"/>
      <c r="AE29" s="97"/>
      <c r="AF29" s="100"/>
      <c r="AG29" s="96"/>
      <c r="AH29" s="97"/>
      <c r="AI29" s="98"/>
      <c r="AJ29" s="98"/>
      <c r="AK29" s="97"/>
      <c r="AL29" s="100"/>
    </row>
    <row r="30" spans="3:38" x14ac:dyDescent="0.3">
      <c r="C30" s="313" t="s">
        <v>45</v>
      </c>
      <c r="D30" s="314"/>
      <c r="E30" s="314"/>
      <c r="F30" s="314"/>
      <c r="G30" s="314"/>
      <c r="H30" s="314"/>
      <c r="I30" s="314"/>
      <c r="J30" s="314"/>
      <c r="K30" s="314"/>
      <c r="L30" s="314"/>
      <c r="M30" s="314"/>
      <c r="N30" s="315"/>
      <c r="O30" s="313" t="s">
        <v>45</v>
      </c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20"/>
      <c r="AA30" s="313" t="s">
        <v>44</v>
      </c>
      <c r="AB30" s="319"/>
      <c r="AC30" s="319"/>
      <c r="AD30" s="319"/>
      <c r="AE30" s="319"/>
      <c r="AF30" s="320"/>
      <c r="AG30" s="313" t="s">
        <v>44</v>
      </c>
      <c r="AH30" s="319"/>
      <c r="AI30" s="319"/>
      <c r="AJ30" s="319"/>
      <c r="AK30" s="319"/>
      <c r="AL30" s="320"/>
    </row>
    <row r="31" spans="3:38" ht="15" thickBot="1" x14ac:dyDescent="0.35">
      <c r="C31" s="316"/>
      <c r="D31" s="317"/>
      <c r="E31" s="317"/>
      <c r="F31" s="317"/>
      <c r="G31" s="317"/>
      <c r="H31" s="317"/>
      <c r="I31" s="317"/>
      <c r="J31" s="317"/>
      <c r="K31" s="317"/>
      <c r="L31" s="317"/>
      <c r="M31" s="317"/>
      <c r="N31" s="318"/>
      <c r="O31" s="321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3"/>
      <c r="AA31" s="321"/>
      <c r="AB31" s="322"/>
      <c r="AC31" s="322"/>
      <c r="AD31" s="322"/>
      <c r="AE31" s="322"/>
      <c r="AF31" s="323"/>
      <c r="AG31" s="321"/>
      <c r="AH31" s="322"/>
      <c r="AI31" s="322"/>
      <c r="AJ31" s="322"/>
      <c r="AK31" s="322"/>
      <c r="AL31" s="323"/>
    </row>
    <row r="32" spans="3:38" x14ac:dyDescent="0.3">
      <c r="C32" s="26" t="s">
        <v>18</v>
      </c>
      <c r="D32" s="305" t="s">
        <v>19</v>
      </c>
      <c r="E32" s="306"/>
      <c r="F32" s="306"/>
      <c r="G32" s="306"/>
      <c r="H32" s="311"/>
      <c r="I32" s="27" t="s">
        <v>18</v>
      </c>
      <c r="J32" s="305" t="s">
        <v>20</v>
      </c>
      <c r="K32" s="306"/>
      <c r="L32" s="306"/>
      <c r="M32" s="306"/>
      <c r="N32" s="311"/>
      <c r="O32" s="101" t="s">
        <v>46</v>
      </c>
      <c r="P32" s="305" t="s">
        <v>22</v>
      </c>
      <c r="Q32" s="306"/>
      <c r="R32" s="306"/>
      <c r="S32" s="306"/>
      <c r="T32" s="311"/>
      <c r="U32" s="101" t="s">
        <v>46</v>
      </c>
      <c r="V32" s="305" t="s">
        <v>23</v>
      </c>
      <c r="W32" s="306"/>
      <c r="X32" s="306"/>
      <c r="Y32" s="306"/>
      <c r="Z32" s="311"/>
      <c r="AA32" s="101" t="s">
        <v>46</v>
      </c>
      <c r="AB32" s="305" t="s">
        <v>24</v>
      </c>
      <c r="AC32" s="306"/>
      <c r="AD32" s="306"/>
      <c r="AE32" s="306"/>
      <c r="AF32" s="311"/>
      <c r="AG32" s="101" t="s">
        <v>46</v>
      </c>
      <c r="AH32" s="305" t="s">
        <v>25</v>
      </c>
      <c r="AI32" s="306"/>
      <c r="AJ32" s="306"/>
      <c r="AK32" s="306"/>
      <c r="AL32" s="307"/>
    </row>
    <row r="33" spans="3:38" x14ac:dyDescent="0.3">
      <c r="C33" s="29" t="s">
        <v>26</v>
      </c>
      <c r="D33" s="308">
        <v>1</v>
      </c>
      <c r="E33" s="309"/>
      <c r="F33" s="309"/>
      <c r="G33" s="309"/>
      <c r="H33" s="312"/>
      <c r="I33" s="30" t="s">
        <v>26</v>
      </c>
      <c r="J33" s="308">
        <v>2</v>
      </c>
      <c r="K33" s="309"/>
      <c r="L33" s="309"/>
      <c r="M33" s="309"/>
      <c r="N33" s="312"/>
      <c r="O33" s="30" t="s">
        <v>26</v>
      </c>
      <c r="P33" s="308">
        <v>3</v>
      </c>
      <c r="Q33" s="309"/>
      <c r="R33" s="309"/>
      <c r="S33" s="309"/>
      <c r="T33" s="312"/>
      <c r="U33" s="30" t="s">
        <v>26</v>
      </c>
      <c r="V33" s="308">
        <v>3</v>
      </c>
      <c r="W33" s="309"/>
      <c r="X33" s="309"/>
      <c r="Y33" s="309"/>
      <c r="Z33" s="312"/>
      <c r="AA33" s="30" t="s">
        <v>26</v>
      </c>
      <c r="AB33" s="308">
        <v>4</v>
      </c>
      <c r="AC33" s="309"/>
      <c r="AD33" s="309"/>
      <c r="AE33" s="309"/>
      <c r="AF33" s="312"/>
      <c r="AG33" s="30" t="s">
        <v>26</v>
      </c>
      <c r="AH33" s="308">
        <v>4</v>
      </c>
      <c r="AI33" s="309"/>
      <c r="AJ33" s="309"/>
      <c r="AK33" s="309"/>
      <c r="AL33" s="310"/>
    </row>
    <row r="34" spans="3:38" ht="15" thickBot="1" x14ac:dyDescent="0.35">
      <c r="C34" s="31" t="s">
        <v>27</v>
      </c>
      <c r="D34" s="32"/>
      <c r="H34" s="33"/>
      <c r="I34" s="34" t="s">
        <v>27</v>
      </c>
      <c r="J34" s="32"/>
      <c r="M34" s="1" t="s">
        <v>28</v>
      </c>
      <c r="N34" s="35">
        <v>0.05</v>
      </c>
      <c r="O34" s="34" t="s">
        <v>27</v>
      </c>
      <c r="P34" s="36">
        <v>15000000</v>
      </c>
      <c r="Q34" s="37">
        <f>P34-S34</f>
        <v>14475000</v>
      </c>
      <c r="R34" s="38" t="s">
        <v>29</v>
      </c>
      <c r="S34" s="37">
        <f>S42</f>
        <v>525000</v>
      </c>
      <c r="T34" s="39"/>
      <c r="U34" s="34" t="s">
        <v>27</v>
      </c>
      <c r="V34" s="142">
        <f>P34</f>
        <v>15000000</v>
      </c>
      <c r="W34" s="143">
        <f>Q34</f>
        <v>14475000</v>
      </c>
      <c r="X34" s="37" t="str">
        <f>R34</f>
        <v>+</v>
      </c>
      <c r="Y34" s="143">
        <f>S34</f>
        <v>525000</v>
      </c>
      <c r="Z34" s="39"/>
      <c r="AA34" s="34" t="s">
        <v>27</v>
      </c>
      <c r="AB34" s="36">
        <v>20000000</v>
      </c>
      <c r="AC34" s="10"/>
      <c r="AD34" s="5"/>
      <c r="AE34" s="10"/>
      <c r="AF34" s="39"/>
      <c r="AG34" s="34" t="s">
        <v>27</v>
      </c>
      <c r="AH34" s="36">
        <v>12000000</v>
      </c>
      <c r="AI34" s="10"/>
      <c r="AJ34" s="5"/>
      <c r="AK34" s="10"/>
      <c r="AL34" s="40"/>
    </row>
    <row r="35" spans="3:38" x14ac:dyDescent="0.3">
      <c r="C35" s="41" t="s">
        <v>30</v>
      </c>
      <c r="D35" s="32"/>
      <c r="H35" s="33"/>
      <c r="I35" s="42" t="s">
        <v>30</v>
      </c>
      <c r="J35" s="32"/>
      <c r="M35" s="1" t="s">
        <v>13</v>
      </c>
      <c r="N35" s="43">
        <v>0.2</v>
      </c>
      <c r="O35" s="42" t="s">
        <v>30</v>
      </c>
      <c r="P35" s="36">
        <f>P34+P43</f>
        <v>16000000</v>
      </c>
      <c r="T35" s="44"/>
      <c r="U35" s="42" t="s">
        <v>30</v>
      </c>
      <c r="V35" s="142">
        <f>P35</f>
        <v>16000000</v>
      </c>
      <c r="Y35" s="2" t="s">
        <v>28</v>
      </c>
      <c r="Z35" s="45">
        <v>0.05</v>
      </c>
      <c r="AA35" s="42" t="s">
        <v>30</v>
      </c>
      <c r="AB35" s="36">
        <f>AB43+AB44+AB34</f>
        <v>22000000</v>
      </c>
      <c r="AF35" s="44"/>
      <c r="AG35" s="42" t="s">
        <v>30</v>
      </c>
      <c r="AH35" s="36">
        <f>AH34+AH43+AH44</f>
        <v>14000000</v>
      </c>
      <c r="AL35" s="46"/>
    </row>
    <row r="36" spans="3:38" ht="15" thickBot="1" x14ac:dyDescent="0.35">
      <c r="C36" s="31" t="s">
        <v>31</v>
      </c>
      <c r="D36" s="32"/>
      <c r="H36" s="33"/>
      <c r="I36" s="34" t="s">
        <v>31</v>
      </c>
      <c r="J36" s="32"/>
      <c r="N36" s="33"/>
      <c r="O36" s="34" t="s">
        <v>31</v>
      </c>
      <c r="P36" s="47">
        <f>Q34/F41</f>
        <v>14.475</v>
      </c>
      <c r="T36" s="33"/>
      <c r="U36" s="34" t="s">
        <v>31</v>
      </c>
      <c r="V36" s="47">
        <f>W34/F41</f>
        <v>14.475</v>
      </c>
      <c r="Y36" s="23" t="s">
        <v>13</v>
      </c>
      <c r="Z36" s="48">
        <v>0.2</v>
      </c>
      <c r="AA36" s="34" t="s">
        <v>31</v>
      </c>
      <c r="AB36" s="47">
        <f>AB34/X46</f>
        <v>17.972122258543259</v>
      </c>
      <c r="AE36" s="49"/>
      <c r="AF36" s="50"/>
      <c r="AG36" s="34" t="s">
        <v>31</v>
      </c>
      <c r="AH36" s="47">
        <f>AH34/X46</f>
        <v>10.783273355125955</v>
      </c>
      <c r="AK36" s="49"/>
      <c r="AL36" s="51"/>
    </row>
    <row r="37" spans="3:38" ht="28.8" x14ac:dyDescent="0.3">
      <c r="C37" s="52"/>
      <c r="D37" s="53" t="s">
        <v>8</v>
      </c>
      <c r="E37" s="53" t="s">
        <v>32</v>
      </c>
      <c r="F37" s="53" t="s">
        <v>33</v>
      </c>
      <c r="G37" s="54" t="s">
        <v>34</v>
      </c>
      <c r="H37" s="55" t="s">
        <v>35</v>
      </c>
      <c r="I37" s="56"/>
      <c r="J37" s="53" t="s">
        <v>8</v>
      </c>
      <c r="K37" s="53" t="s">
        <v>32</v>
      </c>
      <c r="L37" s="53" t="s">
        <v>33</v>
      </c>
      <c r="M37" s="54" t="s">
        <v>34</v>
      </c>
      <c r="N37" s="55" t="s">
        <v>35</v>
      </c>
      <c r="O37" s="56"/>
      <c r="P37" s="53" t="s">
        <v>8</v>
      </c>
      <c r="Q37" s="53" t="s">
        <v>32</v>
      </c>
      <c r="R37" s="53" t="s">
        <v>33</v>
      </c>
      <c r="S37" s="54" t="s">
        <v>34</v>
      </c>
      <c r="T37" s="55" t="s">
        <v>35</v>
      </c>
      <c r="U37" s="56"/>
      <c r="V37" s="53" t="s">
        <v>8</v>
      </c>
      <c r="W37" s="53" t="s">
        <v>32</v>
      </c>
      <c r="X37" s="53" t="s">
        <v>33</v>
      </c>
      <c r="Y37" s="57" t="s">
        <v>34</v>
      </c>
      <c r="Z37" s="58" t="s">
        <v>35</v>
      </c>
      <c r="AA37" s="56"/>
      <c r="AB37" s="53" t="s">
        <v>8</v>
      </c>
      <c r="AC37" s="53" t="s">
        <v>32</v>
      </c>
      <c r="AD37" s="53" t="s">
        <v>33</v>
      </c>
      <c r="AE37" s="57" t="s">
        <v>34</v>
      </c>
      <c r="AF37" s="53" t="s">
        <v>35</v>
      </c>
      <c r="AG37" s="56"/>
      <c r="AH37" s="53" t="s">
        <v>8</v>
      </c>
      <c r="AI37" s="53" t="s">
        <v>32</v>
      </c>
      <c r="AJ37" s="53" t="s">
        <v>33</v>
      </c>
      <c r="AK37" s="57" t="s">
        <v>34</v>
      </c>
      <c r="AL37" s="59" t="s">
        <v>35</v>
      </c>
    </row>
    <row r="38" spans="3:38" x14ac:dyDescent="0.3">
      <c r="C38" s="60"/>
      <c r="D38" s="61"/>
      <c r="E38" s="61"/>
      <c r="F38" s="61"/>
      <c r="G38" s="62"/>
      <c r="H38" s="63"/>
      <c r="I38" s="61"/>
      <c r="J38" s="61"/>
      <c r="K38" s="61"/>
      <c r="L38" s="61"/>
      <c r="M38" s="62"/>
      <c r="N38" s="63"/>
      <c r="O38" s="61"/>
      <c r="P38" s="61"/>
      <c r="Q38" s="61"/>
      <c r="R38" s="61"/>
      <c r="S38" s="62"/>
      <c r="T38" s="63"/>
      <c r="U38" s="61"/>
      <c r="V38" s="61"/>
      <c r="W38" s="61"/>
      <c r="X38" s="61"/>
      <c r="Y38" s="62"/>
      <c r="Z38" s="63"/>
      <c r="AA38" s="61"/>
      <c r="AB38" s="61"/>
      <c r="AC38" s="61"/>
      <c r="AD38" s="61"/>
      <c r="AE38" s="62"/>
      <c r="AF38" s="61"/>
      <c r="AG38" s="61"/>
      <c r="AH38" s="61"/>
      <c r="AI38" s="61"/>
      <c r="AJ38" s="61"/>
      <c r="AK38" s="62"/>
      <c r="AL38" s="64"/>
    </row>
    <row r="39" spans="3:38" x14ac:dyDescent="0.3">
      <c r="C39" s="31" t="s">
        <v>36</v>
      </c>
      <c r="D39" s="144">
        <v>500000</v>
      </c>
      <c r="E39" s="66">
        <v>500000</v>
      </c>
      <c r="F39" s="67">
        <f>500000</f>
        <v>500000</v>
      </c>
      <c r="G39" s="68"/>
      <c r="H39" s="43">
        <f>F39/F41</f>
        <v>0.5</v>
      </c>
      <c r="I39" s="34" t="s">
        <v>36</v>
      </c>
      <c r="J39" s="65"/>
      <c r="K39" s="66"/>
      <c r="L39" s="67">
        <f>500000</f>
        <v>500000</v>
      </c>
      <c r="M39" s="68"/>
      <c r="N39" s="43">
        <f>L39/L41</f>
        <v>0.5</v>
      </c>
      <c r="O39" s="34" t="s">
        <v>36</v>
      </c>
      <c r="P39" s="65"/>
      <c r="Q39" s="66"/>
      <c r="R39" s="67">
        <v>500000</v>
      </c>
      <c r="S39" s="68"/>
      <c r="T39" s="69">
        <f>R39/R46</f>
        <v>0.46768982229402262</v>
      </c>
      <c r="U39" s="34" t="s">
        <v>36</v>
      </c>
      <c r="V39" s="65"/>
      <c r="W39" s="66"/>
      <c r="X39" s="67">
        <f>R39</f>
        <v>500000</v>
      </c>
      <c r="Y39" s="68"/>
      <c r="Z39" s="69">
        <f>X39/X46</f>
        <v>0.44930305646358143</v>
      </c>
      <c r="AA39" s="34" t="s">
        <v>36</v>
      </c>
      <c r="AB39" s="65"/>
      <c r="AC39" s="66"/>
      <c r="AD39" s="67">
        <f>X39</f>
        <v>500000</v>
      </c>
      <c r="AE39" s="70"/>
      <c r="AF39" s="71">
        <f>AD39/AD46</f>
        <v>0.40845732405780133</v>
      </c>
      <c r="AG39" s="34" t="s">
        <v>36</v>
      </c>
      <c r="AH39" s="65"/>
      <c r="AI39" s="66"/>
      <c r="AJ39" s="67">
        <f>X39</f>
        <v>500000</v>
      </c>
      <c r="AK39" s="70"/>
      <c r="AL39" s="72">
        <f>AJ39/AJ46</f>
        <v>0.38511690554021266</v>
      </c>
    </row>
    <row r="40" spans="3:38" x14ac:dyDescent="0.3">
      <c r="C40" s="31" t="s">
        <v>37</v>
      </c>
      <c r="D40" s="144">
        <v>500000</v>
      </c>
      <c r="E40" s="66">
        <v>500000</v>
      </c>
      <c r="F40" s="67">
        <f>F39</f>
        <v>500000</v>
      </c>
      <c r="G40" s="68"/>
      <c r="H40" s="43">
        <f>F40/F41</f>
        <v>0.5</v>
      </c>
      <c r="I40" s="34" t="s">
        <v>37</v>
      </c>
      <c r="J40" s="65"/>
      <c r="K40" s="66"/>
      <c r="L40" s="67">
        <f>L39</f>
        <v>500000</v>
      </c>
      <c r="M40" s="68"/>
      <c r="N40" s="43">
        <f>L40/L41</f>
        <v>0.5</v>
      </c>
      <c r="O40" s="34" t="s">
        <v>37</v>
      </c>
      <c r="P40" s="65"/>
      <c r="Q40" s="66"/>
      <c r="R40" s="67">
        <f>R22</f>
        <v>500000</v>
      </c>
      <c r="S40" s="68"/>
      <c r="T40" s="69">
        <f>R40/R46</f>
        <v>0.46768982229402262</v>
      </c>
      <c r="U40" s="34" t="s">
        <v>37</v>
      </c>
      <c r="V40" s="65"/>
      <c r="W40" s="66"/>
      <c r="X40" s="67">
        <f>R40</f>
        <v>500000</v>
      </c>
      <c r="Y40" s="68"/>
      <c r="Z40" s="69">
        <f>X40/X46</f>
        <v>0.44930305646358143</v>
      </c>
      <c r="AA40" s="34" t="s">
        <v>37</v>
      </c>
      <c r="AB40" s="65"/>
      <c r="AC40" s="66"/>
      <c r="AD40" s="67">
        <f>X40</f>
        <v>500000</v>
      </c>
      <c r="AE40" s="68"/>
      <c r="AF40" s="73">
        <f>AD40/AD46</f>
        <v>0.40845732405780133</v>
      </c>
      <c r="AG40" s="34" t="s">
        <v>37</v>
      </c>
      <c r="AH40" s="65"/>
      <c r="AI40" s="66"/>
      <c r="AJ40" s="67">
        <f>X40</f>
        <v>500000</v>
      </c>
      <c r="AK40" s="68"/>
      <c r="AL40" s="74">
        <f>AJ40/AJ46</f>
        <v>0.38511690554021266</v>
      </c>
    </row>
    <row r="41" spans="3:38" ht="15" thickBot="1" x14ac:dyDescent="0.35">
      <c r="C41" s="75" t="s">
        <v>38</v>
      </c>
      <c r="D41" s="145">
        <f>D39+D40</f>
        <v>1000000</v>
      </c>
      <c r="E41" s="77">
        <f>E39+E40</f>
        <v>1000000</v>
      </c>
      <c r="F41" s="78">
        <f>F39+F40</f>
        <v>1000000</v>
      </c>
      <c r="G41" s="79"/>
      <c r="H41" s="80">
        <f>H39+H40</f>
        <v>1</v>
      </c>
      <c r="I41" s="81" t="s">
        <v>38</v>
      </c>
      <c r="J41" s="76"/>
      <c r="K41" s="77"/>
      <c r="L41" s="78">
        <f>L39+L40</f>
        <v>1000000</v>
      </c>
      <c r="M41" s="79"/>
      <c r="N41" s="80">
        <f>N39+N40</f>
        <v>1</v>
      </c>
      <c r="O41" s="81" t="s">
        <v>38</v>
      </c>
      <c r="P41" s="76"/>
      <c r="Q41" s="77"/>
      <c r="R41" s="78">
        <f>R39+R40</f>
        <v>1000000</v>
      </c>
      <c r="S41" s="79"/>
      <c r="T41" s="82">
        <f>T40+T39</f>
        <v>0.93537964458804523</v>
      </c>
      <c r="U41" s="81" t="s">
        <v>38</v>
      </c>
      <c r="V41" s="76"/>
      <c r="W41" s="77"/>
      <c r="X41" s="78">
        <f>X39+X40</f>
        <v>1000000</v>
      </c>
      <c r="Y41" s="79"/>
      <c r="Z41" s="82">
        <f>Z39+Z40</f>
        <v>0.89860611292716286</v>
      </c>
      <c r="AA41" s="81" t="s">
        <v>38</v>
      </c>
      <c r="AB41" s="76"/>
      <c r="AC41" s="77"/>
      <c r="AD41" s="78">
        <f>AD39+AD40</f>
        <v>1000000</v>
      </c>
      <c r="AE41" s="79"/>
      <c r="AF41" s="83">
        <f>AD41/AD46</f>
        <v>0.81691464811560266</v>
      </c>
      <c r="AG41" s="81" t="s">
        <v>38</v>
      </c>
      <c r="AH41" s="76"/>
      <c r="AI41" s="77"/>
      <c r="AJ41" s="78">
        <f>AJ39+AJ40</f>
        <v>1000000</v>
      </c>
      <c r="AK41" s="79"/>
      <c r="AL41" s="84">
        <f>AL39+AL40</f>
        <v>0.77023381108042532</v>
      </c>
    </row>
    <row r="42" spans="3:38" x14ac:dyDescent="0.3">
      <c r="C42" s="31" t="s">
        <v>39</v>
      </c>
      <c r="D42" s="65"/>
      <c r="E42" s="67"/>
      <c r="F42" s="67"/>
      <c r="G42" s="65"/>
      <c r="H42" s="43"/>
      <c r="I42" s="34" t="s">
        <v>39</v>
      </c>
      <c r="J42" s="144">
        <v>500000</v>
      </c>
      <c r="K42" s="67"/>
      <c r="L42" s="67"/>
      <c r="M42" s="144">
        <v>500000</v>
      </c>
      <c r="N42" s="43"/>
      <c r="O42" s="34" t="s">
        <v>39</v>
      </c>
      <c r="P42" s="65"/>
      <c r="Q42" s="67"/>
      <c r="R42" s="67"/>
      <c r="S42" s="65">
        <f>M42*1.05</f>
        <v>525000</v>
      </c>
      <c r="T42" s="69"/>
      <c r="U42" s="34" t="s">
        <v>39</v>
      </c>
      <c r="V42" s="65"/>
      <c r="W42" s="67">
        <f>F41/(1-W9)*W9</f>
        <v>43750</v>
      </c>
      <c r="X42" s="67">
        <f>W42</f>
        <v>43750</v>
      </c>
      <c r="Y42" s="65"/>
      <c r="Z42" s="69">
        <f>X42/X46</f>
        <v>3.9314017440563377E-2</v>
      </c>
      <c r="AA42" s="34" t="s">
        <v>39</v>
      </c>
      <c r="AB42" s="65"/>
      <c r="AC42" s="67"/>
      <c r="AD42" s="67">
        <f>X42</f>
        <v>43750</v>
      </c>
      <c r="AE42" s="65"/>
      <c r="AF42" s="85">
        <f>AD42/AD46</f>
        <v>3.5740015855057615E-2</v>
      </c>
      <c r="AG42" s="34" t="s">
        <v>39</v>
      </c>
      <c r="AH42" s="65"/>
      <c r="AI42" s="67"/>
      <c r="AJ42" s="67">
        <f>X42</f>
        <v>43750</v>
      </c>
      <c r="AK42" s="65"/>
      <c r="AL42" s="72">
        <f>AJ42/AJ46</f>
        <v>3.369772923476861E-2</v>
      </c>
    </row>
    <row r="43" spans="3:38" x14ac:dyDescent="0.3">
      <c r="C43" s="31" t="s">
        <v>40</v>
      </c>
      <c r="D43" s="65"/>
      <c r="E43" s="66"/>
      <c r="F43" s="67"/>
      <c r="G43" s="68"/>
      <c r="H43" s="43"/>
      <c r="I43" s="34" t="s">
        <v>40</v>
      </c>
      <c r="J43" s="144"/>
      <c r="K43" s="66"/>
      <c r="L43" s="67"/>
      <c r="M43" s="144"/>
      <c r="N43" s="43"/>
      <c r="O43" s="34" t="s">
        <v>40</v>
      </c>
      <c r="P43" s="65">
        <v>1000000</v>
      </c>
      <c r="Q43" s="67">
        <f>P43/P36</f>
        <v>69084.628670120903</v>
      </c>
      <c r="R43" s="67">
        <f>Q43</f>
        <v>69084.628670120903</v>
      </c>
      <c r="S43" s="68"/>
      <c r="T43" s="69">
        <f>R43/R46</f>
        <v>6.462035541195478E-2</v>
      </c>
      <c r="U43" s="34" t="s">
        <v>40</v>
      </c>
      <c r="V43" s="144">
        <v>1000000</v>
      </c>
      <c r="W43" s="67">
        <f>V43/V36</f>
        <v>69084.628670120903</v>
      </c>
      <c r="X43" s="67">
        <f>W43</f>
        <v>69084.628670120903</v>
      </c>
      <c r="Y43" s="68"/>
      <c r="Z43" s="69">
        <f>X43/X46</f>
        <v>6.2079869632273778E-2</v>
      </c>
      <c r="AA43" s="34" t="s">
        <v>40</v>
      </c>
      <c r="AB43" s="65">
        <f>1000000</f>
        <v>1000000</v>
      </c>
      <c r="AC43" s="67">
        <f>AB43/AB36</f>
        <v>55641.731433506044</v>
      </c>
      <c r="AD43" s="67">
        <f>AC43+W43</f>
        <v>124726.36010362694</v>
      </c>
      <c r="AE43" s="68"/>
      <c r="AF43" s="85">
        <f>AD43/AD46</f>
        <v>0.10189079057479435</v>
      </c>
      <c r="AG43" s="34" t="s">
        <v>40</v>
      </c>
      <c r="AH43" s="65">
        <v>1000000</v>
      </c>
      <c r="AI43" s="67">
        <f>AH43/AH36</f>
        <v>92736.219055843409</v>
      </c>
      <c r="AJ43" s="67">
        <f>X43+AI43</f>
        <v>161820.84772596433</v>
      </c>
      <c r="AK43" s="68"/>
      <c r="AL43" s="72">
        <f>AJ43/AJ46</f>
        <v>0.12463988825623468</v>
      </c>
    </row>
    <row r="44" spans="3:38" x14ac:dyDescent="0.3">
      <c r="C44" s="31" t="s">
        <v>41</v>
      </c>
      <c r="D44" s="65"/>
      <c r="E44" s="66"/>
      <c r="F44" s="67"/>
      <c r="G44" s="68"/>
      <c r="H44" s="43"/>
      <c r="I44" s="34" t="s">
        <v>41</v>
      </c>
      <c r="J44" s="144"/>
      <c r="K44" s="66"/>
      <c r="L44" s="67"/>
      <c r="M44" s="144"/>
      <c r="N44" s="43"/>
      <c r="O44" s="34" t="s">
        <v>41</v>
      </c>
      <c r="P44" s="65"/>
      <c r="Q44" s="66"/>
      <c r="R44" s="67"/>
      <c r="S44" s="68"/>
      <c r="T44" s="69"/>
      <c r="U44" s="34" t="s">
        <v>41</v>
      </c>
      <c r="V44" s="65"/>
      <c r="W44" s="66"/>
      <c r="X44" s="67"/>
      <c r="Y44" s="68"/>
      <c r="Z44" s="69"/>
      <c r="AA44" s="34" t="s">
        <v>41</v>
      </c>
      <c r="AB44" s="65">
        <v>1000000</v>
      </c>
      <c r="AC44" s="67">
        <f>AB44/AB36</f>
        <v>55641.731433506044</v>
      </c>
      <c r="AD44" s="67">
        <f>AC44</f>
        <v>55641.731433506044</v>
      </c>
      <c r="AE44" s="68"/>
      <c r="AF44" s="73">
        <f>AD44/AD46</f>
        <v>4.5454545454545456E-2</v>
      </c>
      <c r="AG44" s="34" t="s">
        <v>41</v>
      </c>
      <c r="AH44" s="65">
        <v>1000000</v>
      </c>
      <c r="AI44" s="67">
        <f>AH44/AH36</f>
        <v>92736.219055843409</v>
      </c>
      <c r="AJ44" s="67">
        <f>AI44</f>
        <v>92736.219055843409</v>
      </c>
      <c r="AK44" s="68"/>
      <c r="AL44" s="74">
        <f>AJ44/AJ46</f>
        <v>7.1428571428571425E-2</v>
      </c>
    </row>
    <row r="45" spans="3:38" ht="15" thickBot="1" x14ac:dyDescent="0.35">
      <c r="C45" s="75" t="s">
        <v>42</v>
      </c>
      <c r="D45" s="76"/>
      <c r="E45" s="78"/>
      <c r="F45" s="78"/>
      <c r="G45" s="79"/>
      <c r="H45" s="80"/>
      <c r="I45" s="81" t="s">
        <v>42</v>
      </c>
      <c r="J45" s="145"/>
      <c r="K45" s="78"/>
      <c r="L45" s="78"/>
      <c r="M45" s="145"/>
      <c r="N45" s="80"/>
      <c r="O45" s="81" t="s">
        <v>42</v>
      </c>
      <c r="P45" s="76">
        <f>P43</f>
        <v>1000000</v>
      </c>
      <c r="Q45" s="78"/>
      <c r="R45" s="78">
        <f>R43</f>
        <v>69084.628670120903</v>
      </c>
      <c r="S45" s="79"/>
      <c r="T45" s="82">
        <f>T43</f>
        <v>6.462035541195478E-2</v>
      </c>
      <c r="U45" s="81" t="s">
        <v>42</v>
      </c>
      <c r="V45" s="76"/>
      <c r="W45" s="78"/>
      <c r="X45" s="78">
        <f>X43+X42</f>
        <v>112834.6286701209</v>
      </c>
      <c r="Y45" s="79"/>
      <c r="Z45" s="82">
        <f>Z42+Z43</f>
        <v>0.10139388707283715</v>
      </c>
      <c r="AA45" s="81" t="s">
        <v>42</v>
      </c>
      <c r="AB45" s="76">
        <f>AB43+AB44</f>
        <v>2000000</v>
      </c>
      <c r="AC45" s="78">
        <f>AC43+AC44</f>
        <v>111283.46286701209</v>
      </c>
      <c r="AD45" s="78">
        <f>AD44+AD43+AD42</f>
        <v>224118.09153713298</v>
      </c>
      <c r="AE45" s="79"/>
      <c r="AF45" s="83">
        <f>AD45/AD46</f>
        <v>0.18308535188439742</v>
      </c>
      <c r="AG45" s="81" t="s">
        <v>42</v>
      </c>
      <c r="AH45" s="76">
        <f>AH43+AH44</f>
        <v>2000000</v>
      </c>
      <c r="AI45" s="78">
        <f>AI43+AI44</f>
        <v>185472.43811168682</v>
      </c>
      <c r="AJ45" s="78">
        <f>AJ42+AJ43+AJ44</f>
        <v>298307.06678180775</v>
      </c>
      <c r="AK45" s="79"/>
      <c r="AL45" s="84">
        <f>AJ45/AJ46</f>
        <v>0.22976618891957473</v>
      </c>
    </row>
    <row r="46" spans="3:38" ht="15" thickBot="1" x14ac:dyDescent="0.35">
      <c r="C46" s="86" t="s">
        <v>43</v>
      </c>
      <c r="D46" s="87"/>
      <c r="E46" s="88"/>
      <c r="F46" s="88"/>
      <c r="G46" s="87"/>
      <c r="H46" s="89"/>
      <c r="I46" s="90" t="s">
        <v>43</v>
      </c>
      <c r="J46" s="146">
        <f>J42</f>
        <v>500000</v>
      </c>
      <c r="K46" s="88"/>
      <c r="L46" s="88">
        <f>L45+L41</f>
        <v>1000000</v>
      </c>
      <c r="M46" s="146">
        <f>M42</f>
        <v>500000</v>
      </c>
      <c r="N46" s="89">
        <f>N41</f>
        <v>1</v>
      </c>
      <c r="O46" s="90" t="s">
        <v>43</v>
      </c>
      <c r="P46" s="87">
        <f>P45</f>
        <v>1000000</v>
      </c>
      <c r="Q46" s="88"/>
      <c r="R46" s="88">
        <f>R45+R41</f>
        <v>1069084.6286701208</v>
      </c>
      <c r="S46" s="87"/>
      <c r="T46" s="89">
        <f>T45+T41</f>
        <v>1</v>
      </c>
      <c r="U46" s="90" t="s">
        <v>43</v>
      </c>
      <c r="V46" s="87"/>
      <c r="W46" s="88"/>
      <c r="X46" s="88">
        <f>X45+X41</f>
        <v>1112834.6286701208</v>
      </c>
      <c r="Y46" s="87"/>
      <c r="Z46" s="89">
        <f>Z41+Z45</f>
        <v>1</v>
      </c>
      <c r="AA46" s="91" t="s">
        <v>43</v>
      </c>
      <c r="AB46" s="92">
        <f>AB45+AB41</f>
        <v>2000000</v>
      </c>
      <c r="AC46" s="93">
        <f>AC45+AC41</f>
        <v>111283.46286701209</v>
      </c>
      <c r="AD46" s="93">
        <f>AD45+AD41</f>
        <v>1224118.0915371329</v>
      </c>
      <c r="AE46" s="92"/>
      <c r="AF46" s="94">
        <f>AF45+AF41</f>
        <v>1</v>
      </c>
      <c r="AG46" s="91" t="s">
        <v>43</v>
      </c>
      <c r="AH46" s="92">
        <f>AH45+AH41</f>
        <v>2000000</v>
      </c>
      <c r="AI46" s="93">
        <f>AI45+AI41</f>
        <v>185472.43811168682</v>
      </c>
      <c r="AJ46" s="93">
        <f>AJ45+AJ41</f>
        <v>1298307.0667818077</v>
      </c>
      <c r="AK46" s="92"/>
      <c r="AL46" s="95">
        <f>AL41+AL45</f>
        <v>1</v>
      </c>
    </row>
    <row r="47" spans="3:38" ht="6.6" customHeight="1" thickBot="1" x14ac:dyDescent="0.35">
      <c r="C47" s="96"/>
      <c r="D47" s="97"/>
      <c r="E47" s="98"/>
      <c r="F47" s="98"/>
      <c r="G47" s="97"/>
      <c r="H47" s="99"/>
      <c r="I47" s="96"/>
      <c r="J47" s="97"/>
      <c r="K47" s="98"/>
      <c r="L47" s="98"/>
      <c r="M47" s="97"/>
      <c r="N47" s="99"/>
      <c r="O47" s="96"/>
      <c r="P47" s="97"/>
      <c r="Q47" s="98"/>
      <c r="R47" s="98"/>
      <c r="S47" s="97"/>
      <c r="T47" s="99"/>
      <c r="U47" s="96"/>
      <c r="V47" s="97"/>
      <c r="W47" s="98"/>
      <c r="X47" s="98"/>
      <c r="Y47" s="97"/>
      <c r="Z47" s="99"/>
      <c r="AA47" s="96"/>
      <c r="AB47" s="97"/>
      <c r="AC47" s="98"/>
      <c r="AD47" s="98"/>
      <c r="AE47" s="97"/>
      <c r="AF47" s="100"/>
      <c r="AG47" s="96"/>
      <c r="AH47" s="97"/>
      <c r="AI47" s="98"/>
      <c r="AJ47" s="98"/>
      <c r="AK47" s="97"/>
      <c r="AL47" s="100"/>
    </row>
    <row r="48" spans="3:38" x14ac:dyDescent="0.3">
      <c r="C48" s="313" t="s">
        <v>47</v>
      </c>
      <c r="D48" s="319"/>
      <c r="E48" s="319"/>
      <c r="F48" s="319"/>
      <c r="G48" s="319"/>
      <c r="H48" s="319"/>
      <c r="I48" s="319"/>
      <c r="J48" s="319"/>
      <c r="K48" s="319"/>
      <c r="L48" s="319"/>
      <c r="M48" s="319"/>
      <c r="N48" s="320"/>
      <c r="O48" s="313" t="s">
        <v>47</v>
      </c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20"/>
      <c r="AA48" s="313" t="s">
        <v>47</v>
      </c>
      <c r="AB48" s="324"/>
      <c r="AC48" s="324"/>
      <c r="AD48" s="324"/>
      <c r="AE48" s="324"/>
      <c r="AF48" s="325"/>
      <c r="AG48" s="313" t="s">
        <v>47</v>
      </c>
      <c r="AH48" s="319"/>
      <c r="AI48" s="319"/>
      <c r="AJ48" s="319"/>
      <c r="AK48" s="319"/>
      <c r="AL48" s="320"/>
    </row>
    <row r="49" spans="3:38" ht="15" thickBot="1" x14ac:dyDescent="0.35">
      <c r="C49" s="321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3"/>
      <c r="O49" s="321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3"/>
      <c r="AA49" s="326"/>
      <c r="AB49" s="327"/>
      <c r="AC49" s="327"/>
      <c r="AD49" s="327"/>
      <c r="AE49" s="327"/>
      <c r="AF49" s="328"/>
      <c r="AG49" s="321"/>
      <c r="AH49" s="322"/>
      <c r="AI49" s="322"/>
      <c r="AJ49" s="322"/>
      <c r="AK49" s="322"/>
      <c r="AL49" s="323"/>
    </row>
    <row r="50" spans="3:38" x14ac:dyDescent="0.3">
      <c r="C50" s="102" t="s">
        <v>18</v>
      </c>
      <c r="D50" s="329" t="s">
        <v>19</v>
      </c>
      <c r="E50" s="330"/>
      <c r="F50" s="330"/>
      <c r="G50" s="330"/>
      <c r="H50" s="331"/>
      <c r="I50" s="102" t="s">
        <v>18</v>
      </c>
      <c r="J50" s="329" t="s">
        <v>20</v>
      </c>
      <c r="K50" s="330"/>
      <c r="L50" s="330"/>
      <c r="M50" s="330"/>
      <c r="N50" s="331"/>
      <c r="O50" s="103" t="s">
        <v>48</v>
      </c>
      <c r="P50" s="329" t="s">
        <v>22</v>
      </c>
      <c r="Q50" s="330"/>
      <c r="R50" s="330"/>
      <c r="S50" s="330"/>
      <c r="T50" s="331"/>
      <c r="U50" s="103" t="s">
        <v>48</v>
      </c>
      <c r="V50" s="329" t="s">
        <v>23</v>
      </c>
      <c r="W50" s="330"/>
      <c r="X50" s="330"/>
      <c r="Y50" s="330"/>
      <c r="Z50" s="331"/>
      <c r="AA50" s="103" t="s">
        <v>48</v>
      </c>
      <c r="AB50" s="329" t="s">
        <v>24</v>
      </c>
      <c r="AC50" s="330"/>
      <c r="AD50" s="330"/>
      <c r="AE50" s="330"/>
      <c r="AF50" s="331"/>
      <c r="AG50" s="103" t="s">
        <v>48</v>
      </c>
      <c r="AH50" s="329" t="s">
        <v>25</v>
      </c>
      <c r="AI50" s="330"/>
      <c r="AJ50" s="330"/>
      <c r="AK50" s="330"/>
      <c r="AL50" s="331"/>
    </row>
    <row r="51" spans="3:38" x14ac:dyDescent="0.3">
      <c r="C51" s="30" t="s">
        <v>26</v>
      </c>
      <c r="D51" s="308">
        <v>1</v>
      </c>
      <c r="E51" s="309"/>
      <c r="F51" s="309"/>
      <c r="G51" s="309"/>
      <c r="H51" s="312"/>
      <c r="I51" s="30" t="s">
        <v>26</v>
      </c>
      <c r="J51" s="308">
        <v>2</v>
      </c>
      <c r="K51" s="309"/>
      <c r="L51" s="309"/>
      <c r="M51" s="309"/>
      <c r="N51" s="312"/>
      <c r="O51" s="30" t="s">
        <v>26</v>
      </c>
      <c r="P51" s="308">
        <v>3</v>
      </c>
      <c r="Q51" s="309"/>
      <c r="R51" s="309"/>
      <c r="S51" s="309"/>
      <c r="T51" s="312"/>
      <c r="U51" s="30" t="s">
        <v>26</v>
      </c>
      <c r="V51" s="308">
        <v>3</v>
      </c>
      <c r="W51" s="309"/>
      <c r="X51" s="309"/>
      <c r="Y51" s="309"/>
      <c r="Z51" s="312"/>
      <c r="AA51" s="30" t="s">
        <v>26</v>
      </c>
      <c r="AB51" s="308">
        <v>4</v>
      </c>
      <c r="AC51" s="309"/>
      <c r="AD51" s="309"/>
      <c r="AE51" s="309"/>
      <c r="AF51" s="312"/>
      <c r="AG51" s="30" t="s">
        <v>26</v>
      </c>
      <c r="AH51" s="308">
        <v>4</v>
      </c>
      <c r="AI51" s="309"/>
      <c r="AJ51" s="309"/>
      <c r="AK51" s="309"/>
      <c r="AL51" s="312"/>
    </row>
    <row r="52" spans="3:38" ht="15" thickBot="1" x14ac:dyDescent="0.35">
      <c r="C52" s="34" t="s">
        <v>27</v>
      </c>
      <c r="D52" s="32"/>
      <c r="H52" s="33"/>
      <c r="I52" s="34" t="s">
        <v>27</v>
      </c>
      <c r="J52" s="32"/>
      <c r="M52" s="1" t="s">
        <v>28</v>
      </c>
      <c r="N52" s="35">
        <v>0.05</v>
      </c>
      <c r="O52" s="34" t="s">
        <v>27</v>
      </c>
      <c r="P52" s="36">
        <v>15000000</v>
      </c>
      <c r="Q52" s="37">
        <f>P52-S52</f>
        <v>14475000</v>
      </c>
      <c r="R52" s="38" t="s">
        <v>29</v>
      </c>
      <c r="S52" s="37">
        <f>S60</f>
        <v>525000</v>
      </c>
      <c r="T52" s="39"/>
      <c r="U52" s="34" t="s">
        <v>27</v>
      </c>
      <c r="V52" s="142">
        <f>P52</f>
        <v>15000000</v>
      </c>
      <c r="W52" s="143">
        <f>Q52</f>
        <v>14475000</v>
      </c>
      <c r="X52" s="37" t="str">
        <f>R52</f>
        <v>+</v>
      </c>
      <c r="Y52" s="143">
        <f>S52</f>
        <v>525000</v>
      </c>
      <c r="Z52" s="39"/>
      <c r="AA52" s="34" t="s">
        <v>27</v>
      </c>
      <c r="AB52" s="36">
        <f>AB34</f>
        <v>20000000</v>
      </c>
      <c r="AC52" s="10"/>
      <c r="AD52" s="10"/>
      <c r="AE52" s="10"/>
      <c r="AF52" s="39"/>
      <c r="AG52" s="34" t="s">
        <v>27</v>
      </c>
      <c r="AH52" s="36">
        <v>12000000</v>
      </c>
      <c r="AI52" s="10"/>
      <c r="AJ52" s="10"/>
      <c r="AK52" s="10"/>
      <c r="AL52" s="39"/>
    </row>
    <row r="53" spans="3:38" x14ac:dyDescent="0.3">
      <c r="C53" s="42" t="s">
        <v>30</v>
      </c>
      <c r="D53" s="32"/>
      <c r="H53" s="33"/>
      <c r="I53" s="42" t="s">
        <v>30</v>
      </c>
      <c r="J53" s="32"/>
      <c r="M53" s="1" t="s">
        <v>13</v>
      </c>
      <c r="N53" s="43">
        <v>0.2</v>
      </c>
      <c r="O53" s="42" t="s">
        <v>30</v>
      </c>
      <c r="P53" s="36">
        <f>P52+P61</f>
        <v>16000000</v>
      </c>
      <c r="T53" s="44"/>
      <c r="U53" s="42" t="s">
        <v>30</v>
      </c>
      <c r="V53" s="142">
        <f>P53</f>
        <v>16000000</v>
      </c>
      <c r="Y53" s="2" t="s">
        <v>28</v>
      </c>
      <c r="Z53" s="45">
        <v>0.05</v>
      </c>
      <c r="AA53" s="42" t="s">
        <v>30</v>
      </c>
      <c r="AB53" s="36">
        <f>AB52+AB61+AB62</f>
        <v>22000000</v>
      </c>
      <c r="AF53" s="104"/>
      <c r="AG53" s="42" t="s">
        <v>30</v>
      </c>
      <c r="AH53" s="36">
        <f>AH52+AH61+AH62</f>
        <v>14000000</v>
      </c>
      <c r="AL53" s="44"/>
    </row>
    <row r="54" spans="3:38" ht="15" thickBot="1" x14ac:dyDescent="0.35">
      <c r="C54" s="34" t="s">
        <v>31</v>
      </c>
      <c r="D54" s="32"/>
      <c r="H54" s="33"/>
      <c r="I54" s="34" t="s">
        <v>31</v>
      </c>
      <c r="J54" s="32"/>
      <c r="N54" s="33"/>
      <c r="O54" s="34" t="s">
        <v>31</v>
      </c>
      <c r="P54" s="47">
        <f>Q52/F59</f>
        <v>14.475</v>
      </c>
      <c r="T54" s="33"/>
      <c r="U54" s="34" t="s">
        <v>31</v>
      </c>
      <c r="V54" s="47">
        <f>W52/F59</f>
        <v>14.475</v>
      </c>
      <c r="Y54" s="23" t="s">
        <v>17</v>
      </c>
      <c r="Z54" s="105">
        <v>8000000</v>
      </c>
      <c r="AA54" s="34" t="s">
        <v>31</v>
      </c>
      <c r="AB54" s="47">
        <f>AB52/X64</f>
        <v>17.625654612131907</v>
      </c>
      <c r="AE54" s="49"/>
      <c r="AF54" s="106"/>
      <c r="AG54" s="34" t="s">
        <v>31</v>
      </c>
      <c r="AH54" s="47">
        <f>AH52/X64</f>
        <v>10.575392767279144</v>
      </c>
      <c r="AK54" s="49"/>
      <c r="AL54" s="50"/>
    </row>
    <row r="55" spans="3:38" ht="28.8" x14ac:dyDescent="0.3">
      <c r="C55" s="56"/>
      <c r="D55" s="53" t="s">
        <v>8</v>
      </c>
      <c r="E55" s="53" t="s">
        <v>32</v>
      </c>
      <c r="F55" s="53" t="s">
        <v>33</v>
      </c>
      <c r="G55" s="54" t="s">
        <v>34</v>
      </c>
      <c r="H55" s="55" t="s">
        <v>35</v>
      </c>
      <c r="I55" s="56"/>
      <c r="J55" s="53" t="s">
        <v>8</v>
      </c>
      <c r="K55" s="53" t="s">
        <v>32</v>
      </c>
      <c r="L55" s="53" t="s">
        <v>33</v>
      </c>
      <c r="M55" s="54" t="s">
        <v>34</v>
      </c>
      <c r="N55" s="55" t="s">
        <v>35</v>
      </c>
      <c r="O55" s="56"/>
      <c r="P55" s="53" t="s">
        <v>8</v>
      </c>
      <c r="Q55" s="53" t="s">
        <v>32</v>
      </c>
      <c r="R55" s="53" t="s">
        <v>33</v>
      </c>
      <c r="S55" s="54" t="s">
        <v>34</v>
      </c>
      <c r="T55" s="55" t="s">
        <v>35</v>
      </c>
      <c r="U55" s="56"/>
      <c r="V55" s="53" t="s">
        <v>8</v>
      </c>
      <c r="W55" s="53" t="s">
        <v>32</v>
      </c>
      <c r="X55" s="53" t="s">
        <v>33</v>
      </c>
      <c r="Y55" s="57" t="s">
        <v>34</v>
      </c>
      <c r="Z55" s="58" t="s">
        <v>35</v>
      </c>
      <c r="AA55" s="56"/>
      <c r="AB55" s="53" t="s">
        <v>8</v>
      </c>
      <c r="AC55" s="53" t="s">
        <v>32</v>
      </c>
      <c r="AD55" s="53" t="s">
        <v>33</v>
      </c>
      <c r="AE55" s="57" t="s">
        <v>34</v>
      </c>
      <c r="AF55" s="58" t="s">
        <v>35</v>
      </c>
      <c r="AG55" s="56"/>
      <c r="AH55" s="53" t="s">
        <v>8</v>
      </c>
      <c r="AI55" s="53" t="s">
        <v>32</v>
      </c>
      <c r="AJ55" s="53" t="s">
        <v>33</v>
      </c>
      <c r="AK55" s="57" t="s">
        <v>34</v>
      </c>
      <c r="AL55" s="58" t="s">
        <v>35</v>
      </c>
    </row>
    <row r="56" spans="3:38" x14ac:dyDescent="0.3">
      <c r="C56" s="61"/>
      <c r="D56" s="61"/>
      <c r="E56" s="61"/>
      <c r="F56" s="61"/>
      <c r="G56" s="62"/>
      <c r="H56" s="63"/>
      <c r="I56" s="61"/>
      <c r="J56" s="61"/>
      <c r="K56" s="61"/>
      <c r="L56" s="61"/>
      <c r="M56" s="62"/>
      <c r="N56" s="63"/>
      <c r="O56" s="61"/>
      <c r="P56" s="61"/>
      <c r="Q56" s="61"/>
      <c r="R56" s="61"/>
      <c r="S56" s="62"/>
      <c r="T56" s="63"/>
      <c r="U56" s="61"/>
      <c r="V56" s="61"/>
      <c r="W56" s="61"/>
      <c r="X56" s="61"/>
      <c r="Y56" s="62"/>
      <c r="Z56" s="63"/>
      <c r="AA56" s="61"/>
      <c r="AB56" s="61"/>
      <c r="AC56" s="61"/>
      <c r="AD56" s="61"/>
      <c r="AE56" s="62"/>
      <c r="AF56" s="63"/>
      <c r="AG56" s="61"/>
      <c r="AH56" s="61"/>
      <c r="AI56" s="61"/>
      <c r="AJ56" s="61"/>
      <c r="AK56" s="62"/>
      <c r="AL56" s="63"/>
    </row>
    <row r="57" spans="3:38" x14ac:dyDescent="0.3">
      <c r="C57" s="34" t="s">
        <v>36</v>
      </c>
      <c r="D57" s="144">
        <v>500000</v>
      </c>
      <c r="E57" s="66">
        <v>500000</v>
      </c>
      <c r="F57" s="67">
        <f>500000</f>
        <v>500000</v>
      </c>
      <c r="G57" s="68"/>
      <c r="H57" s="43">
        <f>F57/F59</f>
        <v>0.5</v>
      </c>
      <c r="I57" s="34" t="s">
        <v>36</v>
      </c>
      <c r="J57" s="65"/>
      <c r="K57" s="66"/>
      <c r="L57" s="67">
        <f>500000</f>
        <v>500000</v>
      </c>
      <c r="M57" s="68"/>
      <c r="N57" s="43">
        <f>L57/L59</f>
        <v>0.5</v>
      </c>
      <c r="O57" s="34" t="s">
        <v>36</v>
      </c>
      <c r="P57" s="65"/>
      <c r="Q57" s="66"/>
      <c r="R57" s="67">
        <v>500000</v>
      </c>
      <c r="S57" s="68"/>
      <c r="T57" s="69">
        <f>R57/R64</f>
        <v>0.46768982229402262</v>
      </c>
      <c r="U57" s="34" t="s">
        <v>36</v>
      </c>
      <c r="V57" s="65"/>
      <c r="W57" s="66"/>
      <c r="X57" s="67">
        <f>R57</f>
        <v>500000</v>
      </c>
      <c r="Y57" s="68"/>
      <c r="Z57" s="69">
        <f>X57/X64</f>
        <v>0.44064136530329767</v>
      </c>
      <c r="AA57" s="34" t="s">
        <v>36</v>
      </c>
      <c r="AB57" s="65"/>
      <c r="AC57" s="66"/>
      <c r="AD57" s="67">
        <f>X57</f>
        <v>500000</v>
      </c>
      <c r="AE57" s="68"/>
      <c r="AF57" s="69">
        <f>AD57/AD64</f>
        <v>0.4005830593666343</v>
      </c>
      <c r="AG57" s="34" t="s">
        <v>36</v>
      </c>
      <c r="AH57" s="65"/>
      <c r="AI57" s="66"/>
      <c r="AJ57" s="67">
        <f>X57</f>
        <v>500000</v>
      </c>
      <c r="AK57" s="68"/>
      <c r="AL57" s="69">
        <f>AJ57/AJ64</f>
        <v>0.377692598831398</v>
      </c>
    </row>
    <row r="58" spans="3:38" x14ac:dyDescent="0.3">
      <c r="C58" s="34" t="s">
        <v>37</v>
      </c>
      <c r="D58" s="144">
        <v>500000</v>
      </c>
      <c r="E58" s="66">
        <v>500000</v>
      </c>
      <c r="F58" s="67">
        <f>F57</f>
        <v>500000</v>
      </c>
      <c r="G58" s="68"/>
      <c r="H58" s="43">
        <f>F58/F59</f>
        <v>0.5</v>
      </c>
      <c r="I58" s="34" t="s">
        <v>37</v>
      </c>
      <c r="J58" s="65"/>
      <c r="K58" s="66"/>
      <c r="L58" s="67">
        <f>L57</f>
        <v>500000</v>
      </c>
      <c r="M58" s="68"/>
      <c r="N58" s="43">
        <f>L58/L59</f>
        <v>0.5</v>
      </c>
      <c r="O58" s="34" t="s">
        <v>37</v>
      </c>
      <c r="P58" s="65"/>
      <c r="Q58" s="66"/>
      <c r="R58" s="67">
        <f>R40</f>
        <v>500000</v>
      </c>
      <c r="S58" s="68"/>
      <c r="T58" s="69">
        <f>R58/R64</f>
        <v>0.46768982229402262</v>
      </c>
      <c r="U58" s="34" t="s">
        <v>37</v>
      </c>
      <c r="V58" s="65"/>
      <c r="W58" s="66"/>
      <c r="X58" s="67">
        <f>R58</f>
        <v>500000</v>
      </c>
      <c r="Y58" s="68"/>
      <c r="Z58" s="69">
        <f>X58/X64</f>
        <v>0.44064136530329767</v>
      </c>
      <c r="AA58" s="34" t="s">
        <v>37</v>
      </c>
      <c r="AB58" s="65"/>
      <c r="AC58" s="66"/>
      <c r="AD58" s="67">
        <f>X58</f>
        <v>500000</v>
      </c>
      <c r="AE58" s="68"/>
      <c r="AF58" s="69">
        <f>AD58/AD64</f>
        <v>0.4005830593666343</v>
      </c>
      <c r="AG58" s="34" t="s">
        <v>37</v>
      </c>
      <c r="AH58" s="65"/>
      <c r="AI58" s="66"/>
      <c r="AJ58" s="67">
        <f>X58</f>
        <v>500000</v>
      </c>
      <c r="AK58" s="68"/>
      <c r="AL58" s="69">
        <f>AJ58/AJ64</f>
        <v>0.377692598831398</v>
      </c>
    </row>
    <row r="59" spans="3:38" ht="15" thickBot="1" x14ac:dyDescent="0.35">
      <c r="C59" s="81" t="s">
        <v>38</v>
      </c>
      <c r="D59" s="145">
        <f>D57+D58</f>
        <v>1000000</v>
      </c>
      <c r="E59" s="77">
        <f>E57+E58</f>
        <v>1000000</v>
      </c>
      <c r="F59" s="78">
        <f>F57+F58</f>
        <v>1000000</v>
      </c>
      <c r="G59" s="79"/>
      <c r="H59" s="80">
        <f>H57+H58</f>
        <v>1</v>
      </c>
      <c r="I59" s="81" t="s">
        <v>38</v>
      </c>
      <c r="J59" s="76"/>
      <c r="K59" s="77"/>
      <c r="L59" s="78">
        <f>L57+L58</f>
        <v>1000000</v>
      </c>
      <c r="M59" s="79"/>
      <c r="N59" s="80">
        <f>N57+N58</f>
        <v>1</v>
      </c>
      <c r="O59" s="81" t="s">
        <v>38</v>
      </c>
      <c r="P59" s="76"/>
      <c r="Q59" s="77"/>
      <c r="R59" s="78">
        <f>R57+R58</f>
        <v>1000000</v>
      </c>
      <c r="S59" s="79"/>
      <c r="T59" s="82">
        <f>T58+T57</f>
        <v>0.93537964458804523</v>
      </c>
      <c r="U59" s="81" t="s">
        <v>38</v>
      </c>
      <c r="V59" s="76"/>
      <c r="W59" s="77"/>
      <c r="X59" s="78">
        <f>X57+X58</f>
        <v>1000000</v>
      </c>
      <c r="Y59" s="79"/>
      <c r="Z59" s="82">
        <f>Z57+Z58</f>
        <v>0.88128273060659534</v>
      </c>
      <c r="AA59" s="81" t="s">
        <v>38</v>
      </c>
      <c r="AB59" s="76"/>
      <c r="AC59" s="77"/>
      <c r="AD59" s="78">
        <f>AD57+AD58</f>
        <v>1000000</v>
      </c>
      <c r="AE59" s="79"/>
      <c r="AF59" s="82">
        <f>AF57+AF58</f>
        <v>0.8011661187332686</v>
      </c>
      <c r="AG59" s="81" t="s">
        <v>38</v>
      </c>
      <c r="AH59" s="76"/>
      <c r="AI59" s="77"/>
      <c r="AJ59" s="78">
        <f>AJ57+AJ58</f>
        <v>1000000</v>
      </c>
      <c r="AK59" s="79"/>
      <c r="AL59" s="82">
        <f>AJ59/AJ64</f>
        <v>0.75538519766279599</v>
      </c>
    </row>
    <row r="60" spans="3:38" x14ac:dyDescent="0.3">
      <c r="C60" s="34" t="s">
        <v>39</v>
      </c>
      <c r="D60" s="65"/>
      <c r="E60" s="67"/>
      <c r="F60" s="67"/>
      <c r="G60" s="65"/>
      <c r="H60" s="43"/>
      <c r="I60" s="34" t="s">
        <v>39</v>
      </c>
      <c r="J60" s="144">
        <v>500000</v>
      </c>
      <c r="K60" s="67"/>
      <c r="L60" s="67"/>
      <c r="M60" s="144">
        <v>500000</v>
      </c>
      <c r="N60" s="43"/>
      <c r="O60" s="34" t="s">
        <v>39</v>
      </c>
      <c r="P60" s="65"/>
      <c r="Q60" s="67"/>
      <c r="R60" s="67"/>
      <c r="S60" s="65">
        <f>M60*1.05</f>
        <v>525000</v>
      </c>
      <c r="T60" s="69"/>
      <c r="U60" s="34" t="s">
        <v>39</v>
      </c>
      <c r="V60" s="65"/>
      <c r="W60" s="67">
        <f>F59/(1-X9)*X9</f>
        <v>65625</v>
      </c>
      <c r="X60" s="67">
        <f>W60</f>
        <v>65625</v>
      </c>
      <c r="Y60" s="65"/>
      <c r="Z60" s="69">
        <f>X60/X64</f>
        <v>5.7834179196057822E-2</v>
      </c>
      <c r="AA60" s="34" t="s">
        <v>39</v>
      </c>
      <c r="AB60" s="65"/>
      <c r="AC60" s="67"/>
      <c r="AD60" s="67">
        <f>X60</f>
        <v>65625</v>
      </c>
      <c r="AE60" s="65"/>
      <c r="AF60" s="69">
        <f>AD60/AD64</f>
        <v>5.2576526541870748E-2</v>
      </c>
      <c r="AG60" s="34" t="s">
        <v>39</v>
      </c>
      <c r="AH60" s="65"/>
      <c r="AI60" s="67"/>
      <c r="AJ60" s="67">
        <f>X60</f>
        <v>65625</v>
      </c>
      <c r="AK60" s="65"/>
      <c r="AL60" s="69">
        <f>AJ60/AJ64</f>
        <v>4.9572153596620983E-2</v>
      </c>
    </row>
    <row r="61" spans="3:38" x14ac:dyDescent="0.3">
      <c r="C61" s="34" t="s">
        <v>40</v>
      </c>
      <c r="D61" s="65"/>
      <c r="E61" s="66"/>
      <c r="F61" s="67"/>
      <c r="G61" s="68"/>
      <c r="H61" s="43"/>
      <c r="I61" s="34" t="s">
        <v>40</v>
      </c>
      <c r="J61" s="144"/>
      <c r="K61" s="66"/>
      <c r="L61" s="67"/>
      <c r="M61" s="144"/>
      <c r="N61" s="43"/>
      <c r="O61" s="34" t="s">
        <v>40</v>
      </c>
      <c r="P61" s="65">
        <v>1000000</v>
      </c>
      <c r="Q61" s="67">
        <f>P61/P54</f>
        <v>69084.628670120903</v>
      </c>
      <c r="R61" s="67">
        <f>Q61</f>
        <v>69084.628670120903</v>
      </c>
      <c r="S61" s="68"/>
      <c r="T61" s="69">
        <f>R61/R64</f>
        <v>6.462035541195478E-2</v>
      </c>
      <c r="U61" s="34" t="s">
        <v>40</v>
      </c>
      <c r="V61" s="144">
        <v>1000000</v>
      </c>
      <c r="W61" s="67">
        <f>V61/V54</f>
        <v>69084.628670120903</v>
      </c>
      <c r="X61" s="67">
        <f>W61</f>
        <v>69084.628670120903</v>
      </c>
      <c r="Y61" s="68"/>
      <c r="Z61" s="69">
        <f>X61/X64</f>
        <v>6.0883090197346834E-2</v>
      </c>
      <c r="AA61" s="34" t="s">
        <v>40</v>
      </c>
      <c r="AB61" s="65">
        <f>AB43</f>
        <v>1000000</v>
      </c>
      <c r="AC61" s="67">
        <f>AB61/AB54</f>
        <v>56735.481433506044</v>
      </c>
      <c r="AD61" s="67">
        <f>AC61+X61</f>
        <v>125820.11010362694</v>
      </c>
      <c r="AE61" s="68"/>
      <c r="AF61" s="69">
        <f>AD61/AD64</f>
        <v>0.10080280927031531</v>
      </c>
      <c r="AG61" s="34" t="s">
        <v>40</v>
      </c>
      <c r="AH61" s="65">
        <f>1000000</f>
        <v>1000000</v>
      </c>
      <c r="AI61" s="67">
        <f>AH61/AH54</f>
        <v>94559.13572251008</v>
      </c>
      <c r="AJ61" s="67">
        <f>AI61+X61</f>
        <v>163643.76439263098</v>
      </c>
      <c r="AK61" s="68"/>
      <c r="AL61" s="69">
        <f>AJ61/AJ64</f>
        <v>0.12361407731201156</v>
      </c>
    </row>
    <row r="62" spans="3:38" x14ac:dyDescent="0.3">
      <c r="C62" s="34" t="s">
        <v>41</v>
      </c>
      <c r="D62" s="65"/>
      <c r="E62" s="66"/>
      <c r="F62" s="67"/>
      <c r="G62" s="68"/>
      <c r="H62" s="43"/>
      <c r="I62" s="34" t="s">
        <v>41</v>
      </c>
      <c r="J62" s="144"/>
      <c r="K62" s="66"/>
      <c r="L62" s="67"/>
      <c r="M62" s="144"/>
      <c r="N62" s="43"/>
      <c r="O62" s="34" t="s">
        <v>41</v>
      </c>
      <c r="P62" s="65"/>
      <c r="Q62" s="66"/>
      <c r="R62" s="67"/>
      <c r="S62" s="68"/>
      <c r="T62" s="69"/>
      <c r="U62" s="34" t="s">
        <v>41</v>
      </c>
      <c r="V62" s="65"/>
      <c r="W62" s="66"/>
      <c r="X62" s="67"/>
      <c r="Y62" s="68"/>
      <c r="Z62" s="69"/>
      <c r="AA62" s="34" t="s">
        <v>41</v>
      </c>
      <c r="AB62" s="65">
        <f>AB44</f>
        <v>1000000</v>
      </c>
      <c r="AC62" s="67">
        <f>AB62/AB54</f>
        <v>56735.481433506044</v>
      </c>
      <c r="AD62" s="67">
        <f>AC62</f>
        <v>56735.481433506044</v>
      </c>
      <c r="AE62" s="68"/>
      <c r="AF62" s="69">
        <f>AD62/AD64</f>
        <v>4.5454545454545456E-2</v>
      </c>
      <c r="AG62" s="34" t="s">
        <v>41</v>
      </c>
      <c r="AH62" s="107">
        <v>1000000</v>
      </c>
      <c r="AI62" s="108">
        <f>AH62/AH54</f>
        <v>94559.13572251008</v>
      </c>
      <c r="AJ62" s="108">
        <f>AI62</f>
        <v>94559.13572251008</v>
      </c>
      <c r="AK62" s="109"/>
      <c r="AL62" s="110">
        <f>AJ62/AJ64</f>
        <v>7.1428571428571425E-2</v>
      </c>
    </row>
    <row r="63" spans="3:38" ht="15" thickBot="1" x14ac:dyDescent="0.35">
      <c r="C63" s="81" t="s">
        <v>42</v>
      </c>
      <c r="D63" s="76"/>
      <c r="E63" s="78"/>
      <c r="F63" s="78"/>
      <c r="G63" s="79"/>
      <c r="H63" s="80"/>
      <c r="I63" s="81" t="s">
        <v>42</v>
      </c>
      <c r="J63" s="145"/>
      <c r="K63" s="78"/>
      <c r="L63" s="78"/>
      <c r="M63" s="145"/>
      <c r="N63" s="80"/>
      <c r="O63" s="81" t="s">
        <v>42</v>
      </c>
      <c r="P63" s="76">
        <f>P61</f>
        <v>1000000</v>
      </c>
      <c r="Q63" s="78"/>
      <c r="R63" s="78">
        <f>R61</f>
        <v>69084.628670120903</v>
      </c>
      <c r="S63" s="79"/>
      <c r="T63" s="82">
        <f>T61</f>
        <v>6.462035541195478E-2</v>
      </c>
      <c r="U63" s="81" t="s">
        <v>42</v>
      </c>
      <c r="V63" s="76"/>
      <c r="W63" s="78"/>
      <c r="X63" s="78">
        <f>X61+X60</f>
        <v>134709.6286701209</v>
      </c>
      <c r="Y63" s="79"/>
      <c r="Z63" s="82">
        <f>Z60+Z61</f>
        <v>0.11871726939340466</v>
      </c>
      <c r="AA63" s="81" t="s">
        <v>42</v>
      </c>
      <c r="AB63" s="76">
        <f>AB61+AB62</f>
        <v>2000000</v>
      </c>
      <c r="AC63" s="78">
        <f>AC61+AC62</f>
        <v>113470.96286701209</v>
      </c>
      <c r="AD63" s="78">
        <f>AD60+AD61+AD62</f>
        <v>248180.59153713298</v>
      </c>
      <c r="AE63" s="79"/>
      <c r="AF63" s="82">
        <f>AF62+AF61+AF60</f>
        <v>0.19883388126673152</v>
      </c>
      <c r="AG63" s="81" t="s">
        <v>42</v>
      </c>
      <c r="AH63" s="76">
        <f>AH61+AH62</f>
        <v>2000000</v>
      </c>
      <c r="AI63" s="78">
        <f>AI61+AI62</f>
        <v>189118.27144502016</v>
      </c>
      <c r="AJ63" s="78">
        <f>AJ62+AJ61+AJ60</f>
        <v>323827.90011514106</v>
      </c>
      <c r="AK63" s="79"/>
      <c r="AL63" s="82">
        <f>AL61+AL62+AL60</f>
        <v>0.24461480233720395</v>
      </c>
    </row>
    <row r="64" spans="3:38" x14ac:dyDescent="0.3">
      <c r="C64" s="111" t="s">
        <v>43</v>
      </c>
      <c r="D64" s="112"/>
      <c r="E64" s="113"/>
      <c r="F64" s="113"/>
      <c r="G64" s="112"/>
      <c r="H64" s="114"/>
      <c r="I64" s="111" t="s">
        <v>43</v>
      </c>
      <c r="J64" s="147">
        <f>J60</f>
        <v>500000</v>
      </c>
      <c r="K64" s="113"/>
      <c r="L64" s="113">
        <f>L63+L59</f>
        <v>1000000</v>
      </c>
      <c r="M64" s="147">
        <f>M60</f>
        <v>500000</v>
      </c>
      <c r="N64" s="114">
        <f>N59</f>
        <v>1</v>
      </c>
      <c r="O64" s="111" t="s">
        <v>43</v>
      </c>
      <c r="P64" s="112">
        <f>P63</f>
        <v>1000000</v>
      </c>
      <c r="Q64" s="113"/>
      <c r="R64" s="113">
        <f>R63+R59</f>
        <v>1069084.6286701208</v>
      </c>
      <c r="S64" s="112"/>
      <c r="T64" s="114">
        <f>T63+T59</f>
        <v>1</v>
      </c>
      <c r="U64" s="111" t="s">
        <v>43</v>
      </c>
      <c r="V64" s="112"/>
      <c r="W64" s="113"/>
      <c r="X64" s="113">
        <f>X63+X59</f>
        <v>1134709.6286701208</v>
      </c>
      <c r="Y64" s="112"/>
      <c r="Z64" s="114">
        <f>Z59+Z63</f>
        <v>1</v>
      </c>
      <c r="AA64" s="111" t="s">
        <v>43</v>
      </c>
      <c r="AB64" s="112">
        <f>AB63+AB59</f>
        <v>2000000</v>
      </c>
      <c r="AC64" s="113">
        <f>AC63+AC59</f>
        <v>113470.96286701209</v>
      </c>
      <c r="AD64" s="113">
        <f>AD63+AD59</f>
        <v>1248180.5915371329</v>
      </c>
      <c r="AE64" s="112"/>
      <c r="AF64" s="114">
        <f>AF63+AF59</f>
        <v>1</v>
      </c>
      <c r="AG64" s="111" t="s">
        <v>43</v>
      </c>
      <c r="AH64" s="112">
        <f>AH63+AH59</f>
        <v>2000000</v>
      </c>
      <c r="AI64" s="113">
        <f>AI63+AI59</f>
        <v>189118.27144502016</v>
      </c>
      <c r="AJ64" s="113">
        <f>AJ63+AJ59</f>
        <v>1323827.9001151412</v>
      </c>
      <c r="AK64" s="112"/>
      <c r="AL64" s="114">
        <f>AL59+AL63</f>
        <v>1</v>
      </c>
    </row>
  </sheetData>
  <mergeCells count="44">
    <mergeCell ref="AH51:AL51"/>
    <mergeCell ref="C48:N49"/>
    <mergeCell ref="O48:Z49"/>
    <mergeCell ref="AA48:AF49"/>
    <mergeCell ref="AG48:AL49"/>
    <mergeCell ref="D50:H50"/>
    <mergeCell ref="J50:N50"/>
    <mergeCell ref="P50:T50"/>
    <mergeCell ref="V50:Z50"/>
    <mergeCell ref="AB50:AF50"/>
    <mergeCell ref="AH50:AL50"/>
    <mergeCell ref="D51:H51"/>
    <mergeCell ref="J51:N51"/>
    <mergeCell ref="P51:T51"/>
    <mergeCell ref="V51:Z51"/>
    <mergeCell ref="AB51:AF51"/>
    <mergeCell ref="AH33:AL33"/>
    <mergeCell ref="C30:N31"/>
    <mergeCell ref="O30:Z31"/>
    <mergeCell ref="AA30:AF31"/>
    <mergeCell ref="AG30:AL31"/>
    <mergeCell ref="D32:H32"/>
    <mergeCell ref="J32:N32"/>
    <mergeCell ref="P32:T32"/>
    <mergeCell ref="V32:Z32"/>
    <mergeCell ref="AB32:AF32"/>
    <mergeCell ref="AH32:AL32"/>
    <mergeCell ref="D33:H33"/>
    <mergeCell ref="J33:N33"/>
    <mergeCell ref="P33:T33"/>
    <mergeCell ref="V33:Z33"/>
    <mergeCell ref="AB33:AF33"/>
    <mergeCell ref="AH15:AL15"/>
    <mergeCell ref="D14:H14"/>
    <mergeCell ref="J14:N14"/>
    <mergeCell ref="P14:T14"/>
    <mergeCell ref="V14:Z14"/>
    <mergeCell ref="AB14:AF14"/>
    <mergeCell ref="AH14:AL14"/>
    <mergeCell ref="D15:H15"/>
    <mergeCell ref="J15:N15"/>
    <mergeCell ref="P15:T15"/>
    <mergeCell ref="V15:Z15"/>
    <mergeCell ref="AB15:AF1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F9C2-8EA5-4DB9-B6FA-308F93AFB41C}">
  <dimension ref="C1:AL64"/>
  <sheetViews>
    <sheetView topLeftCell="A17" zoomScale="80" zoomScaleNormal="80" workbookViewId="0">
      <selection activeCell="AB10" sqref="AB10"/>
    </sheetView>
  </sheetViews>
  <sheetFormatPr defaultRowHeight="14.4" x14ac:dyDescent="0.3"/>
  <cols>
    <col min="1" max="2" width="8.88671875" style="1"/>
    <col min="3" max="3" width="27.109375" style="1" customWidth="1"/>
    <col min="4" max="4" width="17.77734375" style="1" customWidth="1"/>
    <col min="5" max="5" width="17.88671875" style="1" customWidth="1"/>
    <col min="6" max="6" width="17.44140625" style="1" customWidth="1"/>
    <col min="7" max="7" width="14.88671875" style="1" customWidth="1"/>
    <col min="8" max="8" width="19.5546875" style="1" customWidth="1"/>
    <col min="9" max="9" width="25.6640625" style="1" customWidth="1"/>
    <col min="10" max="10" width="19.33203125" style="1" customWidth="1"/>
    <col min="11" max="11" width="15.5546875" style="1" customWidth="1"/>
    <col min="12" max="12" width="15" style="1" customWidth="1"/>
    <col min="13" max="13" width="14.5546875" style="1" customWidth="1"/>
    <col min="14" max="14" width="18.21875" style="1" customWidth="1"/>
    <col min="15" max="15" width="23.109375" style="1" hidden="1" customWidth="1"/>
    <col min="16" max="16" width="16.21875" style="1" hidden="1" customWidth="1"/>
    <col min="17" max="17" width="13.33203125" style="1" hidden="1" customWidth="1"/>
    <col min="18" max="18" width="13.88671875" style="1" hidden="1" customWidth="1"/>
    <col min="19" max="19" width="14.77734375" style="1" hidden="1" customWidth="1"/>
    <col min="20" max="20" width="18.44140625" style="1" hidden="1" customWidth="1"/>
    <col min="21" max="21" width="25.33203125" style="1" customWidth="1"/>
    <col min="22" max="22" width="15" style="1" customWidth="1"/>
    <col min="23" max="23" width="16.77734375" style="1" customWidth="1"/>
    <col min="24" max="24" width="15.5546875" style="1" customWidth="1"/>
    <col min="25" max="25" width="17.109375" style="1" customWidth="1"/>
    <col min="26" max="26" width="19.44140625" style="1" customWidth="1"/>
    <col min="27" max="27" width="26.33203125" style="1" customWidth="1"/>
    <col min="28" max="28" width="15.44140625" style="1" customWidth="1"/>
    <col min="29" max="29" width="14.33203125" style="1" customWidth="1"/>
    <col min="30" max="30" width="15.44140625" style="1" customWidth="1"/>
    <col min="31" max="31" width="18" style="1" customWidth="1"/>
    <col min="32" max="32" width="20.77734375" style="1" customWidth="1"/>
    <col min="33" max="33" width="26.5546875" style="1" hidden="1" customWidth="1"/>
    <col min="34" max="34" width="19.44140625" style="1" hidden="1" customWidth="1"/>
    <col min="35" max="35" width="15" style="1" hidden="1" customWidth="1"/>
    <col min="36" max="36" width="15.6640625" style="1" hidden="1" customWidth="1"/>
    <col min="37" max="37" width="14.88671875" style="1" hidden="1" customWidth="1"/>
    <col min="38" max="38" width="20.88671875" style="1" hidden="1" customWidth="1"/>
    <col min="39" max="16384" width="8.88671875" style="1"/>
  </cols>
  <sheetData>
    <row r="1" spans="3:38" ht="15" thickBot="1" x14ac:dyDescent="0.35"/>
    <row r="2" spans="3:38" x14ac:dyDescent="0.3">
      <c r="U2" s="2"/>
      <c r="V2" s="3" t="s">
        <v>0</v>
      </c>
      <c r="W2" s="3" t="s">
        <v>1</v>
      </c>
      <c r="X2" s="4" t="s">
        <v>2</v>
      </c>
      <c r="Y2" s="5" t="s">
        <v>3</v>
      </c>
      <c r="Z2" s="5" t="s">
        <v>0</v>
      </c>
      <c r="AA2" s="5" t="s">
        <v>1</v>
      </c>
      <c r="AB2" s="5" t="s">
        <v>2</v>
      </c>
    </row>
    <row r="3" spans="3:38" x14ac:dyDescent="0.3">
      <c r="U3" s="6" t="s">
        <v>4</v>
      </c>
      <c r="V3" s="7" t="s">
        <v>5</v>
      </c>
      <c r="X3" s="8"/>
      <c r="Y3" s="9" t="s">
        <v>6</v>
      </c>
      <c r="AC3" s="236"/>
    </row>
    <row r="4" spans="3:38" x14ac:dyDescent="0.3">
      <c r="U4" s="6" t="s">
        <v>7</v>
      </c>
      <c r="V4" s="148">
        <v>500000</v>
      </c>
      <c r="W4" s="148">
        <v>500000</v>
      </c>
      <c r="X4" s="149">
        <v>500000</v>
      </c>
      <c r="Y4" s="1" t="s">
        <v>8</v>
      </c>
      <c r="Z4" s="148">
        <v>1000000</v>
      </c>
      <c r="AA4" s="148">
        <v>1000000</v>
      </c>
      <c r="AB4" s="10"/>
      <c r="AC4" s="236"/>
    </row>
    <row r="5" spans="3:38" x14ac:dyDescent="0.3">
      <c r="U5" s="6" t="s">
        <v>9</v>
      </c>
      <c r="V5" s="12">
        <v>0.05</v>
      </c>
      <c r="W5" s="12">
        <v>0.05</v>
      </c>
      <c r="X5" s="13">
        <v>0.05</v>
      </c>
      <c r="Y5" s="1" t="s">
        <v>10</v>
      </c>
      <c r="Z5" s="148">
        <v>5000000</v>
      </c>
      <c r="AA5" s="148">
        <v>15000000</v>
      </c>
      <c r="AB5" s="10"/>
      <c r="AC5" s="236"/>
      <c r="AD5" s="119"/>
    </row>
    <row r="6" spans="3:38" x14ac:dyDescent="0.3">
      <c r="U6" s="6" t="s">
        <v>11</v>
      </c>
      <c r="V6" s="150">
        <f>V4*(1+V5)</f>
        <v>525000</v>
      </c>
      <c r="W6" s="150">
        <f>W4*(1+W5)</f>
        <v>525000</v>
      </c>
      <c r="X6" s="151">
        <f>X4*(1+X5)</f>
        <v>525000</v>
      </c>
      <c r="Y6" s="1" t="s">
        <v>12</v>
      </c>
      <c r="Z6" s="148">
        <v>6000000</v>
      </c>
      <c r="AA6" s="148">
        <v>15100000</v>
      </c>
      <c r="AB6" s="10"/>
      <c r="AC6" s="237"/>
    </row>
    <row r="7" spans="3:38" x14ac:dyDescent="0.3">
      <c r="U7" s="6" t="s">
        <v>13</v>
      </c>
      <c r="V7" s="16">
        <v>0.2</v>
      </c>
      <c r="W7" s="16">
        <v>0.2</v>
      </c>
      <c r="X7" s="13">
        <v>0.2</v>
      </c>
      <c r="Y7" s="1" t="s">
        <v>14</v>
      </c>
      <c r="Z7" s="17">
        <f>Z4/Z6</f>
        <v>0.16666666666666666</v>
      </c>
      <c r="AA7" s="18">
        <f>AA4/AA6</f>
        <v>6.6225165562913912E-2</v>
      </c>
      <c r="AB7" s="19"/>
    </row>
    <row r="8" spans="3:38" x14ac:dyDescent="0.3">
      <c r="U8" s="6" t="s">
        <v>15</v>
      </c>
      <c r="V8" s="148">
        <f>$V$16*(1-V7)</f>
        <v>4000000</v>
      </c>
      <c r="W8" s="148">
        <f>V34*(1-Z36)</f>
        <v>12000000</v>
      </c>
      <c r="X8" s="149">
        <f>$V$16*(1-X7)</f>
        <v>4000000</v>
      </c>
      <c r="Z8" s="20"/>
      <c r="AA8" s="20"/>
      <c r="AB8" s="20"/>
    </row>
    <row r="9" spans="3:38" ht="17.399999999999999" customHeight="1" x14ac:dyDescent="0.3">
      <c r="U9" s="6" t="s">
        <v>16</v>
      </c>
      <c r="V9" s="21">
        <f>V6/(V8+V6)</f>
        <v>0.11602209944751381</v>
      </c>
      <c r="W9" s="21">
        <f>W6/(W8+W6)</f>
        <v>4.1916167664670656E-2</v>
      </c>
      <c r="X9" s="152">
        <f>X6/(X10+X6)</f>
        <v>6.1583577712609971E-2</v>
      </c>
    </row>
    <row r="10" spans="3:38" ht="15" thickBot="1" x14ac:dyDescent="0.35">
      <c r="U10" s="23" t="s">
        <v>17</v>
      </c>
      <c r="V10" s="24"/>
      <c r="W10" s="24"/>
      <c r="X10" s="153">
        <v>8000000</v>
      </c>
    </row>
    <row r="13" spans="3:38" ht="15" thickBot="1" x14ac:dyDescent="0.35"/>
    <row r="14" spans="3:38" x14ac:dyDescent="0.3">
      <c r="C14" s="26" t="s">
        <v>18</v>
      </c>
      <c r="D14" s="305" t="s">
        <v>19</v>
      </c>
      <c r="E14" s="306"/>
      <c r="F14" s="306"/>
      <c r="G14" s="306"/>
      <c r="H14" s="311"/>
      <c r="I14" s="27" t="s">
        <v>18</v>
      </c>
      <c r="J14" s="305" t="s">
        <v>20</v>
      </c>
      <c r="K14" s="306"/>
      <c r="L14" s="306"/>
      <c r="M14" s="306"/>
      <c r="N14" s="311"/>
      <c r="O14" s="28" t="s">
        <v>21</v>
      </c>
      <c r="P14" s="305" t="s">
        <v>22</v>
      </c>
      <c r="Q14" s="306"/>
      <c r="R14" s="306"/>
      <c r="S14" s="306"/>
      <c r="T14" s="311"/>
      <c r="U14" s="28" t="s">
        <v>21</v>
      </c>
      <c r="V14" s="305" t="s">
        <v>23</v>
      </c>
      <c r="W14" s="306"/>
      <c r="X14" s="306"/>
      <c r="Y14" s="306"/>
      <c r="Z14" s="306"/>
      <c r="AA14" s="154" t="s">
        <v>21</v>
      </c>
      <c r="AB14" s="305" t="s">
        <v>24</v>
      </c>
      <c r="AC14" s="306"/>
      <c r="AD14" s="306"/>
      <c r="AE14" s="306"/>
      <c r="AF14" s="307"/>
      <c r="AG14" s="155" t="s">
        <v>21</v>
      </c>
      <c r="AH14" s="305" t="s">
        <v>25</v>
      </c>
      <c r="AI14" s="306"/>
      <c r="AJ14" s="306"/>
      <c r="AK14" s="306"/>
      <c r="AL14" s="307"/>
    </row>
    <row r="15" spans="3:38" x14ac:dyDescent="0.3">
      <c r="C15" s="29" t="s">
        <v>26</v>
      </c>
      <c r="D15" s="308">
        <v>1</v>
      </c>
      <c r="E15" s="309"/>
      <c r="F15" s="309"/>
      <c r="G15" s="309"/>
      <c r="H15" s="312"/>
      <c r="I15" s="30" t="s">
        <v>26</v>
      </c>
      <c r="J15" s="308">
        <v>2</v>
      </c>
      <c r="K15" s="309"/>
      <c r="L15" s="309"/>
      <c r="M15" s="309"/>
      <c r="N15" s="312"/>
      <c r="O15" s="30" t="s">
        <v>26</v>
      </c>
      <c r="P15" s="308">
        <v>3</v>
      </c>
      <c r="Q15" s="309"/>
      <c r="R15" s="309"/>
      <c r="S15" s="309"/>
      <c r="T15" s="312"/>
      <c r="U15" s="30" t="s">
        <v>26</v>
      </c>
      <c r="V15" s="308">
        <v>3</v>
      </c>
      <c r="W15" s="309"/>
      <c r="X15" s="309"/>
      <c r="Y15" s="309"/>
      <c r="Z15" s="309"/>
      <c r="AA15" s="29" t="s">
        <v>26</v>
      </c>
      <c r="AB15" s="308">
        <v>5</v>
      </c>
      <c r="AC15" s="309"/>
      <c r="AD15" s="309"/>
      <c r="AE15" s="309"/>
      <c r="AF15" s="310"/>
      <c r="AG15" s="156" t="s">
        <v>26</v>
      </c>
      <c r="AH15" s="308">
        <v>4</v>
      </c>
      <c r="AI15" s="309"/>
      <c r="AJ15" s="309"/>
      <c r="AK15" s="309"/>
      <c r="AL15" s="310"/>
    </row>
    <row r="16" spans="3:38" ht="15" thickBot="1" x14ac:dyDescent="0.35">
      <c r="C16" s="31" t="s">
        <v>27</v>
      </c>
      <c r="D16" s="32"/>
      <c r="H16" s="33"/>
      <c r="I16" s="34" t="s">
        <v>27</v>
      </c>
      <c r="J16" s="32"/>
      <c r="M16" s="1" t="s">
        <v>28</v>
      </c>
      <c r="N16" s="35">
        <v>0.05</v>
      </c>
      <c r="O16" s="34" t="s">
        <v>27</v>
      </c>
      <c r="P16" s="36">
        <v>5000000</v>
      </c>
      <c r="Q16" s="37">
        <f>P16-S16</f>
        <v>4475000</v>
      </c>
      <c r="R16" s="38" t="s">
        <v>29</v>
      </c>
      <c r="S16" s="37">
        <f>S24</f>
        <v>525000</v>
      </c>
      <c r="T16" s="39"/>
      <c r="U16" s="34" t="s">
        <v>27</v>
      </c>
      <c r="V16" s="142">
        <v>5000000</v>
      </c>
      <c r="W16" s="143">
        <f>Q16</f>
        <v>4475000</v>
      </c>
      <c r="X16" s="38" t="s">
        <v>29</v>
      </c>
      <c r="Y16" s="143">
        <f>S16</f>
        <v>525000</v>
      </c>
      <c r="Z16" s="157"/>
      <c r="AA16" s="31" t="s">
        <v>27</v>
      </c>
      <c r="AB16" s="142">
        <v>8000000</v>
      </c>
      <c r="AC16" s="10"/>
      <c r="AD16" s="5"/>
      <c r="AE16" s="10"/>
      <c r="AF16" s="40"/>
      <c r="AG16" s="33" t="s">
        <v>27</v>
      </c>
      <c r="AH16" s="36">
        <v>4000000</v>
      </c>
      <c r="AI16" s="10"/>
      <c r="AJ16" s="5"/>
      <c r="AK16" s="10"/>
      <c r="AL16" s="40"/>
    </row>
    <row r="17" spans="3:38" x14ac:dyDescent="0.3">
      <c r="C17" s="41" t="s">
        <v>30</v>
      </c>
      <c r="D17" s="32"/>
      <c r="H17" s="33"/>
      <c r="I17" s="42" t="s">
        <v>30</v>
      </c>
      <c r="J17" s="32"/>
      <c r="M17" s="1" t="s">
        <v>13</v>
      </c>
      <c r="N17" s="43">
        <v>0.2</v>
      </c>
      <c r="O17" s="42" t="s">
        <v>30</v>
      </c>
      <c r="P17" s="36">
        <v>6000000</v>
      </c>
      <c r="T17" s="44"/>
      <c r="U17" s="42" t="s">
        <v>30</v>
      </c>
      <c r="V17" s="142">
        <v>6000000</v>
      </c>
      <c r="Y17" s="2" t="s">
        <v>28</v>
      </c>
      <c r="Z17" s="158">
        <v>0.05</v>
      </c>
      <c r="AA17" s="41" t="s">
        <v>30</v>
      </c>
      <c r="AB17" s="142">
        <f>AB16+AB26+AB25</f>
        <v>10000000</v>
      </c>
      <c r="AF17" s="46"/>
      <c r="AG17" s="159" t="s">
        <v>30</v>
      </c>
      <c r="AH17" s="36">
        <f>AH16+AH25+AH26</f>
        <v>6000000</v>
      </c>
      <c r="AL17" s="46"/>
    </row>
    <row r="18" spans="3:38" ht="15" thickBot="1" x14ac:dyDescent="0.35">
      <c r="C18" s="31" t="s">
        <v>31</v>
      </c>
      <c r="D18" s="32"/>
      <c r="H18" s="33"/>
      <c r="I18" s="34" t="s">
        <v>31</v>
      </c>
      <c r="J18" s="32"/>
      <c r="N18" s="33"/>
      <c r="O18" s="34" t="s">
        <v>31</v>
      </c>
      <c r="P18" s="47">
        <f>Q16/F23</f>
        <v>4.4749999999999996</v>
      </c>
      <c r="T18" s="33"/>
      <c r="U18" s="34" t="s">
        <v>31</v>
      </c>
      <c r="V18" s="47">
        <f>W16/V25</f>
        <v>4.4749999999999996</v>
      </c>
      <c r="Y18" s="23" t="s">
        <v>13</v>
      </c>
      <c r="Z18" s="160">
        <v>0.2</v>
      </c>
      <c r="AA18" s="31" t="s">
        <v>31</v>
      </c>
      <c r="AB18" s="47">
        <f>AB16/X28</f>
        <v>5.9053068378050986</v>
      </c>
      <c r="AE18" s="49"/>
      <c r="AF18" s="51"/>
      <c r="AG18" s="33" t="s">
        <v>31</v>
      </c>
      <c r="AH18" s="47">
        <f>AH16/X28</f>
        <v>2.9526534189025493</v>
      </c>
      <c r="AK18" s="49"/>
      <c r="AL18" s="51"/>
    </row>
    <row r="19" spans="3:38" ht="28.8" customHeight="1" x14ac:dyDescent="0.3">
      <c r="C19" s="52"/>
      <c r="D19" s="53" t="s">
        <v>8</v>
      </c>
      <c r="E19" s="53" t="s">
        <v>32</v>
      </c>
      <c r="F19" s="53" t="s">
        <v>33</v>
      </c>
      <c r="G19" s="54" t="s">
        <v>34</v>
      </c>
      <c r="H19" s="55" t="s">
        <v>35</v>
      </c>
      <c r="I19" s="56"/>
      <c r="J19" s="53" t="s">
        <v>8</v>
      </c>
      <c r="K19" s="53" t="s">
        <v>32</v>
      </c>
      <c r="L19" s="53" t="s">
        <v>33</v>
      </c>
      <c r="M19" s="54" t="s">
        <v>34</v>
      </c>
      <c r="N19" s="55" t="s">
        <v>35</v>
      </c>
      <c r="O19" s="56"/>
      <c r="P19" s="53" t="s">
        <v>8</v>
      </c>
      <c r="Q19" s="53" t="s">
        <v>32</v>
      </c>
      <c r="R19" s="53" t="s">
        <v>33</v>
      </c>
      <c r="S19" s="54" t="s">
        <v>34</v>
      </c>
      <c r="T19" s="55" t="s">
        <v>35</v>
      </c>
      <c r="U19" s="56"/>
      <c r="V19" s="53" t="s">
        <v>8</v>
      </c>
      <c r="W19" s="53" t="s">
        <v>32</v>
      </c>
      <c r="X19" s="53" t="s">
        <v>33</v>
      </c>
      <c r="Y19" s="57" t="s">
        <v>34</v>
      </c>
      <c r="Z19" s="161" t="s">
        <v>35</v>
      </c>
      <c r="AA19" s="52"/>
      <c r="AB19" s="53" t="s">
        <v>8</v>
      </c>
      <c r="AC19" s="53" t="s">
        <v>32</v>
      </c>
      <c r="AD19" s="53" t="s">
        <v>33</v>
      </c>
      <c r="AE19" s="57" t="s">
        <v>34</v>
      </c>
      <c r="AF19" s="59" t="s">
        <v>35</v>
      </c>
      <c r="AG19" s="162"/>
      <c r="AH19" s="53" t="s">
        <v>8</v>
      </c>
      <c r="AI19" s="53" t="s">
        <v>32</v>
      </c>
      <c r="AJ19" s="53" t="s">
        <v>33</v>
      </c>
      <c r="AK19" s="57" t="s">
        <v>34</v>
      </c>
      <c r="AL19" s="59" t="s">
        <v>35</v>
      </c>
    </row>
    <row r="20" spans="3:38" x14ac:dyDescent="0.3">
      <c r="C20" s="60"/>
      <c r="D20" s="61"/>
      <c r="E20" s="61"/>
      <c r="F20" s="61"/>
      <c r="G20" s="62"/>
      <c r="H20" s="63"/>
      <c r="I20" s="61"/>
      <c r="J20" s="61"/>
      <c r="K20" s="61"/>
      <c r="L20" s="61"/>
      <c r="M20" s="62"/>
      <c r="N20" s="63"/>
      <c r="O20" s="61"/>
      <c r="P20" s="61"/>
      <c r="Q20" s="61"/>
      <c r="R20" s="61"/>
      <c r="S20" s="62"/>
      <c r="T20" s="63"/>
      <c r="U20" s="61"/>
      <c r="V20" s="61"/>
      <c r="W20" s="61"/>
      <c r="X20" s="61"/>
      <c r="Y20" s="62"/>
      <c r="Z20" s="163"/>
      <c r="AA20" s="60"/>
      <c r="AB20" s="61"/>
      <c r="AC20" s="61"/>
      <c r="AD20" s="61"/>
      <c r="AE20" s="62"/>
      <c r="AF20" s="64"/>
      <c r="AG20" s="63"/>
      <c r="AH20" s="61"/>
      <c r="AI20" s="61"/>
      <c r="AJ20" s="61"/>
      <c r="AK20" s="62"/>
      <c r="AL20" s="64"/>
    </row>
    <row r="21" spans="3:38" x14ac:dyDescent="0.3">
      <c r="C21" s="31" t="s">
        <v>36</v>
      </c>
      <c r="D21" s="164">
        <v>500000</v>
      </c>
      <c r="E21" s="66">
        <v>500000</v>
      </c>
      <c r="F21" s="67">
        <f>500000</f>
        <v>500000</v>
      </c>
      <c r="G21" s="68"/>
      <c r="H21" s="43">
        <f>F21/F23</f>
        <v>0.5</v>
      </c>
      <c r="I21" s="34" t="s">
        <v>36</v>
      </c>
      <c r="J21" s="65"/>
      <c r="K21" s="66"/>
      <c r="L21" s="67">
        <f>500000</f>
        <v>500000</v>
      </c>
      <c r="M21" s="68"/>
      <c r="N21" s="43">
        <f>L21/L23</f>
        <v>0.5</v>
      </c>
      <c r="O21" s="34" t="s">
        <v>36</v>
      </c>
      <c r="P21" s="65"/>
      <c r="Q21" s="66"/>
      <c r="R21" s="67">
        <f>L21</f>
        <v>500000</v>
      </c>
      <c r="S21" s="68"/>
      <c r="T21" s="69">
        <f>R21/R28</f>
        <v>0.40867579908675794</v>
      </c>
      <c r="U21" s="34" t="s">
        <v>36</v>
      </c>
      <c r="V21" s="65"/>
      <c r="W21" s="66"/>
      <c r="X21" s="67">
        <f>R21</f>
        <v>500000</v>
      </c>
      <c r="Y21" s="68"/>
      <c r="Z21" s="165">
        <f>X21/X28</f>
        <v>0.36908167736281866</v>
      </c>
      <c r="AA21" s="31" t="s">
        <v>36</v>
      </c>
      <c r="AB21" s="65"/>
      <c r="AC21" s="66"/>
      <c r="AD21" s="67">
        <f>X21</f>
        <v>500000</v>
      </c>
      <c r="AE21" s="70"/>
      <c r="AF21" s="72">
        <f>AD21/$AD$28</f>
        <v>0.29526534189025494</v>
      </c>
      <c r="AG21" s="33" t="s">
        <v>36</v>
      </c>
      <c r="AH21" s="65"/>
      <c r="AI21" s="66"/>
      <c r="AJ21" s="67">
        <f>X21</f>
        <v>500000</v>
      </c>
      <c r="AK21" s="70"/>
      <c r="AL21" s="72">
        <f>AJ21/AJ28</f>
        <v>0.24605445157521244</v>
      </c>
    </row>
    <row r="22" spans="3:38" x14ac:dyDescent="0.3">
      <c r="C22" s="31" t="s">
        <v>37</v>
      </c>
      <c r="D22" s="164">
        <v>500000</v>
      </c>
      <c r="E22" s="66">
        <v>500000</v>
      </c>
      <c r="F22" s="67">
        <f>F21</f>
        <v>500000</v>
      </c>
      <c r="G22" s="68"/>
      <c r="H22" s="43">
        <f>F22/F23</f>
        <v>0.5</v>
      </c>
      <c r="I22" s="34" t="s">
        <v>37</v>
      </c>
      <c r="J22" s="65"/>
      <c r="K22" s="66"/>
      <c r="L22" s="67">
        <f>L21</f>
        <v>500000</v>
      </c>
      <c r="M22" s="68"/>
      <c r="N22" s="43">
        <f>L22/L23</f>
        <v>0.5</v>
      </c>
      <c r="O22" s="34" t="s">
        <v>37</v>
      </c>
      <c r="P22" s="65"/>
      <c r="Q22" s="66"/>
      <c r="R22" s="67">
        <f>L22</f>
        <v>500000</v>
      </c>
      <c r="S22" s="68"/>
      <c r="T22" s="69">
        <f>R22/R28</f>
        <v>0.40867579908675794</v>
      </c>
      <c r="U22" s="34" t="s">
        <v>37</v>
      </c>
      <c r="V22" s="65"/>
      <c r="W22" s="66"/>
      <c r="X22" s="67">
        <f>R22</f>
        <v>500000</v>
      </c>
      <c r="Y22" s="68"/>
      <c r="Z22" s="165">
        <f>X22/X28</f>
        <v>0.36908167736281866</v>
      </c>
      <c r="AA22" s="31" t="s">
        <v>37</v>
      </c>
      <c r="AB22" s="65"/>
      <c r="AC22" s="66"/>
      <c r="AD22" s="67">
        <f>X22</f>
        <v>500000</v>
      </c>
      <c r="AE22" s="68"/>
      <c r="AF22" s="74">
        <f t="shared" ref="AF22:AF28" si="0">AD22/$AD$28</f>
        <v>0.29526534189025494</v>
      </c>
      <c r="AG22" s="33" t="s">
        <v>37</v>
      </c>
      <c r="AH22" s="65"/>
      <c r="AI22" s="66"/>
      <c r="AJ22" s="67">
        <f>X22</f>
        <v>500000</v>
      </c>
      <c r="AK22" s="68"/>
      <c r="AL22" s="74">
        <f>AJ22/AJ28</f>
        <v>0.24605445157521244</v>
      </c>
    </row>
    <row r="23" spans="3:38" ht="15" thickBot="1" x14ac:dyDescent="0.35">
      <c r="C23" s="75" t="s">
        <v>38</v>
      </c>
      <c r="D23" s="166">
        <f>D21+D22</f>
        <v>1000000</v>
      </c>
      <c r="E23" s="77">
        <f>E21+E22</f>
        <v>1000000</v>
      </c>
      <c r="F23" s="78">
        <f>F21+F22</f>
        <v>1000000</v>
      </c>
      <c r="G23" s="79"/>
      <c r="H23" s="80">
        <f>H21+H22</f>
        <v>1</v>
      </c>
      <c r="I23" s="81" t="s">
        <v>38</v>
      </c>
      <c r="J23" s="76"/>
      <c r="K23" s="77"/>
      <c r="L23" s="78">
        <f>L21+L22</f>
        <v>1000000</v>
      </c>
      <c r="M23" s="79"/>
      <c r="N23" s="80">
        <f>N21+N22</f>
        <v>1</v>
      </c>
      <c r="O23" s="81" t="s">
        <v>38</v>
      </c>
      <c r="P23" s="76"/>
      <c r="Q23" s="77"/>
      <c r="R23" s="78">
        <f>R21+R22</f>
        <v>1000000</v>
      </c>
      <c r="S23" s="79"/>
      <c r="T23" s="82">
        <f>T21+T22</f>
        <v>0.81735159817351588</v>
      </c>
      <c r="U23" s="81" t="s">
        <v>38</v>
      </c>
      <c r="V23" s="76"/>
      <c r="W23" s="77"/>
      <c r="X23" s="78">
        <f>X21+X22</f>
        <v>1000000</v>
      </c>
      <c r="Y23" s="79"/>
      <c r="Z23" s="167">
        <f>Z21+Z22</f>
        <v>0.73816335472563732</v>
      </c>
      <c r="AA23" s="75" t="s">
        <v>38</v>
      </c>
      <c r="AB23" s="76"/>
      <c r="AC23" s="77"/>
      <c r="AD23" s="78">
        <f>AD21+AD22</f>
        <v>1000000</v>
      </c>
      <c r="AE23" s="79"/>
      <c r="AF23" s="84">
        <f t="shared" si="0"/>
        <v>0.59053068378050988</v>
      </c>
      <c r="AG23" s="168" t="s">
        <v>38</v>
      </c>
      <c r="AH23" s="76"/>
      <c r="AI23" s="77"/>
      <c r="AJ23" s="78">
        <f>AJ21+AJ22</f>
        <v>1000000</v>
      </c>
      <c r="AK23" s="79"/>
      <c r="AL23" s="84">
        <f>AL21+AL22</f>
        <v>0.49210890315042488</v>
      </c>
    </row>
    <row r="24" spans="3:38" x14ac:dyDescent="0.3">
      <c r="C24" s="31" t="s">
        <v>39</v>
      </c>
      <c r="D24" s="65"/>
      <c r="E24" s="67"/>
      <c r="F24" s="67"/>
      <c r="G24" s="65"/>
      <c r="H24" s="43"/>
      <c r="I24" s="34" t="s">
        <v>39</v>
      </c>
      <c r="J24" s="144">
        <v>500000</v>
      </c>
      <c r="K24" s="67"/>
      <c r="L24" s="67"/>
      <c r="M24" s="144">
        <v>500000</v>
      </c>
      <c r="N24" s="43"/>
      <c r="O24" s="34" t="s">
        <v>39</v>
      </c>
      <c r="P24" s="65"/>
      <c r="Q24" s="67"/>
      <c r="R24" s="67"/>
      <c r="S24" s="65">
        <f>M24*1.05</f>
        <v>525000</v>
      </c>
      <c r="T24" s="69"/>
      <c r="U24" s="34" t="s">
        <v>39</v>
      </c>
      <c r="V24" s="65"/>
      <c r="W24" s="67">
        <f>F23/(1-V9)*V9</f>
        <v>131250</v>
      </c>
      <c r="X24" s="67">
        <f>W24</f>
        <v>131250</v>
      </c>
      <c r="Y24" s="65"/>
      <c r="Z24" s="165">
        <f>X24/X28</f>
        <v>9.6883940307739905E-2</v>
      </c>
      <c r="AA24" s="31" t="s">
        <v>39</v>
      </c>
      <c r="AB24" s="65"/>
      <c r="AC24" s="67"/>
      <c r="AD24" s="67">
        <f>X24</f>
        <v>131250</v>
      </c>
      <c r="AE24" s="65"/>
      <c r="AF24" s="72">
        <f t="shared" si="0"/>
        <v>7.7507152246191924E-2</v>
      </c>
      <c r="AG24" s="33" t="s">
        <v>39</v>
      </c>
      <c r="AH24" s="65"/>
      <c r="AI24" s="67"/>
      <c r="AJ24" s="67">
        <f>X24</f>
        <v>131250</v>
      </c>
      <c r="AK24" s="65"/>
      <c r="AL24" s="72">
        <f>AJ24/AJ28</f>
        <v>6.458929353849327E-2</v>
      </c>
    </row>
    <row r="25" spans="3:38" x14ac:dyDescent="0.3">
      <c r="C25" s="31" t="s">
        <v>40</v>
      </c>
      <c r="D25" s="65"/>
      <c r="E25" s="66"/>
      <c r="F25" s="67"/>
      <c r="G25" s="68"/>
      <c r="H25" s="43"/>
      <c r="I25" s="34" t="s">
        <v>40</v>
      </c>
      <c r="J25" s="65"/>
      <c r="K25" s="66"/>
      <c r="L25" s="67"/>
      <c r="M25" s="68"/>
      <c r="N25" s="43"/>
      <c r="O25" s="34" t="s">
        <v>40</v>
      </c>
      <c r="P25" s="65">
        <v>1000000</v>
      </c>
      <c r="Q25" s="67">
        <f>P25/P18</f>
        <v>223463.687150838</v>
      </c>
      <c r="R25" s="67">
        <f>Q25</f>
        <v>223463.687150838</v>
      </c>
      <c r="S25" s="68"/>
      <c r="T25" s="69">
        <f>R25/R28</f>
        <v>0.18264840182648401</v>
      </c>
      <c r="U25" s="34" t="s">
        <v>40</v>
      </c>
      <c r="V25" s="144">
        <v>1000000</v>
      </c>
      <c r="W25" s="67">
        <f>V25/V18</f>
        <v>223463.687150838</v>
      </c>
      <c r="X25" s="67">
        <f>W25</f>
        <v>223463.687150838</v>
      </c>
      <c r="Y25" s="68"/>
      <c r="Z25" s="165">
        <f>X25/X28</f>
        <v>0.16495270496662287</v>
      </c>
      <c r="AA25" s="31" t="s">
        <v>40</v>
      </c>
      <c r="AB25" s="144">
        <v>0</v>
      </c>
      <c r="AC25" s="67">
        <f>AB25/AB18</f>
        <v>0</v>
      </c>
      <c r="AD25" s="67">
        <f>AC25+X25</f>
        <v>223463.687150838</v>
      </c>
      <c r="AE25" s="68"/>
      <c r="AF25" s="72">
        <f t="shared" si="0"/>
        <v>0.1319621639732983</v>
      </c>
      <c r="AG25" s="33" t="s">
        <v>40</v>
      </c>
      <c r="AH25" s="65">
        <f>1000000</f>
        <v>1000000</v>
      </c>
      <c r="AI25" s="67">
        <f>AH25/AH18</f>
        <v>338678.42178770946</v>
      </c>
      <c r="AJ25" s="67">
        <f>AI25+X25</f>
        <v>562142.10893854743</v>
      </c>
      <c r="AK25" s="68"/>
      <c r="AL25" s="72">
        <f>AJ25/AJ28</f>
        <v>0.27663513664441525</v>
      </c>
    </row>
    <row r="26" spans="3:38" x14ac:dyDescent="0.3">
      <c r="C26" s="31" t="s">
        <v>41</v>
      </c>
      <c r="D26" s="65"/>
      <c r="E26" s="66"/>
      <c r="F26" s="67"/>
      <c r="G26" s="68"/>
      <c r="H26" s="43"/>
      <c r="I26" s="34" t="s">
        <v>41</v>
      </c>
      <c r="J26" s="65"/>
      <c r="K26" s="66"/>
      <c r="L26" s="67"/>
      <c r="M26" s="68"/>
      <c r="N26" s="43"/>
      <c r="O26" s="34" t="s">
        <v>41</v>
      </c>
      <c r="P26" s="65"/>
      <c r="Q26" s="66"/>
      <c r="R26" s="67"/>
      <c r="S26" s="68"/>
      <c r="T26" s="69"/>
      <c r="U26" s="34" t="s">
        <v>41</v>
      </c>
      <c r="V26" s="65"/>
      <c r="W26" s="66"/>
      <c r="X26" s="67"/>
      <c r="Y26" s="68"/>
      <c r="Z26" s="165"/>
      <c r="AA26" s="31" t="s">
        <v>41</v>
      </c>
      <c r="AB26" s="144">
        <v>2000000</v>
      </c>
      <c r="AC26" s="67">
        <f>AB26/AB18</f>
        <v>338678.42178770946</v>
      </c>
      <c r="AD26" s="67">
        <f>AC26</f>
        <v>338678.42178770946</v>
      </c>
      <c r="AE26" s="68"/>
      <c r="AF26" s="74">
        <f t="shared" si="0"/>
        <v>0.2</v>
      </c>
      <c r="AG26" s="33" t="s">
        <v>41</v>
      </c>
      <c r="AH26" s="65">
        <v>1000000</v>
      </c>
      <c r="AI26" s="67">
        <f>AH26/AH18</f>
        <v>338678.42178770946</v>
      </c>
      <c r="AJ26" s="67">
        <f>AI26</f>
        <v>338678.42178770946</v>
      </c>
      <c r="AK26" s="68"/>
      <c r="AL26" s="74">
        <f>AJ26/AJ28</f>
        <v>0.16666666666666666</v>
      </c>
    </row>
    <row r="27" spans="3:38" ht="15" thickBot="1" x14ac:dyDescent="0.35">
      <c r="C27" s="75" t="s">
        <v>42</v>
      </c>
      <c r="D27" s="76"/>
      <c r="E27" s="78"/>
      <c r="F27" s="78"/>
      <c r="G27" s="79"/>
      <c r="H27" s="80"/>
      <c r="I27" s="81" t="s">
        <v>42</v>
      </c>
      <c r="J27" s="76"/>
      <c r="K27" s="78"/>
      <c r="L27" s="78"/>
      <c r="M27" s="79"/>
      <c r="N27" s="80"/>
      <c r="O27" s="81" t="s">
        <v>42</v>
      </c>
      <c r="P27" s="76">
        <f>P25</f>
        <v>1000000</v>
      </c>
      <c r="Q27" s="78"/>
      <c r="R27" s="78">
        <f>R25</f>
        <v>223463.687150838</v>
      </c>
      <c r="S27" s="79"/>
      <c r="T27" s="82">
        <f>T25+T24+T26</f>
        <v>0.18264840182648401</v>
      </c>
      <c r="U27" s="81" t="s">
        <v>42</v>
      </c>
      <c r="V27" s="145">
        <f>V25</f>
        <v>1000000</v>
      </c>
      <c r="W27" s="78"/>
      <c r="X27" s="78">
        <f>X25+X24</f>
        <v>354713.68715083797</v>
      </c>
      <c r="Y27" s="79"/>
      <c r="Z27" s="167">
        <f>Z25+Z24+Z26</f>
        <v>0.26183664527436279</v>
      </c>
      <c r="AA27" s="75" t="s">
        <v>42</v>
      </c>
      <c r="AB27" s="76"/>
      <c r="AC27" s="78"/>
      <c r="AD27" s="78">
        <f>AD24+AD25+AD26</f>
        <v>693392.10893854743</v>
      </c>
      <c r="AE27" s="79"/>
      <c r="AF27" s="84">
        <f t="shared" si="0"/>
        <v>0.40946931621949018</v>
      </c>
      <c r="AG27" s="168" t="s">
        <v>42</v>
      </c>
      <c r="AH27" s="76">
        <f>AH25+AH26</f>
        <v>2000000</v>
      </c>
      <c r="AI27" s="78">
        <f>AI25+AI26</f>
        <v>677356.84357541893</v>
      </c>
      <c r="AJ27" s="78">
        <f>AJ26+AJ25+AJ24</f>
        <v>1032070.5307262569</v>
      </c>
      <c r="AK27" s="79"/>
      <c r="AL27" s="84">
        <f>AL26+AL25+AL24</f>
        <v>0.50789109684957523</v>
      </c>
    </row>
    <row r="28" spans="3:38" ht="15" thickBot="1" x14ac:dyDescent="0.35">
      <c r="C28" s="86" t="s">
        <v>43</v>
      </c>
      <c r="D28" s="87"/>
      <c r="E28" s="88"/>
      <c r="F28" s="88"/>
      <c r="G28" s="87"/>
      <c r="H28" s="89"/>
      <c r="I28" s="90" t="s">
        <v>43</v>
      </c>
      <c r="J28" s="146">
        <f>J24</f>
        <v>500000</v>
      </c>
      <c r="K28" s="88"/>
      <c r="L28" s="88">
        <f>L27+L23</f>
        <v>1000000</v>
      </c>
      <c r="M28" s="146">
        <f>M24</f>
        <v>500000</v>
      </c>
      <c r="N28" s="89">
        <f>N23</f>
        <v>1</v>
      </c>
      <c r="O28" s="90" t="s">
        <v>43</v>
      </c>
      <c r="P28" s="87">
        <f>P25</f>
        <v>1000000</v>
      </c>
      <c r="Q28" s="88"/>
      <c r="R28" s="88">
        <f>R23+R27</f>
        <v>1223463.6871508381</v>
      </c>
      <c r="S28" s="87">
        <f>S24</f>
        <v>525000</v>
      </c>
      <c r="T28" s="89">
        <f>T23+T27</f>
        <v>0.99999999999999989</v>
      </c>
      <c r="U28" s="90" t="s">
        <v>43</v>
      </c>
      <c r="V28" s="146">
        <f>V25</f>
        <v>1000000</v>
      </c>
      <c r="W28" s="88"/>
      <c r="X28" s="88">
        <f>X23+X27</f>
        <v>1354713.6871508379</v>
      </c>
      <c r="Y28" s="87"/>
      <c r="Z28" s="169">
        <f>Z23+Z27</f>
        <v>1</v>
      </c>
      <c r="AA28" s="170" t="s">
        <v>43</v>
      </c>
      <c r="AB28" s="92"/>
      <c r="AC28" s="93"/>
      <c r="AD28" s="93">
        <f>AD27+AD23</f>
        <v>1693392.1089385473</v>
      </c>
      <c r="AE28" s="92"/>
      <c r="AF28" s="95">
        <f t="shared" si="0"/>
        <v>1</v>
      </c>
      <c r="AG28" s="171" t="s">
        <v>43</v>
      </c>
      <c r="AH28" s="92">
        <f>AH27+AH23</f>
        <v>2000000</v>
      </c>
      <c r="AI28" s="93">
        <f>AI27+AI23</f>
        <v>677356.84357541893</v>
      </c>
      <c r="AJ28" s="93">
        <f>AJ27+AJ23</f>
        <v>2032070.5307262568</v>
      </c>
      <c r="AK28" s="92"/>
      <c r="AL28" s="95">
        <f>AL27+AL23</f>
        <v>1</v>
      </c>
    </row>
    <row r="29" spans="3:38" ht="7.2" customHeight="1" thickBot="1" x14ac:dyDescent="0.35">
      <c r="C29" s="96"/>
      <c r="D29" s="97"/>
      <c r="E29" s="98"/>
      <c r="F29" s="98"/>
      <c r="G29" s="97"/>
      <c r="H29" s="99"/>
      <c r="I29" s="96"/>
      <c r="J29" s="97"/>
      <c r="K29" s="98"/>
      <c r="L29" s="98"/>
      <c r="M29" s="97"/>
      <c r="N29" s="99"/>
      <c r="O29" s="96"/>
      <c r="P29" s="97"/>
      <c r="Q29" s="98"/>
      <c r="R29" s="98"/>
      <c r="S29" s="97"/>
      <c r="T29" s="99"/>
      <c r="U29" s="96"/>
      <c r="V29" s="97"/>
      <c r="W29" s="98"/>
      <c r="X29" s="98"/>
      <c r="Y29" s="97"/>
      <c r="Z29" s="99"/>
      <c r="AA29" s="96"/>
      <c r="AB29" s="97"/>
      <c r="AC29" s="98"/>
      <c r="AD29" s="98"/>
      <c r="AE29" s="97"/>
      <c r="AF29" s="100"/>
      <c r="AG29" s="96"/>
      <c r="AH29" s="97"/>
      <c r="AI29" s="98"/>
      <c r="AJ29" s="98"/>
      <c r="AK29" s="97"/>
      <c r="AL29" s="100"/>
    </row>
    <row r="30" spans="3:38" x14ac:dyDescent="0.3">
      <c r="C30" s="313" t="s">
        <v>45</v>
      </c>
      <c r="D30" s="314"/>
      <c r="E30" s="314"/>
      <c r="F30" s="314"/>
      <c r="G30" s="314"/>
      <c r="H30" s="314"/>
      <c r="I30" s="314"/>
      <c r="J30" s="314"/>
      <c r="K30" s="314"/>
      <c r="L30" s="314"/>
      <c r="M30" s="314"/>
      <c r="N30" s="315"/>
      <c r="O30" s="313" t="s">
        <v>45</v>
      </c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20"/>
      <c r="AA30" s="313" t="s">
        <v>45</v>
      </c>
      <c r="AB30" s="319"/>
      <c r="AC30" s="319"/>
      <c r="AD30" s="319"/>
      <c r="AE30" s="319"/>
      <c r="AF30" s="320"/>
      <c r="AG30" s="313" t="s">
        <v>44</v>
      </c>
      <c r="AH30" s="319"/>
      <c r="AI30" s="319"/>
      <c r="AJ30" s="319"/>
      <c r="AK30" s="319"/>
      <c r="AL30" s="320"/>
    </row>
    <row r="31" spans="3:38" ht="15" thickBot="1" x14ac:dyDescent="0.35">
      <c r="C31" s="316"/>
      <c r="D31" s="317"/>
      <c r="E31" s="317"/>
      <c r="F31" s="317"/>
      <c r="G31" s="317"/>
      <c r="H31" s="317"/>
      <c r="I31" s="317"/>
      <c r="J31" s="317"/>
      <c r="K31" s="317"/>
      <c r="L31" s="317"/>
      <c r="M31" s="317"/>
      <c r="N31" s="318"/>
      <c r="O31" s="321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3"/>
      <c r="AA31" s="321"/>
      <c r="AB31" s="322"/>
      <c r="AC31" s="322"/>
      <c r="AD31" s="322"/>
      <c r="AE31" s="322"/>
      <c r="AF31" s="323"/>
      <c r="AG31" s="321"/>
      <c r="AH31" s="322"/>
      <c r="AI31" s="322"/>
      <c r="AJ31" s="322"/>
      <c r="AK31" s="322"/>
      <c r="AL31" s="323"/>
    </row>
    <row r="32" spans="3:38" x14ac:dyDescent="0.3">
      <c r="C32" s="26" t="s">
        <v>18</v>
      </c>
      <c r="D32" s="305" t="s">
        <v>19</v>
      </c>
      <c r="E32" s="306"/>
      <c r="F32" s="306"/>
      <c r="G32" s="306"/>
      <c r="H32" s="311"/>
      <c r="I32" s="27" t="s">
        <v>18</v>
      </c>
      <c r="J32" s="305" t="s">
        <v>20</v>
      </c>
      <c r="K32" s="306"/>
      <c r="L32" s="306"/>
      <c r="M32" s="306"/>
      <c r="N32" s="311"/>
      <c r="O32" s="101" t="s">
        <v>46</v>
      </c>
      <c r="P32" s="305" t="s">
        <v>22</v>
      </c>
      <c r="Q32" s="306"/>
      <c r="R32" s="306"/>
      <c r="S32" s="306"/>
      <c r="T32" s="311"/>
      <c r="U32" s="101" t="s">
        <v>46</v>
      </c>
      <c r="V32" s="305" t="s">
        <v>23</v>
      </c>
      <c r="W32" s="306"/>
      <c r="X32" s="306"/>
      <c r="Y32" s="306"/>
      <c r="Z32" s="306"/>
      <c r="AA32" s="172" t="s">
        <v>46</v>
      </c>
      <c r="AB32" s="305" t="s">
        <v>24</v>
      </c>
      <c r="AC32" s="306"/>
      <c r="AD32" s="306"/>
      <c r="AE32" s="306"/>
      <c r="AF32" s="307"/>
      <c r="AG32" s="173" t="s">
        <v>46</v>
      </c>
      <c r="AH32" s="305" t="s">
        <v>25</v>
      </c>
      <c r="AI32" s="306"/>
      <c r="AJ32" s="306"/>
      <c r="AK32" s="306"/>
      <c r="AL32" s="307"/>
    </row>
    <row r="33" spans="3:38" x14ac:dyDescent="0.3">
      <c r="C33" s="29" t="s">
        <v>26</v>
      </c>
      <c r="D33" s="308">
        <v>1</v>
      </c>
      <c r="E33" s="309"/>
      <c r="F33" s="309"/>
      <c r="G33" s="309"/>
      <c r="H33" s="312"/>
      <c r="I33" s="30" t="s">
        <v>26</v>
      </c>
      <c r="J33" s="308">
        <v>2</v>
      </c>
      <c r="K33" s="309"/>
      <c r="L33" s="309"/>
      <c r="M33" s="309"/>
      <c r="N33" s="312"/>
      <c r="O33" s="30" t="s">
        <v>26</v>
      </c>
      <c r="P33" s="308">
        <v>3</v>
      </c>
      <c r="Q33" s="309"/>
      <c r="R33" s="309"/>
      <c r="S33" s="309"/>
      <c r="T33" s="312"/>
      <c r="U33" s="30" t="s">
        <v>26</v>
      </c>
      <c r="V33" s="308">
        <v>3</v>
      </c>
      <c r="W33" s="309"/>
      <c r="X33" s="309"/>
      <c r="Y33" s="309"/>
      <c r="Z33" s="309"/>
      <c r="AA33" s="29" t="s">
        <v>26</v>
      </c>
      <c r="AB33" s="308">
        <v>5</v>
      </c>
      <c r="AC33" s="309"/>
      <c r="AD33" s="309"/>
      <c r="AE33" s="309"/>
      <c r="AF33" s="310"/>
      <c r="AG33" s="156" t="s">
        <v>26</v>
      </c>
      <c r="AH33" s="308">
        <v>4</v>
      </c>
      <c r="AI33" s="309"/>
      <c r="AJ33" s="309"/>
      <c r="AK33" s="309"/>
      <c r="AL33" s="310"/>
    </row>
    <row r="34" spans="3:38" ht="15" thickBot="1" x14ac:dyDescent="0.35">
      <c r="C34" s="31" t="s">
        <v>27</v>
      </c>
      <c r="D34" s="32"/>
      <c r="H34" s="33"/>
      <c r="I34" s="34" t="s">
        <v>27</v>
      </c>
      <c r="J34" s="32"/>
      <c r="M34" s="1" t="s">
        <v>28</v>
      </c>
      <c r="N34" s="35">
        <v>0.05</v>
      </c>
      <c r="O34" s="34" t="s">
        <v>27</v>
      </c>
      <c r="P34" s="36">
        <v>15000000</v>
      </c>
      <c r="Q34" s="37">
        <f>P34-S34</f>
        <v>14475000</v>
      </c>
      <c r="R34" s="38" t="s">
        <v>29</v>
      </c>
      <c r="S34" s="37">
        <f>S42</f>
        <v>525000</v>
      </c>
      <c r="T34" s="39"/>
      <c r="U34" s="34" t="s">
        <v>27</v>
      </c>
      <c r="V34" s="142">
        <f>P34</f>
        <v>15000000</v>
      </c>
      <c r="W34" s="143">
        <f>Q34</f>
        <v>14475000</v>
      </c>
      <c r="X34" s="37" t="str">
        <f>R34</f>
        <v>+</v>
      </c>
      <c r="Y34" s="143">
        <f>S34</f>
        <v>525000</v>
      </c>
      <c r="Z34" s="157"/>
      <c r="AA34" s="31" t="s">
        <v>27</v>
      </c>
      <c r="AB34" s="142">
        <v>20000000</v>
      </c>
      <c r="AC34" s="10"/>
      <c r="AD34" s="5"/>
      <c r="AE34" s="10"/>
      <c r="AF34" s="40"/>
      <c r="AG34" s="33" t="s">
        <v>27</v>
      </c>
      <c r="AH34" s="36">
        <v>12000000</v>
      </c>
      <c r="AI34" s="10"/>
      <c r="AJ34" s="5"/>
      <c r="AK34" s="10"/>
      <c r="AL34" s="40"/>
    </row>
    <row r="35" spans="3:38" x14ac:dyDescent="0.3">
      <c r="C35" s="41" t="s">
        <v>30</v>
      </c>
      <c r="D35" s="32"/>
      <c r="H35" s="33"/>
      <c r="I35" s="42" t="s">
        <v>30</v>
      </c>
      <c r="J35" s="32"/>
      <c r="M35" s="1" t="s">
        <v>13</v>
      </c>
      <c r="N35" s="43">
        <v>0.2</v>
      </c>
      <c r="O35" s="42" t="s">
        <v>30</v>
      </c>
      <c r="P35" s="36">
        <f>P34+P43</f>
        <v>16000000</v>
      </c>
      <c r="T35" s="44"/>
      <c r="U35" s="42" t="s">
        <v>30</v>
      </c>
      <c r="V35" s="142">
        <f>P35</f>
        <v>16000000</v>
      </c>
      <c r="Y35" s="2" t="s">
        <v>28</v>
      </c>
      <c r="Z35" s="158">
        <v>0.05</v>
      </c>
      <c r="AA35" s="41" t="s">
        <v>30</v>
      </c>
      <c r="AB35" s="142">
        <f>AB43+AB44+AB34</f>
        <v>22000000</v>
      </c>
      <c r="AF35" s="46"/>
      <c r="AG35" s="159" t="s">
        <v>30</v>
      </c>
      <c r="AH35" s="36">
        <f>AH34+AH43+AH44</f>
        <v>14000000</v>
      </c>
      <c r="AL35" s="46"/>
    </row>
    <row r="36" spans="3:38" ht="15" thickBot="1" x14ac:dyDescent="0.35">
      <c r="C36" s="31" t="s">
        <v>31</v>
      </c>
      <c r="D36" s="32"/>
      <c r="H36" s="33"/>
      <c r="I36" s="34" t="s">
        <v>31</v>
      </c>
      <c r="J36" s="32"/>
      <c r="N36" s="33"/>
      <c r="O36" s="34" t="s">
        <v>31</v>
      </c>
      <c r="P36" s="47">
        <f>Q34/F41</f>
        <v>14.475</v>
      </c>
      <c r="T36" s="33"/>
      <c r="U36" s="34" t="s">
        <v>31</v>
      </c>
      <c r="V36" s="47">
        <f>W34/F41</f>
        <v>14.475</v>
      </c>
      <c r="Y36" s="23" t="s">
        <v>13</v>
      </c>
      <c r="Z36" s="160">
        <v>0.2</v>
      </c>
      <c r="AA36" s="31" t="s">
        <v>31</v>
      </c>
      <c r="AB36" s="47">
        <f>AB34/X46</f>
        <v>17.972122258543259</v>
      </c>
      <c r="AE36" s="49"/>
      <c r="AF36" s="51"/>
      <c r="AG36" s="33" t="s">
        <v>31</v>
      </c>
      <c r="AH36" s="47">
        <f>AH34/X46</f>
        <v>10.783273355125955</v>
      </c>
      <c r="AK36" s="49"/>
      <c r="AL36" s="51"/>
    </row>
    <row r="37" spans="3:38" ht="28.8" x14ac:dyDescent="0.3">
      <c r="C37" s="52"/>
      <c r="D37" s="53" t="s">
        <v>8</v>
      </c>
      <c r="E37" s="53" t="s">
        <v>32</v>
      </c>
      <c r="F37" s="53" t="s">
        <v>33</v>
      </c>
      <c r="G37" s="54" t="s">
        <v>34</v>
      </c>
      <c r="H37" s="55" t="s">
        <v>35</v>
      </c>
      <c r="I37" s="56"/>
      <c r="J37" s="53" t="s">
        <v>8</v>
      </c>
      <c r="K37" s="53" t="s">
        <v>32</v>
      </c>
      <c r="L37" s="53" t="s">
        <v>33</v>
      </c>
      <c r="M37" s="54" t="s">
        <v>34</v>
      </c>
      <c r="N37" s="55" t="s">
        <v>35</v>
      </c>
      <c r="O37" s="56"/>
      <c r="P37" s="53" t="s">
        <v>8</v>
      </c>
      <c r="Q37" s="53" t="s">
        <v>32</v>
      </c>
      <c r="R37" s="53" t="s">
        <v>33</v>
      </c>
      <c r="S37" s="54" t="s">
        <v>34</v>
      </c>
      <c r="T37" s="55" t="s">
        <v>35</v>
      </c>
      <c r="U37" s="56"/>
      <c r="V37" s="53" t="s">
        <v>8</v>
      </c>
      <c r="W37" s="53" t="s">
        <v>32</v>
      </c>
      <c r="X37" s="53" t="s">
        <v>33</v>
      </c>
      <c r="Y37" s="57" t="s">
        <v>34</v>
      </c>
      <c r="Z37" s="161" t="s">
        <v>35</v>
      </c>
      <c r="AA37" s="52"/>
      <c r="AB37" s="53" t="s">
        <v>8</v>
      </c>
      <c r="AC37" s="53" t="s">
        <v>32</v>
      </c>
      <c r="AD37" s="53" t="s">
        <v>33</v>
      </c>
      <c r="AE37" s="57" t="s">
        <v>34</v>
      </c>
      <c r="AF37" s="59" t="s">
        <v>35</v>
      </c>
      <c r="AG37" s="162"/>
      <c r="AH37" s="53" t="s">
        <v>8</v>
      </c>
      <c r="AI37" s="53" t="s">
        <v>32</v>
      </c>
      <c r="AJ37" s="53" t="s">
        <v>33</v>
      </c>
      <c r="AK37" s="57" t="s">
        <v>34</v>
      </c>
      <c r="AL37" s="59" t="s">
        <v>35</v>
      </c>
    </row>
    <row r="38" spans="3:38" x14ac:dyDescent="0.3">
      <c r="C38" s="60"/>
      <c r="D38" s="61"/>
      <c r="E38" s="61"/>
      <c r="F38" s="61"/>
      <c r="G38" s="62"/>
      <c r="H38" s="63"/>
      <c r="I38" s="61"/>
      <c r="J38" s="61"/>
      <c r="K38" s="61"/>
      <c r="L38" s="61"/>
      <c r="M38" s="62"/>
      <c r="N38" s="63"/>
      <c r="O38" s="61"/>
      <c r="P38" s="61"/>
      <c r="Q38" s="61"/>
      <c r="R38" s="61"/>
      <c r="S38" s="62"/>
      <c r="T38" s="63"/>
      <c r="U38" s="61"/>
      <c r="V38" s="61"/>
      <c r="W38" s="61"/>
      <c r="X38" s="61"/>
      <c r="Y38" s="62"/>
      <c r="Z38" s="163"/>
      <c r="AA38" s="60"/>
      <c r="AB38" s="61"/>
      <c r="AC38" s="61"/>
      <c r="AD38" s="61"/>
      <c r="AE38" s="62"/>
      <c r="AF38" s="64"/>
      <c r="AG38" s="63"/>
      <c r="AH38" s="61"/>
      <c r="AI38" s="61"/>
      <c r="AJ38" s="61"/>
      <c r="AK38" s="62"/>
      <c r="AL38" s="64"/>
    </row>
    <row r="39" spans="3:38" x14ac:dyDescent="0.3">
      <c r="C39" s="31" t="s">
        <v>36</v>
      </c>
      <c r="D39" s="164">
        <v>500000</v>
      </c>
      <c r="E39" s="66">
        <v>500000</v>
      </c>
      <c r="F39" s="67">
        <f>500000</f>
        <v>500000</v>
      </c>
      <c r="G39" s="68"/>
      <c r="H39" s="43">
        <f>F39/F41</f>
        <v>0.5</v>
      </c>
      <c r="I39" s="34" t="s">
        <v>36</v>
      </c>
      <c r="J39" s="65"/>
      <c r="K39" s="66"/>
      <c r="L39" s="67">
        <f>500000</f>
        <v>500000</v>
      </c>
      <c r="M39" s="68"/>
      <c r="N39" s="43">
        <f>L39/L41</f>
        <v>0.5</v>
      </c>
      <c r="O39" s="34" t="s">
        <v>36</v>
      </c>
      <c r="P39" s="65"/>
      <c r="Q39" s="66"/>
      <c r="R39" s="67">
        <v>500000</v>
      </c>
      <c r="S39" s="68"/>
      <c r="T39" s="69">
        <f>R39/R46</f>
        <v>0.46768982229402262</v>
      </c>
      <c r="U39" s="34" t="s">
        <v>36</v>
      </c>
      <c r="V39" s="65"/>
      <c r="W39" s="66"/>
      <c r="X39" s="67">
        <f>R39</f>
        <v>500000</v>
      </c>
      <c r="Y39" s="68"/>
      <c r="Z39" s="165">
        <f>X39/X46</f>
        <v>0.44930305646358143</v>
      </c>
      <c r="AA39" s="31" t="s">
        <v>36</v>
      </c>
      <c r="AB39" s="65"/>
      <c r="AC39" s="66"/>
      <c r="AD39" s="67">
        <f>X39</f>
        <v>500000</v>
      </c>
      <c r="AE39" s="70"/>
      <c r="AF39" s="72">
        <f>AD39/AD46</f>
        <v>0.40845732405780133</v>
      </c>
      <c r="AG39" s="33" t="s">
        <v>36</v>
      </c>
      <c r="AH39" s="65"/>
      <c r="AI39" s="66"/>
      <c r="AJ39" s="67">
        <f>X39</f>
        <v>500000</v>
      </c>
      <c r="AK39" s="70"/>
      <c r="AL39" s="72">
        <f>AJ39/AJ46</f>
        <v>0.38511690554021266</v>
      </c>
    </row>
    <row r="40" spans="3:38" x14ac:dyDescent="0.3">
      <c r="C40" s="31" t="s">
        <v>37</v>
      </c>
      <c r="D40" s="164">
        <v>500000</v>
      </c>
      <c r="E40" s="66">
        <v>500000</v>
      </c>
      <c r="F40" s="67">
        <f>F39</f>
        <v>500000</v>
      </c>
      <c r="G40" s="68"/>
      <c r="H40" s="43">
        <f>F40/F41</f>
        <v>0.5</v>
      </c>
      <c r="I40" s="34" t="s">
        <v>37</v>
      </c>
      <c r="J40" s="65"/>
      <c r="K40" s="66"/>
      <c r="L40" s="67">
        <f>L39</f>
        <v>500000</v>
      </c>
      <c r="M40" s="68"/>
      <c r="N40" s="43">
        <f>L40/L41</f>
        <v>0.5</v>
      </c>
      <c r="O40" s="34" t="s">
        <v>37</v>
      </c>
      <c r="P40" s="65"/>
      <c r="Q40" s="66"/>
      <c r="R40" s="67">
        <f>R22</f>
        <v>500000</v>
      </c>
      <c r="S40" s="68"/>
      <c r="T40" s="69">
        <f>R40/R46</f>
        <v>0.46768982229402262</v>
      </c>
      <c r="U40" s="34" t="s">
        <v>37</v>
      </c>
      <c r="V40" s="65"/>
      <c r="W40" s="66"/>
      <c r="X40" s="67">
        <f>R40</f>
        <v>500000</v>
      </c>
      <c r="Y40" s="68"/>
      <c r="Z40" s="165">
        <f>X40/X46</f>
        <v>0.44930305646358143</v>
      </c>
      <c r="AA40" s="31" t="s">
        <v>37</v>
      </c>
      <c r="AB40" s="65"/>
      <c r="AC40" s="66"/>
      <c r="AD40" s="67">
        <f>X40</f>
        <v>500000</v>
      </c>
      <c r="AE40" s="68"/>
      <c r="AF40" s="74">
        <f>AD40/AD46</f>
        <v>0.40845732405780133</v>
      </c>
      <c r="AG40" s="33" t="s">
        <v>37</v>
      </c>
      <c r="AH40" s="65"/>
      <c r="AI40" s="66"/>
      <c r="AJ40" s="67">
        <f>X40</f>
        <v>500000</v>
      </c>
      <c r="AK40" s="68"/>
      <c r="AL40" s="74">
        <f>AJ40/AJ46</f>
        <v>0.38511690554021266</v>
      </c>
    </row>
    <row r="41" spans="3:38" ht="15" thickBot="1" x14ac:dyDescent="0.35">
      <c r="C41" s="75" t="s">
        <v>38</v>
      </c>
      <c r="D41" s="166">
        <f>D39+D40</f>
        <v>1000000</v>
      </c>
      <c r="E41" s="77">
        <f>E39+E40</f>
        <v>1000000</v>
      </c>
      <c r="F41" s="78">
        <f>F39+F40</f>
        <v>1000000</v>
      </c>
      <c r="G41" s="79"/>
      <c r="H41" s="80">
        <f>H39+H40</f>
        <v>1</v>
      </c>
      <c r="I41" s="81" t="s">
        <v>38</v>
      </c>
      <c r="J41" s="76"/>
      <c r="K41" s="77"/>
      <c r="L41" s="78">
        <f>L39+L40</f>
        <v>1000000</v>
      </c>
      <c r="M41" s="79"/>
      <c r="N41" s="80">
        <f>N39+N40</f>
        <v>1</v>
      </c>
      <c r="O41" s="81" t="s">
        <v>38</v>
      </c>
      <c r="P41" s="76"/>
      <c r="Q41" s="77"/>
      <c r="R41" s="78">
        <f>R39+R40</f>
        <v>1000000</v>
      </c>
      <c r="S41" s="79"/>
      <c r="T41" s="82">
        <f>T40+T39</f>
        <v>0.93537964458804523</v>
      </c>
      <c r="U41" s="81" t="s">
        <v>38</v>
      </c>
      <c r="V41" s="76"/>
      <c r="W41" s="77"/>
      <c r="X41" s="78">
        <f>X39+X40</f>
        <v>1000000</v>
      </c>
      <c r="Y41" s="79"/>
      <c r="Z41" s="167">
        <f>Z39+Z40</f>
        <v>0.89860611292716286</v>
      </c>
      <c r="AA41" s="75" t="s">
        <v>38</v>
      </c>
      <c r="AB41" s="76"/>
      <c r="AC41" s="77"/>
      <c r="AD41" s="78">
        <f>AD39+AD40</f>
        <v>1000000</v>
      </c>
      <c r="AE41" s="79"/>
      <c r="AF41" s="84">
        <f>AD41/AD46</f>
        <v>0.81691464811560266</v>
      </c>
      <c r="AG41" s="168" t="s">
        <v>38</v>
      </c>
      <c r="AH41" s="76"/>
      <c r="AI41" s="77"/>
      <c r="AJ41" s="78">
        <f>AJ39+AJ40</f>
        <v>1000000</v>
      </c>
      <c r="AK41" s="79"/>
      <c r="AL41" s="84">
        <f>AL39+AL40</f>
        <v>0.77023381108042532</v>
      </c>
    </row>
    <row r="42" spans="3:38" x14ac:dyDescent="0.3">
      <c r="C42" s="31" t="s">
        <v>39</v>
      </c>
      <c r="D42" s="65"/>
      <c r="E42" s="67"/>
      <c r="F42" s="67"/>
      <c r="G42" s="65"/>
      <c r="H42" s="43"/>
      <c r="I42" s="34" t="s">
        <v>39</v>
      </c>
      <c r="J42" s="144">
        <v>500000</v>
      </c>
      <c r="K42" s="67"/>
      <c r="L42" s="67"/>
      <c r="M42" s="144">
        <v>500000</v>
      </c>
      <c r="N42" s="43"/>
      <c r="O42" s="34" t="s">
        <v>39</v>
      </c>
      <c r="P42" s="65"/>
      <c r="Q42" s="67"/>
      <c r="R42" s="67"/>
      <c r="S42" s="65">
        <f>M42*1.05</f>
        <v>525000</v>
      </c>
      <c r="T42" s="69"/>
      <c r="U42" s="34" t="s">
        <v>39</v>
      </c>
      <c r="V42" s="65"/>
      <c r="W42" s="67">
        <f>F41/(1-W9)*W9</f>
        <v>43750</v>
      </c>
      <c r="X42" s="67">
        <f>W42</f>
        <v>43750</v>
      </c>
      <c r="Y42" s="65"/>
      <c r="Z42" s="165">
        <f>X42/X46</f>
        <v>3.9314017440563377E-2</v>
      </c>
      <c r="AA42" s="31" t="s">
        <v>39</v>
      </c>
      <c r="AB42" s="65"/>
      <c r="AC42" s="67"/>
      <c r="AD42" s="67">
        <f>X42</f>
        <v>43750</v>
      </c>
      <c r="AE42" s="65"/>
      <c r="AF42" s="72">
        <f>AD42/AD46</f>
        <v>3.5740015855057615E-2</v>
      </c>
      <c r="AG42" s="33" t="s">
        <v>39</v>
      </c>
      <c r="AH42" s="65"/>
      <c r="AI42" s="67"/>
      <c r="AJ42" s="67">
        <f>X42</f>
        <v>43750</v>
      </c>
      <c r="AK42" s="65"/>
      <c r="AL42" s="72">
        <f>AJ42/AJ46</f>
        <v>3.369772923476861E-2</v>
      </c>
    </row>
    <row r="43" spans="3:38" x14ac:dyDescent="0.3">
      <c r="C43" s="31" t="s">
        <v>40</v>
      </c>
      <c r="D43" s="65"/>
      <c r="E43" s="66"/>
      <c r="F43" s="67"/>
      <c r="G43" s="68"/>
      <c r="H43" s="43"/>
      <c r="I43" s="34" t="s">
        <v>40</v>
      </c>
      <c r="J43" s="65"/>
      <c r="K43" s="66"/>
      <c r="L43" s="67"/>
      <c r="M43" s="68"/>
      <c r="N43" s="43"/>
      <c r="O43" s="34" t="s">
        <v>40</v>
      </c>
      <c r="P43" s="65">
        <v>1000000</v>
      </c>
      <c r="Q43" s="67">
        <f>P43/P36</f>
        <v>69084.628670120903</v>
      </c>
      <c r="R43" s="67">
        <f>Q43</f>
        <v>69084.628670120903</v>
      </c>
      <c r="S43" s="68"/>
      <c r="T43" s="69">
        <f>R43/R46</f>
        <v>6.462035541195478E-2</v>
      </c>
      <c r="U43" s="34" t="s">
        <v>40</v>
      </c>
      <c r="V43" s="144">
        <v>1000000</v>
      </c>
      <c r="W43" s="67">
        <f>V43/V36</f>
        <v>69084.628670120903</v>
      </c>
      <c r="X43" s="67">
        <f>W43</f>
        <v>69084.628670120903</v>
      </c>
      <c r="Y43" s="68"/>
      <c r="Z43" s="165">
        <f>X43/X46</f>
        <v>6.2079869632273778E-2</v>
      </c>
      <c r="AA43" s="31" t="s">
        <v>40</v>
      </c>
      <c r="AB43" s="65">
        <v>0</v>
      </c>
      <c r="AC43" s="67">
        <f>AB43/AB36</f>
        <v>0</v>
      </c>
      <c r="AD43" s="67">
        <f>AC43+W43</f>
        <v>69084.628670120903</v>
      </c>
      <c r="AE43" s="68"/>
      <c r="AF43" s="72">
        <f>AD43/AD46</f>
        <v>5.643624512024889E-2</v>
      </c>
      <c r="AG43" s="33" t="s">
        <v>40</v>
      </c>
      <c r="AH43" s="65">
        <v>1000000</v>
      </c>
      <c r="AI43" s="67">
        <f>AH43/AH36</f>
        <v>92736.219055843409</v>
      </c>
      <c r="AJ43" s="67">
        <f>X43+AI43</f>
        <v>161820.84772596433</v>
      </c>
      <c r="AK43" s="68"/>
      <c r="AL43" s="72">
        <f>AJ43/AJ46</f>
        <v>0.12463988825623468</v>
      </c>
    </row>
    <row r="44" spans="3:38" x14ac:dyDescent="0.3">
      <c r="C44" s="31" t="s">
        <v>41</v>
      </c>
      <c r="D44" s="65"/>
      <c r="E44" s="66"/>
      <c r="F44" s="67"/>
      <c r="G44" s="68"/>
      <c r="H44" s="43"/>
      <c r="I44" s="34" t="s">
        <v>41</v>
      </c>
      <c r="J44" s="65"/>
      <c r="K44" s="66"/>
      <c r="L44" s="67"/>
      <c r="M44" s="68"/>
      <c r="N44" s="43"/>
      <c r="O44" s="34" t="s">
        <v>41</v>
      </c>
      <c r="P44" s="65"/>
      <c r="Q44" s="66"/>
      <c r="R44" s="67"/>
      <c r="S44" s="68"/>
      <c r="T44" s="69"/>
      <c r="U44" s="34" t="s">
        <v>41</v>
      </c>
      <c r="V44" s="65"/>
      <c r="W44" s="66"/>
      <c r="X44" s="67"/>
      <c r="Y44" s="68"/>
      <c r="Z44" s="165"/>
      <c r="AA44" s="31" t="s">
        <v>41</v>
      </c>
      <c r="AB44" s="144">
        <v>2000000</v>
      </c>
      <c r="AC44" s="67">
        <f>AB44/AB36</f>
        <v>111283.46286701209</v>
      </c>
      <c r="AD44" s="67">
        <f>AC44</f>
        <v>111283.46286701209</v>
      </c>
      <c r="AE44" s="68"/>
      <c r="AF44" s="74">
        <f>AD44/AD46</f>
        <v>9.0909090909090912E-2</v>
      </c>
      <c r="AG44" s="33" t="s">
        <v>41</v>
      </c>
      <c r="AH44" s="65">
        <v>1000000</v>
      </c>
      <c r="AI44" s="67">
        <f>AH44/AH36</f>
        <v>92736.219055843409</v>
      </c>
      <c r="AJ44" s="67">
        <f>AI44</f>
        <v>92736.219055843409</v>
      </c>
      <c r="AK44" s="68"/>
      <c r="AL44" s="74">
        <f>AJ44/AJ46</f>
        <v>7.1428571428571425E-2</v>
      </c>
    </row>
    <row r="45" spans="3:38" ht="15" thickBot="1" x14ac:dyDescent="0.35">
      <c r="C45" s="75" t="s">
        <v>42</v>
      </c>
      <c r="D45" s="76"/>
      <c r="E45" s="78"/>
      <c r="F45" s="78"/>
      <c r="G45" s="79"/>
      <c r="H45" s="80"/>
      <c r="I45" s="81" t="s">
        <v>42</v>
      </c>
      <c r="J45" s="76"/>
      <c r="K45" s="78"/>
      <c r="L45" s="78"/>
      <c r="M45" s="79"/>
      <c r="N45" s="80"/>
      <c r="O45" s="81" t="s">
        <v>42</v>
      </c>
      <c r="P45" s="76">
        <f>P43</f>
        <v>1000000</v>
      </c>
      <c r="Q45" s="78"/>
      <c r="R45" s="78">
        <f>R43</f>
        <v>69084.628670120903</v>
      </c>
      <c r="S45" s="79"/>
      <c r="T45" s="82">
        <f>T43</f>
        <v>6.462035541195478E-2</v>
      </c>
      <c r="U45" s="81" t="s">
        <v>42</v>
      </c>
      <c r="V45" s="76"/>
      <c r="W45" s="78"/>
      <c r="X45" s="78">
        <f>X43+X42</f>
        <v>112834.6286701209</v>
      </c>
      <c r="Y45" s="79"/>
      <c r="Z45" s="167">
        <f>Z42+Z43</f>
        <v>0.10139388707283715</v>
      </c>
      <c r="AA45" s="75" t="s">
        <v>42</v>
      </c>
      <c r="AB45" s="145">
        <f>AB43+AB44</f>
        <v>2000000</v>
      </c>
      <c r="AC45" s="78">
        <f>AC43+AC44</f>
        <v>111283.46286701209</v>
      </c>
      <c r="AD45" s="78">
        <f>AD44+AD43+AD42</f>
        <v>224118.09153713298</v>
      </c>
      <c r="AE45" s="79"/>
      <c r="AF45" s="84">
        <f>AD45/AD46</f>
        <v>0.18308535188439742</v>
      </c>
      <c r="AG45" s="168" t="s">
        <v>42</v>
      </c>
      <c r="AH45" s="76">
        <f>AH43+AH44</f>
        <v>2000000</v>
      </c>
      <c r="AI45" s="78">
        <f>AI43+AI44</f>
        <v>185472.43811168682</v>
      </c>
      <c r="AJ45" s="78">
        <f>AJ42+AJ43+AJ44</f>
        <v>298307.06678180775</v>
      </c>
      <c r="AK45" s="79"/>
      <c r="AL45" s="84">
        <f>AJ45/AJ46</f>
        <v>0.22976618891957473</v>
      </c>
    </row>
    <row r="46" spans="3:38" ht="15" thickBot="1" x14ac:dyDescent="0.35">
      <c r="C46" s="86" t="s">
        <v>43</v>
      </c>
      <c r="D46" s="87"/>
      <c r="E46" s="88"/>
      <c r="F46" s="88"/>
      <c r="G46" s="87"/>
      <c r="H46" s="89"/>
      <c r="I46" s="90" t="s">
        <v>43</v>
      </c>
      <c r="J46" s="146">
        <f>J42</f>
        <v>500000</v>
      </c>
      <c r="K46" s="88"/>
      <c r="L46" s="88">
        <f>L45+L41</f>
        <v>1000000</v>
      </c>
      <c r="M46" s="146">
        <f>M42</f>
        <v>500000</v>
      </c>
      <c r="N46" s="89">
        <f>N41</f>
        <v>1</v>
      </c>
      <c r="O46" s="90" t="s">
        <v>43</v>
      </c>
      <c r="P46" s="87">
        <f>P45</f>
        <v>1000000</v>
      </c>
      <c r="Q46" s="88"/>
      <c r="R46" s="88">
        <f>R45+R41</f>
        <v>1069084.6286701208</v>
      </c>
      <c r="S46" s="87"/>
      <c r="T46" s="89">
        <f>T45+T41</f>
        <v>1</v>
      </c>
      <c r="U46" s="90" t="s">
        <v>43</v>
      </c>
      <c r="V46" s="87"/>
      <c r="W46" s="88"/>
      <c r="X46" s="88">
        <f>X45+X41</f>
        <v>1112834.6286701208</v>
      </c>
      <c r="Y46" s="87"/>
      <c r="Z46" s="89">
        <f>Z41+Z45</f>
        <v>1</v>
      </c>
      <c r="AA46" s="91" t="s">
        <v>43</v>
      </c>
      <c r="AB46" s="174">
        <f>AB45+AB41</f>
        <v>2000000</v>
      </c>
      <c r="AC46" s="93">
        <f>AC45+AC41</f>
        <v>111283.46286701209</v>
      </c>
      <c r="AD46" s="93">
        <f>AD45+AD41</f>
        <v>1224118.0915371329</v>
      </c>
      <c r="AE46" s="92"/>
      <c r="AF46" s="94">
        <f>AF45+AF41</f>
        <v>1</v>
      </c>
      <c r="AG46" s="91" t="s">
        <v>43</v>
      </c>
      <c r="AH46" s="92">
        <f>AH45+AH41</f>
        <v>2000000</v>
      </c>
      <c r="AI46" s="93">
        <f>AI45+AI41</f>
        <v>185472.43811168682</v>
      </c>
      <c r="AJ46" s="93">
        <f>AJ45+AJ41</f>
        <v>1298307.0667818077</v>
      </c>
      <c r="AK46" s="92"/>
      <c r="AL46" s="95">
        <f>AL41+AL45</f>
        <v>1</v>
      </c>
    </row>
    <row r="47" spans="3:38" ht="6.6" customHeight="1" thickBot="1" x14ac:dyDescent="0.35">
      <c r="C47" s="96"/>
      <c r="D47" s="97"/>
      <c r="E47" s="98"/>
      <c r="F47" s="98"/>
      <c r="G47" s="97"/>
      <c r="H47" s="99"/>
      <c r="I47" s="96"/>
      <c r="J47" s="97"/>
      <c r="K47" s="98"/>
      <c r="L47" s="98"/>
      <c r="M47" s="97"/>
      <c r="N47" s="99"/>
      <c r="O47" s="96"/>
      <c r="P47" s="97"/>
      <c r="Q47" s="98"/>
      <c r="R47" s="98"/>
      <c r="S47" s="97"/>
      <c r="T47" s="99"/>
      <c r="U47" s="96"/>
      <c r="V47" s="97"/>
      <c r="W47" s="98"/>
      <c r="X47" s="98"/>
      <c r="Y47" s="97"/>
      <c r="Z47" s="99"/>
      <c r="AA47" s="96"/>
      <c r="AB47" s="97"/>
      <c r="AC47" s="98"/>
      <c r="AD47" s="98"/>
      <c r="AE47" s="97"/>
      <c r="AF47" s="100"/>
      <c r="AG47" s="96"/>
      <c r="AH47" s="97"/>
      <c r="AI47" s="98"/>
      <c r="AJ47" s="98"/>
      <c r="AK47" s="97"/>
      <c r="AL47" s="100"/>
    </row>
    <row r="48" spans="3:38" x14ac:dyDescent="0.3">
      <c r="C48" s="313" t="s">
        <v>47</v>
      </c>
      <c r="D48" s="319"/>
      <c r="E48" s="319"/>
      <c r="F48" s="319"/>
      <c r="G48" s="319"/>
      <c r="H48" s="319"/>
      <c r="I48" s="319"/>
      <c r="J48" s="319"/>
      <c r="K48" s="319"/>
      <c r="L48" s="319"/>
      <c r="M48" s="319"/>
      <c r="N48" s="320"/>
      <c r="O48" s="313" t="s">
        <v>47</v>
      </c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20"/>
      <c r="AA48" s="313" t="s">
        <v>47</v>
      </c>
      <c r="AB48" s="324"/>
      <c r="AC48" s="324"/>
      <c r="AD48" s="324"/>
      <c r="AE48" s="324"/>
      <c r="AF48" s="325"/>
      <c r="AG48" s="313" t="s">
        <v>47</v>
      </c>
      <c r="AH48" s="319"/>
      <c r="AI48" s="319"/>
      <c r="AJ48" s="319"/>
      <c r="AK48" s="319"/>
      <c r="AL48" s="320"/>
    </row>
    <row r="49" spans="3:38" ht="15" thickBot="1" x14ac:dyDescent="0.35">
      <c r="C49" s="321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3"/>
      <c r="O49" s="321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3"/>
      <c r="AA49" s="326"/>
      <c r="AB49" s="327"/>
      <c r="AC49" s="327"/>
      <c r="AD49" s="327"/>
      <c r="AE49" s="327"/>
      <c r="AF49" s="328"/>
      <c r="AG49" s="321"/>
      <c r="AH49" s="322"/>
      <c r="AI49" s="322"/>
      <c r="AJ49" s="322"/>
      <c r="AK49" s="322"/>
      <c r="AL49" s="323"/>
    </row>
    <row r="50" spans="3:38" x14ac:dyDescent="0.3">
      <c r="C50" s="102" t="s">
        <v>18</v>
      </c>
      <c r="D50" s="329" t="s">
        <v>19</v>
      </c>
      <c r="E50" s="330"/>
      <c r="F50" s="330"/>
      <c r="G50" s="330"/>
      <c r="H50" s="331"/>
      <c r="I50" s="102" t="s">
        <v>18</v>
      </c>
      <c r="J50" s="329" t="s">
        <v>20</v>
      </c>
      <c r="K50" s="330"/>
      <c r="L50" s="330"/>
      <c r="M50" s="330"/>
      <c r="N50" s="331"/>
      <c r="O50" s="103" t="s">
        <v>48</v>
      </c>
      <c r="P50" s="329" t="s">
        <v>22</v>
      </c>
      <c r="Q50" s="330"/>
      <c r="R50" s="330"/>
      <c r="S50" s="330"/>
      <c r="T50" s="331"/>
      <c r="U50" s="103" t="s">
        <v>48</v>
      </c>
      <c r="V50" s="329" t="s">
        <v>23</v>
      </c>
      <c r="W50" s="330"/>
      <c r="X50" s="330"/>
      <c r="Y50" s="330"/>
      <c r="Z50" s="330"/>
      <c r="AA50" s="175" t="s">
        <v>48</v>
      </c>
      <c r="AB50" s="305" t="s">
        <v>24</v>
      </c>
      <c r="AC50" s="306"/>
      <c r="AD50" s="306"/>
      <c r="AE50" s="306"/>
      <c r="AF50" s="307"/>
      <c r="AG50" s="176" t="s">
        <v>48</v>
      </c>
      <c r="AH50" s="329" t="s">
        <v>25</v>
      </c>
      <c r="AI50" s="330"/>
      <c r="AJ50" s="330"/>
      <c r="AK50" s="330"/>
      <c r="AL50" s="331"/>
    </row>
    <row r="51" spans="3:38" x14ac:dyDescent="0.3">
      <c r="C51" s="30" t="s">
        <v>26</v>
      </c>
      <c r="D51" s="308">
        <v>1</v>
      </c>
      <c r="E51" s="309"/>
      <c r="F51" s="309"/>
      <c r="G51" s="309"/>
      <c r="H51" s="312"/>
      <c r="I51" s="30" t="s">
        <v>26</v>
      </c>
      <c r="J51" s="308">
        <v>2</v>
      </c>
      <c r="K51" s="309"/>
      <c r="L51" s="309"/>
      <c r="M51" s="309"/>
      <c r="N51" s="312"/>
      <c r="O51" s="30" t="s">
        <v>26</v>
      </c>
      <c r="P51" s="308">
        <v>3</v>
      </c>
      <c r="Q51" s="309"/>
      <c r="R51" s="309"/>
      <c r="S51" s="309"/>
      <c r="T51" s="312"/>
      <c r="U51" s="30" t="s">
        <v>26</v>
      </c>
      <c r="V51" s="308">
        <v>3</v>
      </c>
      <c r="W51" s="309"/>
      <c r="X51" s="309"/>
      <c r="Y51" s="309"/>
      <c r="Z51" s="309"/>
      <c r="AA51" s="29" t="s">
        <v>26</v>
      </c>
      <c r="AB51" s="308">
        <v>5</v>
      </c>
      <c r="AC51" s="309"/>
      <c r="AD51" s="309"/>
      <c r="AE51" s="309"/>
      <c r="AF51" s="310"/>
      <c r="AG51" s="156" t="s">
        <v>26</v>
      </c>
      <c r="AH51" s="308">
        <v>4</v>
      </c>
      <c r="AI51" s="309"/>
      <c r="AJ51" s="309"/>
      <c r="AK51" s="309"/>
      <c r="AL51" s="312"/>
    </row>
    <row r="52" spans="3:38" ht="15" thickBot="1" x14ac:dyDescent="0.35">
      <c r="C52" s="34" t="s">
        <v>27</v>
      </c>
      <c r="D52" s="32"/>
      <c r="H52" s="33"/>
      <c r="I52" s="34" t="s">
        <v>27</v>
      </c>
      <c r="J52" s="32"/>
      <c r="M52" s="1" t="s">
        <v>28</v>
      </c>
      <c r="N52" s="35">
        <v>0.05</v>
      </c>
      <c r="O52" s="34" t="s">
        <v>27</v>
      </c>
      <c r="P52" s="36">
        <v>15000000</v>
      </c>
      <c r="Q52" s="37">
        <f>P52-S52</f>
        <v>14475000</v>
      </c>
      <c r="R52" s="38" t="s">
        <v>29</v>
      </c>
      <c r="S52" s="37">
        <f>S60</f>
        <v>525000</v>
      </c>
      <c r="T52" s="39"/>
      <c r="U52" s="34" t="s">
        <v>27</v>
      </c>
      <c r="V52" s="142">
        <f>P52</f>
        <v>15000000</v>
      </c>
      <c r="W52" s="143">
        <f>Q52</f>
        <v>14475000</v>
      </c>
      <c r="X52" s="37" t="str">
        <f>R52</f>
        <v>+</v>
      </c>
      <c r="Y52" s="143">
        <f>S52</f>
        <v>525000</v>
      </c>
      <c r="Z52" s="157"/>
      <c r="AA52" s="31" t="s">
        <v>27</v>
      </c>
      <c r="AB52" s="36">
        <f>AB34</f>
        <v>20000000</v>
      </c>
      <c r="AC52" s="10"/>
      <c r="AD52" s="10"/>
      <c r="AE52" s="10"/>
      <c r="AF52" s="40"/>
      <c r="AG52" s="33" t="s">
        <v>27</v>
      </c>
      <c r="AH52" s="36">
        <v>12000000</v>
      </c>
      <c r="AI52" s="10"/>
      <c r="AJ52" s="10"/>
      <c r="AK52" s="10"/>
      <c r="AL52" s="39"/>
    </row>
    <row r="53" spans="3:38" x14ac:dyDescent="0.3">
      <c r="C53" s="42" t="s">
        <v>30</v>
      </c>
      <c r="D53" s="32"/>
      <c r="H53" s="33"/>
      <c r="I53" s="42" t="s">
        <v>30</v>
      </c>
      <c r="J53" s="32"/>
      <c r="M53" s="1" t="s">
        <v>13</v>
      </c>
      <c r="N53" s="43">
        <v>0.2</v>
      </c>
      <c r="O53" s="42" t="s">
        <v>30</v>
      </c>
      <c r="P53" s="36">
        <f>P52+P61</f>
        <v>16000000</v>
      </c>
      <c r="T53" s="44"/>
      <c r="U53" s="42" t="s">
        <v>30</v>
      </c>
      <c r="V53" s="142">
        <f>P53</f>
        <v>16000000</v>
      </c>
      <c r="Y53" s="2" t="s">
        <v>28</v>
      </c>
      <c r="Z53" s="158">
        <v>0.05</v>
      </c>
      <c r="AA53" s="41" t="s">
        <v>30</v>
      </c>
      <c r="AB53" s="36">
        <f>AB52+AB61+AB62</f>
        <v>22000000</v>
      </c>
      <c r="AF53" s="46"/>
      <c r="AG53" s="159" t="s">
        <v>30</v>
      </c>
      <c r="AH53" s="36">
        <f>AH52+AH61+AH62</f>
        <v>14000000</v>
      </c>
      <c r="AL53" s="44"/>
    </row>
    <row r="54" spans="3:38" ht="15" thickBot="1" x14ac:dyDescent="0.35">
      <c r="C54" s="34" t="s">
        <v>31</v>
      </c>
      <c r="D54" s="32"/>
      <c r="H54" s="33"/>
      <c r="I54" s="34" t="s">
        <v>31</v>
      </c>
      <c r="J54" s="32"/>
      <c r="N54" s="33"/>
      <c r="O54" s="34" t="s">
        <v>31</v>
      </c>
      <c r="P54" s="47">
        <f>Q52/F59</f>
        <v>14.475</v>
      </c>
      <c r="T54" s="33"/>
      <c r="U54" s="34" t="s">
        <v>31</v>
      </c>
      <c r="V54" s="47">
        <f>W52/F59</f>
        <v>14.475</v>
      </c>
      <c r="Y54" s="23" t="s">
        <v>17</v>
      </c>
      <c r="Z54" s="177">
        <v>8000000</v>
      </c>
      <c r="AA54" s="31" t="s">
        <v>31</v>
      </c>
      <c r="AB54" s="178">
        <f>AB52/X64</f>
        <v>17.625654612131907</v>
      </c>
      <c r="AC54" s="49"/>
      <c r="AD54" s="49"/>
      <c r="AE54" s="49"/>
      <c r="AF54" s="51"/>
      <c r="AG54" s="33" t="s">
        <v>31</v>
      </c>
      <c r="AH54" s="47">
        <f>AH52/X64</f>
        <v>10.575392767279144</v>
      </c>
      <c r="AK54" s="49"/>
      <c r="AL54" s="50"/>
    </row>
    <row r="55" spans="3:38" ht="28.8" x14ac:dyDescent="0.3">
      <c r="C55" s="56"/>
      <c r="D55" s="53" t="s">
        <v>8</v>
      </c>
      <c r="E55" s="53" t="s">
        <v>32</v>
      </c>
      <c r="F55" s="53" t="s">
        <v>33</v>
      </c>
      <c r="G55" s="54" t="s">
        <v>34</v>
      </c>
      <c r="H55" s="55" t="s">
        <v>35</v>
      </c>
      <c r="I55" s="56"/>
      <c r="J55" s="53" t="s">
        <v>8</v>
      </c>
      <c r="K55" s="53" t="s">
        <v>32</v>
      </c>
      <c r="L55" s="53" t="s">
        <v>33</v>
      </c>
      <c r="M55" s="54" t="s">
        <v>34</v>
      </c>
      <c r="N55" s="55" t="s">
        <v>35</v>
      </c>
      <c r="O55" s="56"/>
      <c r="P55" s="53" t="s">
        <v>8</v>
      </c>
      <c r="Q55" s="53" t="s">
        <v>32</v>
      </c>
      <c r="R55" s="53" t="s">
        <v>33</v>
      </c>
      <c r="S55" s="54" t="s">
        <v>34</v>
      </c>
      <c r="T55" s="55" t="s">
        <v>35</v>
      </c>
      <c r="U55" s="56"/>
      <c r="V55" s="53" t="s">
        <v>8</v>
      </c>
      <c r="W55" s="53" t="s">
        <v>32</v>
      </c>
      <c r="X55" s="53" t="s">
        <v>33</v>
      </c>
      <c r="Y55" s="57" t="s">
        <v>34</v>
      </c>
      <c r="Z55" s="161" t="s">
        <v>35</v>
      </c>
      <c r="AA55" s="52"/>
      <c r="AB55" s="53" t="s">
        <v>8</v>
      </c>
      <c r="AC55" s="53" t="s">
        <v>32</v>
      </c>
      <c r="AD55" s="53" t="s">
        <v>33</v>
      </c>
      <c r="AE55" s="57" t="s">
        <v>34</v>
      </c>
      <c r="AF55" s="179" t="s">
        <v>35</v>
      </c>
      <c r="AG55" s="162"/>
      <c r="AH55" s="53" t="s">
        <v>8</v>
      </c>
      <c r="AI55" s="53" t="s">
        <v>32</v>
      </c>
      <c r="AJ55" s="53" t="s">
        <v>33</v>
      </c>
      <c r="AK55" s="57" t="s">
        <v>34</v>
      </c>
      <c r="AL55" s="58" t="s">
        <v>35</v>
      </c>
    </row>
    <row r="56" spans="3:38" x14ac:dyDescent="0.3">
      <c r="C56" s="61"/>
      <c r="D56" s="61"/>
      <c r="E56" s="61"/>
      <c r="F56" s="61"/>
      <c r="G56" s="62"/>
      <c r="H56" s="63"/>
      <c r="I56" s="61"/>
      <c r="J56" s="61"/>
      <c r="K56" s="61"/>
      <c r="L56" s="61"/>
      <c r="M56" s="62"/>
      <c r="N56" s="63"/>
      <c r="O56" s="61"/>
      <c r="P56" s="61"/>
      <c r="Q56" s="61"/>
      <c r="R56" s="61"/>
      <c r="S56" s="62"/>
      <c r="T56" s="63"/>
      <c r="U56" s="61"/>
      <c r="V56" s="61"/>
      <c r="W56" s="61"/>
      <c r="X56" s="61"/>
      <c r="Y56" s="62"/>
      <c r="Z56" s="163"/>
      <c r="AA56" s="60"/>
      <c r="AB56" s="61"/>
      <c r="AC56" s="61"/>
      <c r="AD56" s="61"/>
      <c r="AE56" s="62"/>
      <c r="AF56" s="180"/>
      <c r="AG56" s="63"/>
      <c r="AH56" s="61"/>
      <c r="AI56" s="61"/>
      <c r="AJ56" s="61"/>
      <c r="AK56" s="62"/>
      <c r="AL56" s="63"/>
    </row>
    <row r="57" spans="3:38" x14ac:dyDescent="0.3">
      <c r="C57" s="34" t="s">
        <v>36</v>
      </c>
      <c r="D57" s="164">
        <v>500000</v>
      </c>
      <c r="E57" s="66">
        <v>500000</v>
      </c>
      <c r="F57" s="67">
        <f>500000</f>
        <v>500000</v>
      </c>
      <c r="G57" s="68"/>
      <c r="H57" s="43">
        <f>F57/F59</f>
        <v>0.5</v>
      </c>
      <c r="I57" s="34" t="s">
        <v>36</v>
      </c>
      <c r="J57" s="65"/>
      <c r="K57" s="66"/>
      <c r="L57" s="67">
        <f>500000</f>
        <v>500000</v>
      </c>
      <c r="M57" s="68"/>
      <c r="N57" s="43">
        <f>L57/L59</f>
        <v>0.5</v>
      </c>
      <c r="O57" s="34" t="s">
        <v>36</v>
      </c>
      <c r="P57" s="65"/>
      <c r="Q57" s="66"/>
      <c r="R57" s="67">
        <v>500000</v>
      </c>
      <c r="S57" s="68"/>
      <c r="T57" s="69">
        <f>R57/R64</f>
        <v>0.46768982229402262</v>
      </c>
      <c r="U57" s="34" t="s">
        <v>36</v>
      </c>
      <c r="V57" s="65"/>
      <c r="W57" s="66"/>
      <c r="X57" s="67">
        <f>R57</f>
        <v>500000</v>
      </c>
      <c r="Y57" s="68"/>
      <c r="Z57" s="165">
        <f>X57/X64</f>
        <v>0.44064136530329767</v>
      </c>
      <c r="AA57" s="31" t="s">
        <v>36</v>
      </c>
      <c r="AB57" s="65"/>
      <c r="AC57" s="66"/>
      <c r="AD57" s="67">
        <f>X57</f>
        <v>500000</v>
      </c>
      <c r="AE57" s="68"/>
      <c r="AF57" s="181">
        <f>AD57/AD64</f>
        <v>0.4005830593666343</v>
      </c>
      <c r="AG57" s="33" t="s">
        <v>36</v>
      </c>
      <c r="AH57" s="65"/>
      <c r="AI57" s="66"/>
      <c r="AJ57" s="67">
        <f>X57</f>
        <v>500000</v>
      </c>
      <c r="AK57" s="68"/>
      <c r="AL57" s="69">
        <f>AJ57/AJ64</f>
        <v>0.377692598831398</v>
      </c>
    </row>
    <row r="58" spans="3:38" x14ac:dyDescent="0.3">
      <c r="C58" s="34" t="s">
        <v>37</v>
      </c>
      <c r="D58" s="164">
        <v>500000</v>
      </c>
      <c r="E58" s="66">
        <v>500000</v>
      </c>
      <c r="F58" s="67">
        <f>F57</f>
        <v>500000</v>
      </c>
      <c r="G58" s="68"/>
      <c r="H58" s="43">
        <f>F58/F59</f>
        <v>0.5</v>
      </c>
      <c r="I58" s="34" t="s">
        <v>37</v>
      </c>
      <c r="J58" s="65"/>
      <c r="K58" s="66"/>
      <c r="L58" s="67">
        <f>L57</f>
        <v>500000</v>
      </c>
      <c r="M58" s="68"/>
      <c r="N58" s="43">
        <f>L58/L59</f>
        <v>0.5</v>
      </c>
      <c r="O58" s="34" t="s">
        <v>37</v>
      </c>
      <c r="P58" s="65"/>
      <c r="Q58" s="66"/>
      <c r="R58" s="67">
        <f>R40</f>
        <v>500000</v>
      </c>
      <c r="S58" s="68"/>
      <c r="T58" s="69">
        <f>R58/R64</f>
        <v>0.46768982229402262</v>
      </c>
      <c r="U58" s="34" t="s">
        <v>37</v>
      </c>
      <c r="V58" s="65"/>
      <c r="W58" s="66"/>
      <c r="X58" s="67">
        <f>R58</f>
        <v>500000</v>
      </c>
      <c r="Y58" s="68"/>
      <c r="Z58" s="165">
        <f>X58/X64</f>
        <v>0.44064136530329767</v>
      </c>
      <c r="AA58" s="31" t="s">
        <v>37</v>
      </c>
      <c r="AB58" s="65"/>
      <c r="AC58" s="66"/>
      <c r="AD58" s="67">
        <f>X58</f>
        <v>500000</v>
      </c>
      <c r="AE58" s="68"/>
      <c r="AF58" s="181">
        <f>AD58/AD64</f>
        <v>0.4005830593666343</v>
      </c>
      <c r="AG58" s="33" t="s">
        <v>37</v>
      </c>
      <c r="AH58" s="65"/>
      <c r="AI58" s="66"/>
      <c r="AJ58" s="67">
        <f>X58</f>
        <v>500000</v>
      </c>
      <c r="AK58" s="68"/>
      <c r="AL58" s="69">
        <f>AJ58/AJ64</f>
        <v>0.377692598831398</v>
      </c>
    </row>
    <row r="59" spans="3:38" ht="15" thickBot="1" x14ac:dyDescent="0.35">
      <c r="C59" s="81" t="s">
        <v>38</v>
      </c>
      <c r="D59" s="166">
        <f>D57+D58</f>
        <v>1000000</v>
      </c>
      <c r="E59" s="77">
        <f>E57+E58</f>
        <v>1000000</v>
      </c>
      <c r="F59" s="78">
        <f>F57+F58</f>
        <v>1000000</v>
      </c>
      <c r="G59" s="79"/>
      <c r="H59" s="80">
        <f>H57+H58</f>
        <v>1</v>
      </c>
      <c r="I59" s="81" t="s">
        <v>38</v>
      </c>
      <c r="J59" s="76"/>
      <c r="K59" s="77"/>
      <c r="L59" s="78">
        <f>L57+L58</f>
        <v>1000000</v>
      </c>
      <c r="M59" s="79"/>
      <c r="N59" s="80">
        <f>N57+N58</f>
        <v>1</v>
      </c>
      <c r="O59" s="81" t="s">
        <v>38</v>
      </c>
      <c r="P59" s="76"/>
      <c r="Q59" s="77"/>
      <c r="R59" s="78">
        <f>R57+R58</f>
        <v>1000000</v>
      </c>
      <c r="S59" s="79"/>
      <c r="T59" s="82">
        <f>T58+T57</f>
        <v>0.93537964458804523</v>
      </c>
      <c r="U59" s="81" t="s">
        <v>38</v>
      </c>
      <c r="V59" s="76"/>
      <c r="W59" s="77"/>
      <c r="X59" s="78">
        <f>X57+X58</f>
        <v>1000000</v>
      </c>
      <c r="Y59" s="79"/>
      <c r="Z59" s="167">
        <f>Z57+Z58</f>
        <v>0.88128273060659534</v>
      </c>
      <c r="AA59" s="75" t="s">
        <v>38</v>
      </c>
      <c r="AB59" s="76"/>
      <c r="AC59" s="77"/>
      <c r="AD59" s="78">
        <f>AD57+AD58</f>
        <v>1000000</v>
      </c>
      <c r="AE59" s="79"/>
      <c r="AF59" s="182">
        <f>AF57+AF58</f>
        <v>0.8011661187332686</v>
      </c>
      <c r="AG59" s="168" t="s">
        <v>38</v>
      </c>
      <c r="AH59" s="76"/>
      <c r="AI59" s="77"/>
      <c r="AJ59" s="78">
        <f>AJ57+AJ58</f>
        <v>1000000</v>
      </c>
      <c r="AK59" s="79"/>
      <c r="AL59" s="82">
        <f>AJ59/AJ64</f>
        <v>0.75538519766279599</v>
      </c>
    </row>
    <row r="60" spans="3:38" x14ac:dyDescent="0.3">
      <c r="C60" s="34" t="s">
        <v>39</v>
      </c>
      <c r="D60" s="65"/>
      <c r="E60" s="67"/>
      <c r="F60" s="67"/>
      <c r="G60" s="65"/>
      <c r="H60" s="43"/>
      <c r="I60" s="34" t="s">
        <v>39</v>
      </c>
      <c r="J60" s="144">
        <v>500000</v>
      </c>
      <c r="K60" s="67"/>
      <c r="L60" s="67"/>
      <c r="M60" s="144">
        <v>500000</v>
      </c>
      <c r="N60" s="43"/>
      <c r="O60" s="34" t="s">
        <v>39</v>
      </c>
      <c r="P60" s="65"/>
      <c r="Q60" s="67"/>
      <c r="R60" s="67"/>
      <c r="S60" s="65">
        <f>M60*1.05</f>
        <v>525000</v>
      </c>
      <c r="T60" s="69"/>
      <c r="U60" s="34" t="s">
        <v>39</v>
      </c>
      <c r="V60" s="65"/>
      <c r="W60" s="67">
        <f>F59/(1-X9)*X9</f>
        <v>65625</v>
      </c>
      <c r="X60" s="67">
        <f>W60</f>
        <v>65625</v>
      </c>
      <c r="Y60" s="65"/>
      <c r="Z60" s="165">
        <f>X60/X64</f>
        <v>5.7834179196057822E-2</v>
      </c>
      <c r="AA60" s="31" t="s">
        <v>39</v>
      </c>
      <c r="AB60" s="65"/>
      <c r="AC60" s="67"/>
      <c r="AD60" s="67">
        <f>X60</f>
        <v>65625</v>
      </c>
      <c r="AE60" s="65"/>
      <c r="AF60" s="181">
        <f>AD60/AD64</f>
        <v>5.2576526541870748E-2</v>
      </c>
      <c r="AG60" s="33" t="s">
        <v>39</v>
      </c>
      <c r="AH60" s="65"/>
      <c r="AI60" s="67"/>
      <c r="AJ60" s="67">
        <f>X60</f>
        <v>65625</v>
      </c>
      <c r="AK60" s="65"/>
      <c r="AL60" s="69">
        <f>AJ60/AJ64</f>
        <v>4.9572153596620983E-2</v>
      </c>
    </row>
    <row r="61" spans="3:38" x14ac:dyDescent="0.3">
      <c r="C61" s="34" t="s">
        <v>40</v>
      </c>
      <c r="D61" s="65"/>
      <c r="E61" s="66"/>
      <c r="F61" s="67"/>
      <c r="G61" s="68"/>
      <c r="H61" s="43"/>
      <c r="I61" s="34" t="s">
        <v>40</v>
      </c>
      <c r="J61" s="65"/>
      <c r="K61" s="66"/>
      <c r="L61" s="67"/>
      <c r="M61" s="68"/>
      <c r="N61" s="43"/>
      <c r="O61" s="34" t="s">
        <v>40</v>
      </c>
      <c r="P61" s="65">
        <v>1000000</v>
      </c>
      <c r="Q61" s="67">
        <f>P61/P54</f>
        <v>69084.628670120903</v>
      </c>
      <c r="R61" s="67">
        <f>Q61</f>
        <v>69084.628670120903</v>
      </c>
      <c r="S61" s="68"/>
      <c r="T61" s="69">
        <f>R61/R64</f>
        <v>6.462035541195478E-2</v>
      </c>
      <c r="U61" s="34" t="s">
        <v>40</v>
      </c>
      <c r="V61" s="144">
        <v>1000000</v>
      </c>
      <c r="W61" s="67">
        <f>V61/V54</f>
        <v>69084.628670120903</v>
      </c>
      <c r="X61" s="67">
        <f>W61</f>
        <v>69084.628670120903</v>
      </c>
      <c r="Y61" s="68"/>
      <c r="Z61" s="165">
        <f>X61/X64</f>
        <v>6.0883090197346834E-2</v>
      </c>
      <c r="AA61" s="31" t="s">
        <v>40</v>
      </c>
      <c r="AB61" s="65">
        <f>AB43</f>
        <v>0</v>
      </c>
      <c r="AC61" s="67">
        <f>AB61/AB54</f>
        <v>0</v>
      </c>
      <c r="AD61" s="67">
        <f>AC61+X61</f>
        <v>69084.628670120903</v>
      </c>
      <c r="AE61" s="68"/>
      <c r="AF61" s="181">
        <f>AD61/AD64</f>
        <v>5.5348263815769856E-2</v>
      </c>
      <c r="AG61" s="33" t="s">
        <v>40</v>
      </c>
      <c r="AH61" s="65">
        <f>1000000</f>
        <v>1000000</v>
      </c>
      <c r="AI61" s="67">
        <f>AH61/AH54</f>
        <v>94559.13572251008</v>
      </c>
      <c r="AJ61" s="67">
        <f>AI61+X61</f>
        <v>163643.76439263098</v>
      </c>
      <c r="AK61" s="68"/>
      <c r="AL61" s="69">
        <f>AJ61/AJ64</f>
        <v>0.12361407731201156</v>
      </c>
    </row>
    <row r="62" spans="3:38" x14ac:dyDescent="0.3">
      <c r="C62" s="34" t="s">
        <v>41</v>
      </c>
      <c r="D62" s="65"/>
      <c r="E62" s="66"/>
      <c r="F62" s="67"/>
      <c r="G62" s="68"/>
      <c r="H62" s="43"/>
      <c r="I62" s="34" t="s">
        <v>41</v>
      </c>
      <c r="J62" s="65"/>
      <c r="K62" s="66"/>
      <c r="L62" s="67"/>
      <c r="M62" s="68"/>
      <c r="N62" s="43"/>
      <c r="O62" s="34" t="s">
        <v>41</v>
      </c>
      <c r="P62" s="65"/>
      <c r="Q62" s="66"/>
      <c r="R62" s="67"/>
      <c r="S62" s="68"/>
      <c r="T62" s="69"/>
      <c r="U62" s="34" t="s">
        <v>41</v>
      </c>
      <c r="V62" s="65"/>
      <c r="W62" s="66"/>
      <c r="X62" s="67"/>
      <c r="Y62" s="68"/>
      <c r="Z62" s="165"/>
      <c r="AA62" s="31" t="s">
        <v>41</v>
      </c>
      <c r="AB62" s="144">
        <f>AB44</f>
        <v>2000000</v>
      </c>
      <c r="AC62" s="67">
        <f>AB62/AB54</f>
        <v>113470.96286701209</v>
      </c>
      <c r="AD62" s="67">
        <f>AC62</f>
        <v>113470.96286701209</v>
      </c>
      <c r="AE62" s="68"/>
      <c r="AF62" s="181">
        <f>AD62/AD64</f>
        <v>9.0909090909090912E-2</v>
      </c>
      <c r="AG62" s="33" t="s">
        <v>41</v>
      </c>
      <c r="AH62" s="107">
        <v>1000000</v>
      </c>
      <c r="AI62" s="108">
        <f>AH62/AH54</f>
        <v>94559.13572251008</v>
      </c>
      <c r="AJ62" s="108">
        <f>AI62</f>
        <v>94559.13572251008</v>
      </c>
      <c r="AK62" s="109"/>
      <c r="AL62" s="110">
        <f>AJ62/AJ64</f>
        <v>7.1428571428571425E-2</v>
      </c>
    </row>
    <row r="63" spans="3:38" ht="15" thickBot="1" x14ac:dyDescent="0.35">
      <c r="C63" s="81" t="s">
        <v>42</v>
      </c>
      <c r="D63" s="76"/>
      <c r="E63" s="78"/>
      <c r="F63" s="78"/>
      <c r="G63" s="79"/>
      <c r="H63" s="80"/>
      <c r="I63" s="81" t="s">
        <v>42</v>
      </c>
      <c r="J63" s="76"/>
      <c r="K63" s="78"/>
      <c r="L63" s="78"/>
      <c r="M63" s="79"/>
      <c r="N63" s="80"/>
      <c r="O63" s="81" t="s">
        <v>42</v>
      </c>
      <c r="P63" s="76">
        <f>P61</f>
        <v>1000000</v>
      </c>
      <c r="Q63" s="78"/>
      <c r="R63" s="78">
        <f>R61</f>
        <v>69084.628670120903</v>
      </c>
      <c r="S63" s="79"/>
      <c r="T63" s="82">
        <f>T61</f>
        <v>6.462035541195478E-2</v>
      </c>
      <c r="U63" s="81" t="s">
        <v>42</v>
      </c>
      <c r="V63" s="76"/>
      <c r="W63" s="78"/>
      <c r="X63" s="78">
        <f>X61+X60</f>
        <v>134709.6286701209</v>
      </c>
      <c r="Y63" s="79"/>
      <c r="Z63" s="167">
        <f>Z60+Z61</f>
        <v>0.11871726939340466</v>
      </c>
      <c r="AA63" s="75" t="s">
        <v>42</v>
      </c>
      <c r="AB63" s="145">
        <f>AB61+AB62</f>
        <v>2000000</v>
      </c>
      <c r="AC63" s="78">
        <f>AC61+AC62</f>
        <v>113470.96286701209</v>
      </c>
      <c r="AD63" s="78">
        <f>AD60+AD61+AD62</f>
        <v>248180.59153713298</v>
      </c>
      <c r="AE63" s="79"/>
      <c r="AF63" s="182">
        <f>AF62+AF61+AF60</f>
        <v>0.19883388126673152</v>
      </c>
      <c r="AG63" s="168" t="s">
        <v>42</v>
      </c>
      <c r="AH63" s="76">
        <f>AH61+AH62</f>
        <v>2000000</v>
      </c>
      <c r="AI63" s="78">
        <f>AI61+AI62</f>
        <v>189118.27144502016</v>
      </c>
      <c r="AJ63" s="78">
        <f>AJ62+AJ61+AJ60</f>
        <v>323827.90011514106</v>
      </c>
      <c r="AK63" s="79"/>
      <c r="AL63" s="82">
        <f>AL61+AL62+AL60</f>
        <v>0.24461480233720395</v>
      </c>
    </row>
    <row r="64" spans="3:38" ht="15" thickBot="1" x14ac:dyDescent="0.35">
      <c r="C64" s="111" t="s">
        <v>43</v>
      </c>
      <c r="D64" s="112"/>
      <c r="E64" s="113"/>
      <c r="F64" s="113"/>
      <c r="G64" s="112"/>
      <c r="H64" s="114"/>
      <c r="I64" s="111" t="s">
        <v>43</v>
      </c>
      <c r="J64" s="147">
        <f>J60</f>
        <v>500000</v>
      </c>
      <c r="K64" s="113"/>
      <c r="L64" s="113">
        <f>L63+L59</f>
        <v>1000000</v>
      </c>
      <c r="M64" s="147">
        <f>M60</f>
        <v>500000</v>
      </c>
      <c r="N64" s="114">
        <f>N59</f>
        <v>1</v>
      </c>
      <c r="O64" s="111" t="s">
        <v>43</v>
      </c>
      <c r="P64" s="112">
        <f>P63</f>
        <v>1000000</v>
      </c>
      <c r="Q64" s="113"/>
      <c r="R64" s="113">
        <f>R63+R59</f>
        <v>1069084.6286701208</v>
      </c>
      <c r="S64" s="112"/>
      <c r="T64" s="114">
        <f>T63+T59</f>
        <v>1</v>
      </c>
      <c r="U64" s="111" t="s">
        <v>43</v>
      </c>
      <c r="V64" s="112"/>
      <c r="W64" s="113"/>
      <c r="X64" s="113">
        <f>X63+X59</f>
        <v>1134709.6286701208</v>
      </c>
      <c r="Y64" s="112"/>
      <c r="Z64" s="183">
        <f>Z59+Z63</f>
        <v>1</v>
      </c>
      <c r="AA64" s="86" t="s">
        <v>43</v>
      </c>
      <c r="AB64" s="146">
        <f>AB63+AB59</f>
        <v>2000000</v>
      </c>
      <c r="AC64" s="88">
        <f>AC63+AC59</f>
        <v>113470.96286701209</v>
      </c>
      <c r="AD64" s="88">
        <f>AD63+AD59</f>
        <v>1248180.5915371329</v>
      </c>
      <c r="AE64" s="87"/>
      <c r="AF64" s="184">
        <f>AF63+AF59</f>
        <v>1</v>
      </c>
      <c r="AG64" s="185" t="s">
        <v>43</v>
      </c>
      <c r="AH64" s="112">
        <f>AH63+AH59</f>
        <v>2000000</v>
      </c>
      <c r="AI64" s="113">
        <f>AI63+AI59</f>
        <v>189118.27144502016</v>
      </c>
      <c r="AJ64" s="113">
        <f>AJ63+AJ59</f>
        <v>1323827.9001151412</v>
      </c>
      <c r="AK64" s="112"/>
      <c r="AL64" s="114">
        <f>AL59+AL63</f>
        <v>1</v>
      </c>
    </row>
  </sheetData>
  <mergeCells count="44">
    <mergeCell ref="AH51:AL51"/>
    <mergeCell ref="C48:N49"/>
    <mergeCell ref="O48:Z49"/>
    <mergeCell ref="AA48:AF49"/>
    <mergeCell ref="AG48:AL49"/>
    <mergeCell ref="D50:H50"/>
    <mergeCell ref="J50:N50"/>
    <mergeCell ref="P50:T50"/>
    <mergeCell ref="V50:Z50"/>
    <mergeCell ref="AB50:AF50"/>
    <mergeCell ref="AH50:AL50"/>
    <mergeCell ref="D51:H51"/>
    <mergeCell ref="J51:N51"/>
    <mergeCell ref="P51:T51"/>
    <mergeCell ref="V51:Z51"/>
    <mergeCell ref="AB51:AF51"/>
    <mergeCell ref="AH33:AL33"/>
    <mergeCell ref="C30:N31"/>
    <mergeCell ref="O30:Z31"/>
    <mergeCell ref="AA30:AF31"/>
    <mergeCell ref="AG30:AL31"/>
    <mergeCell ref="D32:H32"/>
    <mergeCell ref="J32:N32"/>
    <mergeCell ref="P32:T32"/>
    <mergeCell ref="V32:Z32"/>
    <mergeCell ref="AB32:AF32"/>
    <mergeCell ref="AH32:AL32"/>
    <mergeCell ref="D33:H33"/>
    <mergeCell ref="J33:N33"/>
    <mergeCell ref="P33:T33"/>
    <mergeCell ref="V33:Z33"/>
    <mergeCell ref="AB33:AF33"/>
    <mergeCell ref="AH15:AL15"/>
    <mergeCell ref="D14:H14"/>
    <mergeCell ref="J14:N14"/>
    <mergeCell ref="P14:T14"/>
    <mergeCell ref="V14:Z14"/>
    <mergeCell ref="AB14:AF14"/>
    <mergeCell ref="AH14:AL14"/>
    <mergeCell ref="D15:H15"/>
    <mergeCell ref="J15:N15"/>
    <mergeCell ref="P15:T15"/>
    <mergeCell ref="V15:Z15"/>
    <mergeCell ref="AB15:AF15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95EF5-9284-4934-8895-37A1FA3333C2}">
  <dimension ref="C1:AR64"/>
  <sheetViews>
    <sheetView topLeftCell="A16" zoomScale="90" zoomScaleNormal="90" workbookViewId="0">
      <selection activeCell="AN18" sqref="AN18"/>
    </sheetView>
  </sheetViews>
  <sheetFormatPr defaultRowHeight="14.4" x14ac:dyDescent="0.3"/>
  <cols>
    <col min="1" max="2" width="8.88671875" style="1"/>
    <col min="3" max="3" width="27.109375" style="1" customWidth="1"/>
    <col min="4" max="4" width="17.77734375" style="1" customWidth="1"/>
    <col min="5" max="5" width="17.88671875" style="1" customWidth="1"/>
    <col min="6" max="6" width="17.44140625" style="1" customWidth="1"/>
    <col min="7" max="7" width="14.88671875" style="1" customWidth="1"/>
    <col min="8" max="8" width="19.5546875" style="1" customWidth="1"/>
    <col min="9" max="9" width="25.6640625" style="1" customWidth="1"/>
    <col min="10" max="10" width="19.33203125" style="1" customWidth="1"/>
    <col min="11" max="11" width="15.5546875" style="1" customWidth="1"/>
    <col min="12" max="12" width="15" style="1" customWidth="1"/>
    <col min="13" max="13" width="14.5546875" style="1" customWidth="1"/>
    <col min="14" max="14" width="18.21875" style="1" customWidth="1"/>
    <col min="15" max="15" width="23.109375" style="1" hidden="1" customWidth="1"/>
    <col min="16" max="16" width="16.21875" style="1" hidden="1" customWidth="1"/>
    <col min="17" max="17" width="13.33203125" style="1" hidden="1" customWidth="1"/>
    <col min="18" max="18" width="13.88671875" style="1" hidden="1" customWidth="1"/>
    <col min="19" max="19" width="14.77734375" style="1" hidden="1" customWidth="1"/>
    <col min="20" max="20" width="18.44140625" style="1" hidden="1" customWidth="1"/>
    <col min="21" max="21" width="25.33203125" style="1" customWidth="1"/>
    <col min="22" max="22" width="15" style="1" customWidth="1"/>
    <col min="23" max="23" width="16.77734375" style="1" customWidth="1"/>
    <col min="24" max="24" width="15.5546875" style="1" customWidth="1"/>
    <col min="25" max="25" width="17.109375" style="1" customWidth="1"/>
    <col min="26" max="26" width="19.44140625" style="1" customWidth="1"/>
    <col min="27" max="27" width="26.33203125" style="1" hidden="1" customWidth="1"/>
    <col min="28" max="28" width="15.44140625" style="1" hidden="1" customWidth="1"/>
    <col min="29" max="29" width="14.33203125" style="1" hidden="1" customWidth="1"/>
    <col min="30" max="30" width="15.44140625" style="1" hidden="1" customWidth="1"/>
    <col min="31" max="31" width="18" style="1" hidden="1" customWidth="1"/>
    <col min="32" max="32" width="20.21875" style="1" hidden="1" customWidth="1"/>
    <col min="33" max="33" width="26.5546875" style="1" customWidth="1"/>
    <col min="34" max="34" width="19.44140625" style="1" customWidth="1"/>
    <col min="35" max="35" width="15" style="1" customWidth="1"/>
    <col min="36" max="36" width="15.6640625" style="1" customWidth="1"/>
    <col min="37" max="37" width="14.88671875" style="1" customWidth="1"/>
    <col min="38" max="38" width="20.88671875" style="1" customWidth="1"/>
    <col min="39" max="39" width="35.44140625" style="1" customWidth="1"/>
    <col min="40" max="40" width="19.77734375" style="1" customWidth="1"/>
    <col min="41" max="41" width="24.6640625" style="1" customWidth="1"/>
    <col min="42" max="42" width="17" style="1" customWidth="1"/>
    <col min="43" max="43" width="12.21875" style="1" customWidth="1"/>
    <col min="44" max="44" width="17.77734375" style="1" customWidth="1"/>
    <col min="45" max="16384" width="8.88671875" style="1"/>
  </cols>
  <sheetData>
    <row r="1" spans="3:44" ht="15" thickBot="1" x14ac:dyDescent="0.35"/>
    <row r="2" spans="3:44" x14ac:dyDescent="0.3">
      <c r="U2" s="2"/>
      <c r="V2" s="3" t="s">
        <v>0</v>
      </c>
      <c r="W2" s="3" t="s">
        <v>1</v>
      </c>
      <c r="X2" s="4" t="s">
        <v>2</v>
      </c>
      <c r="Y2" s="5" t="s">
        <v>3</v>
      </c>
      <c r="Z2" s="5" t="s">
        <v>0</v>
      </c>
      <c r="AA2" s="5" t="s">
        <v>1</v>
      </c>
      <c r="AB2" s="5" t="s">
        <v>2</v>
      </c>
    </row>
    <row r="3" spans="3:44" x14ac:dyDescent="0.3">
      <c r="U3" s="6" t="s">
        <v>4</v>
      </c>
      <c r="V3" s="7" t="s">
        <v>5</v>
      </c>
      <c r="X3" s="8"/>
      <c r="Y3" s="9" t="s">
        <v>6</v>
      </c>
    </row>
    <row r="4" spans="3:44" x14ac:dyDescent="0.3">
      <c r="U4" s="6" t="s">
        <v>7</v>
      </c>
      <c r="V4" s="148">
        <v>500000</v>
      </c>
      <c r="W4" s="148">
        <v>500000</v>
      </c>
      <c r="X4" s="149">
        <v>500000</v>
      </c>
      <c r="Y4" s="1" t="s">
        <v>8</v>
      </c>
      <c r="Z4" s="148">
        <v>1000000</v>
      </c>
      <c r="AA4" s="10">
        <v>1000000</v>
      </c>
      <c r="AB4" s="10"/>
    </row>
    <row r="5" spans="3:44" x14ac:dyDescent="0.3">
      <c r="U5" s="6" t="s">
        <v>9</v>
      </c>
      <c r="V5" s="12">
        <v>0.05</v>
      </c>
      <c r="W5" s="12">
        <v>0.05</v>
      </c>
      <c r="X5" s="13">
        <v>0.05</v>
      </c>
      <c r="Y5" s="1" t="s">
        <v>10</v>
      </c>
      <c r="Z5" s="148">
        <v>5000000</v>
      </c>
      <c r="AA5" s="10">
        <v>15000000</v>
      </c>
      <c r="AB5" s="10"/>
    </row>
    <row r="6" spans="3:44" x14ac:dyDescent="0.3">
      <c r="U6" s="6" t="s">
        <v>11</v>
      </c>
      <c r="V6" s="150">
        <f>V4*(1+V5)</f>
        <v>525000</v>
      </c>
      <c r="W6" s="150">
        <f>W4*(1+W5)</f>
        <v>525000</v>
      </c>
      <c r="X6" s="151">
        <f>X4*(1+X5)</f>
        <v>525000</v>
      </c>
      <c r="Y6" s="1" t="s">
        <v>12</v>
      </c>
      <c r="Z6" s="148">
        <v>6000000</v>
      </c>
      <c r="AA6" s="10">
        <v>15100000</v>
      </c>
      <c r="AB6" s="10"/>
    </row>
    <row r="7" spans="3:44" x14ac:dyDescent="0.3">
      <c r="U7" s="6" t="s">
        <v>13</v>
      </c>
      <c r="V7" s="16">
        <v>0.2</v>
      </c>
      <c r="W7" s="16">
        <v>0.2</v>
      </c>
      <c r="X7" s="13">
        <v>0.2</v>
      </c>
      <c r="Y7" s="1" t="s">
        <v>14</v>
      </c>
      <c r="Z7" s="17">
        <f>Z4/Z6</f>
        <v>0.16666666666666666</v>
      </c>
      <c r="AA7" s="18">
        <f>AA4/AA6</f>
        <v>6.6225165562913912E-2</v>
      </c>
      <c r="AB7" s="19"/>
    </row>
    <row r="8" spans="3:44" x14ac:dyDescent="0.3">
      <c r="U8" s="6" t="s">
        <v>15</v>
      </c>
      <c r="V8" s="148">
        <f>$V$16*(1-V7)</f>
        <v>4000000</v>
      </c>
      <c r="W8" s="148">
        <f>V34*(1-Z36)</f>
        <v>12000000</v>
      </c>
      <c r="X8" s="149">
        <f>$V$16*(1-X7)</f>
        <v>4000000</v>
      </c>
      <c r="Z8" s="20"/>
      <c r="AA8" s="20"/>
      <c r="AB8" s="20"/>
    </row>
    <row r="9" spans="3:44" ht="17.399999999999999" customHeight="1" x14ac:dyDescent="0.3">
      <c r="U9" s="6" t="s">
        <v>16</v>
      </c>
      <c r="V9" s="21">
        <f>V6/(V8+V6)</f>
        <v>0.11602209944751381</v>
      </c>
      <c r="W9" s="21">
        <f>W6/(W8+W6)</f>
        <v>4.1916167664670656E-2</v>
      </c>
      <c r="X9" s="22">
        <f>X6/(X10+X6)</f>
        <v>6.1583577712609971E-2</v>
      </c>
      <c r="AG9" s="186"/>
    </row>
    <row r="10" spans="3:44" ht="15" thickBot="1" x14ac:dyDescent="0.35">
      <c r="U10" s="23" t="s">
        <v>17</v>
      </c>
      <c r="V10" s="24"/>
      <c r="W10" s="24"/>
      <c r="X10" s="153">
        <v>8000000</v>
      </c>
    </row>
    <row r="13" spans="3:44" ht="15" thickBot="1" x14ac:dyDescent="0.35"/>
    <row r="14" spans="3:44" x14ac:dyDescent="0.3">
      <c r="C14" s="26" t="s">
        <v>18</v>
      </c>
      <c r="D14" s="305" t="s">
        <v>19</v>
      </c>
      <c r="E14" s="306"/>
      <c r="F14" s="306"/>
      <c r="G14" s="306"/>
      <c r="H14" s="311"/>
      <c r="I14" s="27" t="s">
        <v>18</v>
      </c>
      <c r="J14" s="305" t="s">
        <v>20</v>
      </c>
      <c r="K14" s="306"/>
      <c r="L14" s="306"/>
      <c r="M14" s="306"/>
      <c r="N14" s="311"/>
      <c r="O14" s="28" t="s">
        <v>21</v>
      </c>
      <c r="P14" s="305" t="s">
        <v>22</v>
      </c>
      <c r="Q14" s="306"/>
      <c r="R14" s="306"/>
      <c r="S14" s="306"/>
      <c r="T14" s="311"/>
      <c r="U14" s="28" t="s">
        <v>21</v>
      </c>
      <c r="V14" s="305" t="s">
        <v>23</v>
      </c>
      <c r="W14" s="306"/>
      <c r="X14" s="306"/>
      <c r="Y14" s="306"/>
      <c r="Z14" s="311"/>
      <c r="AA14" s="28" t="s">
        <v>21</v>
      </c>
      <c r="AB14" s="305" t="s">
        <v>24</v>
      </c>
      <c r="AC14" s="306"/>
      <c r="AD14" s="306"/>
      <c r="AE14" s="306"/>
      <c r="AF14" s="311"/>
      <c r="AG14" s="28" t="s">
        <v>21</v>
      </c>
      <c r="AH14" s="305" t="s">
        <v>122</v>
      </c>
      <c r="AI14" s="306"/>
      <c r="AJ14" s="306"/>
      <c r="AK14" s="306"/>
      <c r="AL14" s="307"/>
      <c r="AM14" s="28" t="s">
        <v>21</v>
      </c>
      <c r="AN14" s="305" t="s">
        <v>126</v>
      </c>
      <c r="AO14" s="306"/>
      <c r="AP14" s="306"/>
      <c r="AQ14" s="306"/>
      <c r="AR14" s="307"/>
    </row>
    <row r="15" spans="3:44" x14ac:dyDescent="0.3">
      <c r="C15" s="29" t="s">
        <v>26</v>
      </c>
      <c r="D15" s="308">
        <v>1</v>
      </c>
      <c r="E15" s="309"/>
      <c r="F15" s="309"/>
      <c r="G15" s="309"/>
      <c r="H15" s="312"/>
      <c r="I15" s="30" t="s">
        <v>26</v>
      </c>
      <c r="J15" s="308">
        <v>2</v>
      </c>
      <c r="K15" s="309"/>
      <c r="L15" s="309"/>
      <c r="M15" s="309"/>
      <c r="N15" s="312"/>
      <c r="O15" s="30" t="s">
        <v>26</v>
      </c>
      <c r="P15" s="308">
        <v>3</v>
      </c>
      <c r="Q15" s="309"/>
      <c r="R15" s="309"/>
      <c r="S15" s="309"/>
      <c r="T15" s="312"/>
      <c r="U15" s="30" t="s">
        <v>26</v>
      </c>
      <c r="V15" s="308">
        <v>3</v>
      </c>
      <c r="W15" s="309"/>
      <c r="X15" s="309"/>
      <c r="Y15" s="309"/>
      <c r="Z15" s="312"/>
      <c r="AA15" s="30" t="s">
        <v>26</v>
      </c>
      <c r="AB15" s="308">
        <v>4</v>
      </c>
      <c r="AC15" s="309"/>
      <c r="AD15" s="309"/>
      <c r="AE15" s="309"/>
      <c r="AF15" s="312"/>
      <c r="AG15" s="30" t="s">
        <v>26</v>
      </c>
      <c r="AH15" s="308">
        <v>4</v>
      </c>
      <c r="AI15" s="309"/>
      <c r="AJ15" s="309"/>
      <c r="AK15" s="309"/>
      <c r="AL15" s="310"/>
      <c r="AM15" s="30" t="s">
        <v>26</v>
      </c>
      <c r="AN15" s="308">
        <v>4</v>
      </c>
      <c r="AO15" s="309"/>
      <c r="AP15" s="309"/>
      <c r="AQ15" s="309"/>
      <c r="AR15" s="310"/>
    </row>
    <row r="16" spans="3:44" ht="15" thickBot="1" x14ac:dyDescent="0.35">
      <c r="C16" s="31" t="s">
        <v>27</v>
      </c>
      <c r="D16" s="32"/>
      <c r="H16" s="33"/>
      <c r="I16" s="34" t="s">
        <v>27</v>
      </c>
      <c r="J16" s="32"/>
      <c r="M16" s="1" t="s">
        <v>28</v>
      </c>
      <c r="N16" s="35">
        <v>0.05</v>
      </c>
      <c r="O16" s="34" t="s">
        <v>27</v>
      </c>
      <c r="P16" s="36">
        <v>5000000</v>
      </c>
      <c r="Q16" s="37">
        <f>P16-S16</f>
        <v>4475000</v>
      </c>
      <c r="R16" s="38" t="s">
        <v>29</v>
      </c>
      <c r="S16" s="37">
        <f>S24</f>
        <v>525000</v>
      </c>
      <c r="T16" s="39"/>
      <c r="U16" s="34" t="s">
        <v>27</v>
      </c>
      <c r="V16" s="142">
        <v>5000000</v>
      </c>
      <c r="W16" s="143">
        <f>Q16</f>
        <v>4475000</v>
      </c>
      <c r="X16" s="38" t="s">
        <v>29</v>
      </c>
      <c r="Y16" s="143">
        <f>S16</f>
        <v>525000</v>
      </c>
      <c r="Z16" s="39"/>
      <c r="AA16" s="34" t="s">
        <v>27</v>
      </c>
      <c r="AB16" s="36">
        <v>8000000</v>
      </c>
      <c r="AC16" s="10"/>
      <c r="AD16" s="5"/>
      <c r="AE16" s="10"/>
      <c r="AF16" s="39"/>
      <c r="AG16" s="34" t="s">
        <v>27</v>
      </c>
      <c r="AH16" s="142">
        <v>4000000</v>
      </c>
      <c r="AI16" s="10"/>
      <c r="AJ16" s="5"/>
      <c r="AK16" s="10"/>
      <c r="AL16" s="40"/>
      <c r="AM16" s="34" t="s">
        <v>27</v>
      </c>
      <c r="AN16" s="142">
        <v>4000000</v>
      </c>
      <c r="AO16" s="10"/>
      <c r="AP16" s="5"/>
      <c r="AQ16" s="10"/>
      <c r="AR16" s="40"/>
    </row>
    <row r="17" spans="3:44" x14ac:dyDescent="0.3">
      <c r="C17" s="41" t="s">
        <v>30</v>
      </c>
      <c r="D17" s="32"/>
      <c r="H17" s="33"/>
      <c r="I17" s="42" t="s">
        <v>30</v>
      </c>
      <c r="J17" s="32"/>
      <c r="M17" s="1" t="s">
        <v>13</v>
      </c>
      <c r="N17" s="43">
        <v>0.2</v>
      </c>
      <c r="O17" s="42" t="s">
        <v>30</v>
      </c>
      <c r="P17" s="36">
        <v>6000000</v>
      </c>
      <c r="T17" s="44"/>
      <c r="U17" s="42" t="s">
        <v>30</v>
      </c>
      <c r="V17" s="142">
        <v>6000000</v>
      </c>
      <c r="Y17" s="2" t="s">
        <v>28</v>
      </c>
      <c r="Z17" s="45">
        <v>0.05</v>
      </c>
      <c r="AA17" s="42" t="s">
        <v>30</v>
      </c>
      <c r="AB17" s="36">
        <f>AB16+AB26+AB25</f>
        <v>10000000</v>
      </c>
      <c r="AF17" s="44"/>
      <c r="AG17" s="42" t="s">
        <v>30</v>
      </c>
      <c r="AH17" s="142">
        <f>AH16+AH25+AH26</f>
        <v>6000000</v>
      </c>
      <c r="AL17" s="46"/>
      <c r="AM17" s="42" t="s">
        <v>30</v>
      </c>
      <c r="AN17" s="142">
        <f>AN16+AN25+AN26</f>
        <v>6000000</v>
      </c>
      <c r="AR17" s="46"/>
    </row>
    <row r="18" spans="3:44" ht="15" thickBot="1" x14ac:dyDescent="0.35">
      <c r="C18" s="31" t="s">
        <v>31</v>
      </c>
      <c r="D18" s="32"/>
      <c r="H18" s="33"/>
      <c r="I18" s="34" t="s">
        <v>31</v>
      </c>
      <c r="J18" s="32"/>
      <c r="N18" s="33"/>
      <c r="O18" s="34" t="s">
        <v>31</v>
      </c>
      <c r="P18" s="47">
        <f>Q16/F23</f>
        <v>4.4749999999999996</v>
      </c>
      <c r="T18" s="33"/>
      <c r="U18" s="34" t="s">
        <v>31</v>
      </c>
      <c r="V18" s="47">
        <f>W16/V25</f>
        <v>4.4749999999999996</v>
      </c>
      <c r="Y18" s="23" t="s">
        <v>13</v>
      </c>
      <c r="Z18" s="48">
        <v>0.2</v>
      </c>
      <c r="AA18" s="34" t="s">
        <v>31</v>
      </c>
      <c r="AB18" s="47">
        <f>AB16/X28</f>
        <v>5.9053068378050986</v>
      </c>
      <c r="AE18" s="49"/>
      <c r="AF18" s="50"/>
      <c r="AG18" s="34" t="s">
        <v>31</v>
      </c>
      <c r="AH18" s="47">
        <f>AH16/X28</f>
        <v>2.9526534189025493</v>
      </c>
      <c r="AK18" s="49"/>
      <c r="AL18" s="51"/>
      <c r="AM18" s="34" t="s">
        <v>31</v>
      </c>
      <c r="AN18" s="301">
        <f>AN16/X28</f>
        <v>2.9526534189025493</v>
      </c>
      <c r="AQ18" s="49"/>
      <c r="AR18" s="51"/>
    </row>
    <row r="19" spans="3:44" ht="28.8" customHeight="1" x14ac:dyDescent="0.3">
      <c r="C19" s="52"/>
      <c r="D19" s="53" t="s">
        <v>8</v>
      </c>
      <c r="E19" s="53" t="s">
        <v>32</v>
      </c>
      <c r="F19" s="53" t="s">
        <v>33</v>
      </c>
      <c r="G19" s="54" t="s">
        <v>34</v>
      </c>
      <c r="H19" s="55" t="s">
        <v>35</v>
      </c>
      <c r="I19" s="56"/>
      <c r="J19" s="53" t="s">
        <v>8</v>
      </c>
      <c r="K19" s="53" t="s">
        <v>32</v>
      </c>
      <c r="L19" s="53" t="s">
        <v>33</v>
      </c>
      <c r="M19" s="54" t="s">
        <v>34</v>
      </c>
      <c r="N19" s="55" t="s">
        <v>35</v>
      </c>
      <c r="O19" s="56"/>
      <c r="P19" s="53" t="s">
        <v>8</v>
      </c>
      <c r="Q19" s="53" t="s">
        <v>32</v>
      </c>
      <c r="R19" s="53" t="s">
        <v>33</v>
      </c>
      <c r="S19" s="54" t="s">
        <v>34</v>
      </c>
      <c r="T19" s="55" t="s">
        <v>35</v>
      </c>
      <c r="U19" s="56"/>
      <c r="V19" s="53" t="s">
        <v>8</v>
      </c>
      <c r="W19" s="53" t="s">
        <v>32</v>
      </c>
      <c r="X19" s="53" t="s">
        <v>33</v>
      </c>
      <c r="Y19" s="57" t="s">
        <v>34</v>
      </c>
      <c r="Z19" s="58" t="s">
        <v>35</v>
      </c>
      <c r="AA19" s="56"/>
      <c r="AB19" s="53" t="s">
        <v>8</v>
      </c>
      <c r="AC19" s="53" t="s">
        <v>32</v>
      </c>
      <c r="AD19" s="53" t="s">
        <v>33</v>
      </c>
      <c r="AE19" s="57" t="s">
        <v>34</v>
      </c>
      <c r="AF19" s="53" t="s">
        <v>35</v>
      </c>
      <c r="AG19" s="56"/>
      <c r="AH19" s="53" t="s">
        <v>8</v>
      </c>
      <c r="AI19" s="53" t="s">
        <v>32</v>
      </c>
      <c r="AJ19" s="53" t="s">
        <v>33</v>
      </c>
      <c r="AK19" s="57" t="s">
        <v>34</v>
      </c>
      <c r="AL19" s="59" t="s">
        <v>35</v>
      </c>
      <c r="AM19" s="56"/>
      <c r="AN19" s="53" t="s">
        <v>8</v>
      </c>
      <c r="AO19" s="53" t="s">
        <v>32</v>
      </c>
      <c r="AP19" s="53" t="s">
        <v>33</v>
      </c>
      <c r="AQ19" s="57" t="s">
        <v>34</v>
      </c>
      <c r="AR19" s="59" t="s">
        <v>35</v>
      </c>
    </row>
    <row r="20" spans="3:44" x14ac:dyDescent="0.3">
      <c r="C20" s="60"/>
      <c r="D20" s="61"/>
      <c r="E20" s="61"/>
      <c r="F20" s="61"/>
      <c r="G20" s="62"/>
      <c r="H20" s="63"/>
      <c r="I20" s="61"/>
      <c r="J20" s="61"/>
      <c r="K20" s="61"/>
      <c r="L20" s="61"/>
      <c r="M20" s="62"/>
      <c r="N20" s="63"/>
      <c r="O20" s="61"/>
      <c r="P20" s="61"/>
      <c r="Q20" s="61"/>
      <c r="R20" s="61"/>
      <c r="S20" s="62"/>
      <c r="T20" s="63"/>
      <c r="U20" s="61"/>
      <c r="V20" s="61"/>
      <c r="W20" s="61"/>
      <c r="X20" s="61"/>
      <c r="Y20" s="62"/>
      <c r="Z20" s="63"/>
      <c r="AA20" s="61"/>
      <c r="AB20" s="61"/>
      <c r="AC20" s="61"/>
      <c r="AD20" s="61"/>
      <c r="AE20" s="62"/>
      <c r="AF20" s="61"/>
      <c r="AG20" s="61"/>
      <c r="AH20" s="61"/>
      <c r="AI20" s="61"/>
      <c r="AJ20" s="61"/>
      <c r="AK20" s="62"/>
      <c r="AL20" s="64"/>
      <c r="AM20" s="61"/>
      <c r="AN20" s="61"/>
      <c r="AO20" s="61"/>
      <c r="AP20" s="61"/>
      <c r="AQ20" s="62"/>
      <c r="AR20" s="64"/>
    </row>
    <row r="21" spans="3:44" x14ac:dyDescent="0.3">
      <c r="C21" s="31" t="s">
        <v>36</v>
      </c>
      <c r="D21" s="144">
        <v>500000</v>
      </c>
      <c r="E21" s="66">
        <v>500000</v>
      </c>
      <c r="F21" s="67">
        <f>500000</f>
        <v>500000</v>
      </c>
      <c r="G21" s="68"/>
      <c r="H21" s="43">
        <f>F21/F23</f>
        <v>0.5</v>
      </c>
      <c r="I21" s="34" t="s">
        <v>36</v>
      </c>
      <c r="J21" s="65"/>
      <c r="K21" s="66"/>
      <c r="L21" s="67">
        <f>500000</f>
        <v>500000</v>
      </c>
      <c r="M21" s="68"/>
      <c r="N21" s="43">
        <f>L21/L23</f>
        <v>0.5</v>
      </c>
      <c r="O21" s="34" t="s">
        <v>36</v>
      </c>
      <c r="P21" s="65"/>
      <c r="Q21" s="66"/>
      <c r="R21" s="67">
        <f>L21</f>
        <v>500000</v>
      </c>
      <c r="S21" s="68"/>
      <c r="T21" s="69">
        <f>R21/R28</f>
        <v>0.40867579908675794</v>
      </c>
      <c r="U21" s="34" t="s">
        <v>36</v>
      </c>
      <c r="V21" s="65"/>
      <c r="W21" s="66"/>
      <c r="X21" s="67">
        <f>R21</f>
        <v>500000</v>
      </c>
      <c r="Y21" s="68"/>
      <c r="Z21" s="69">
        <f>X21/X28</f>
        <v>0.36908167736281866</v>
      </c>
      <c r="AA21" s="34" t="s">
        <v>36</v>
      </c>
      <c r="AB21" s="65"/>
      <c r="AC21" s="66"/>
      <c r="AD21" s="67">
        <f>X21</f>
        <v>500000</v>
      </c>
      <c r="AE21" s="70"/>
      <c r="AF21" s="71">
        <f>AD21/$AD$28</f>
        <v>0.29526534189025494</v>
      </c>
      <c r="AG21" s="34" t="s">
        <v>36</v>
      </c>
      <c r="AH21" s="65"/>
      <c r="AI21" s="66"/>
      <c r="AJ21" s="67">
        <f>X21</f>
        <v>500000</v>
      </c>
      <c r="AK21" s="70"/>
      <c r="AL21" s="72">
        <f>AJ21/AJ28</f>
        <v>0.24605445157521244</v>
      </c>
      <c r="AM21" s="34" t="s">
        <v>36</v>
      </c>
      <c r="AN21" s="65"/>
      <c r="AO21" s="67">
        <f>-0.5*AP35</f>
        <v>-76651.972765363098</v>
      </c>
      <c r="AP21" s="67">
        <f>AJ21+AO21</f>
        <v>423348.02723463689</v>
      </c>
      <c r="AQ21" s="70"/>
      <c r="AR21" s="72">
        <f>AP21/AP28</f>
        <v>0.20833333333333337</v>
      </c>
    </row>
    <row r="22" spans="3:44" x14ac:dyDescent="0.3">
      <c r="C22" s="31" t="s">
        <v>37</v>
      </c>
      <c r="D22" s="144">
        <v>500000</v>
      </c>
      <c r="E22" s="66">
        <v>500000</v>
      </c>
      <c r="F22" s="67">
        <f>F21</f>
        <v>500000</v>
      </c>
      <c r="G22" s="68"/>
      <c r="H22" s="43">
        <f>F22/F23</f>
        <v>0.5</v>
      </c>
      <c r="I22" s="34" t="s">
        <v>37</v>
      </c>
      <c r="J22" s="65"/>
      <c r="K22" s="66"/>
      <c r="L22" s="67">
        <f>L21</f>
        <v>500000</v>
      </c>
      <c r="M22" s="68"/>
      <c r="N22" s="43">
        <f>L22/L23</f>
        <v>0.5</v>
      </c>
      <c r="O22" s="34" t="s">
        <v>37</v>
      </c>
      <c r="P22" s="65"/>
      <c r="Q22" s="66"/>
      <c r="R22" s="67">
        <f>L22</f>
        <v>500000</v>
      </c>
      <c r="S22" s="68"/>
      <c r="T22" s="69">
        <f>R22/R28</f>
        <v>0.40867579908675794</v>
      </c>
      <c r="U22" s="34" t="s">
        <v>37</v>
      </c>
      <c r="V22" s="65"/>
      <c r="W22" s="66"/>
      <c r="X22" s="67">
        <f>R22</f>
        <v>500000</v>
      </c>
      <c r="Y22" s="68"/>
      <c r="Z22" s="69">
        <f>X22/X28</f>
        <v>0.36908167736281866</v>
      </c>
      <c r="AA22" s="34" t="s">
        <v>37</v>
      </c>
      <c r="AB22" s="65"/>
      <c r="AC22" s="66"/>
      <c r="AD22" s="67">
        <f>X22</f>
        <v>500000</v>
      </c>
      <c r="AE22" s="68"/>
      <c r="AF22" s="73">
        <f t="shared" ref="AF22:AF28" si="0">AD22/$AD$28</f>
        <v>0.29526534189025494</v>
      </c>
      <c r="AG22" s="34" t="s">
        <v>37</v>
      </c>
      <c r="AH22" s="65"/>
      <c r="AI22" s="66"/>
      <c r="AJ22" s="67">
        <f>X22</f>
        <v>500000</v>
      </c>
      <c r="AK22" s="68"/>
      <c r="AL22" s="74">
        <f>AJ22/AJ28</f>
        <v>0.24605445157521244</v>
      </c>
      <c r="AM22" s="34" t="s">
        <v>37</v>
      </c>
      <c r="AN22" s="65"/>
      <c r="AO22" s="67">
        <f>-0.5*AP35</f>
        <v>-76651.972765363098</v>
      </c>
      <c r="AP22" s="67">
        <f>AJ22+AO22</f>
        <v>423348.02723463689</v>
      </c>
      <c r="AQ22" s="68"/>
      <c r="AR22" s="74">
        <f>AP22/AP28</f>
        <v>0.20833333333333337</v>
      </c>
    </row>
    <row r="23" spans="3:44" ht="15" thickBot="1" x14ac:dyDescent="0.35">
      <c r="C23" s="75" t="s">
        <v>38</v>
      </c>
      <c r="D23" s="145">
        <f>D21+D22</f>
        <v>1000000</v>
      </c>
      <c r="E23" s="77">
        <f>E21+E22</f>
        <v>1000000</v>
      </c>
      <c r="F23" s="78">
        <f>F21+F22</f>
        <v>1000000</v>
      </c>
      <c r="G23" s="79"/>
      <c r="H23" s="80">
        <f>H21+H22</f>
        <v>1</v>
      </c>
      <c r="I23" s="81" t="s">
        <v>38</v>
      </c>
      <c r="J23" s="76"/>
      <c r="K23" s="77"/>
      <c r="L23" s="78">
        <f>L21+L22</f>
        <v>1000000</v>
      </c>
      <c r="M23" s="79"/>
      <c r="N23" s="80">
        <f>N21+N22</f>
        <v>1</v>
      </c>
      <c r="O23" s="81" t="s">
        <v>38</v>
      </c>
      <c r="P23" s="76"/>
      <c r="Q23" s="77"/>
      <c r="R23" s="78">
        <f>R21+R22</f>
        <v>1000000</v>
      </c>
      <c r="S23" s="79"/>
      <c r="T23" s="82">
        <f>T21+T22</f>
        <v>0.81735159817351588</v>
      </c>
      <c r="U23" s="81" t="s">
        <v>38</v>
      </c>
      <c r="V23" s="76"/>
      <c r="W23" s="77"/>
      <c r="X23" s="78">
        <f>X21+X22</f>
        <v>1000000</v>
      </c>
      <c r="Y23" s="79"/>
      <c r="Z23" s="82">
        <f>Z21+Z22</f>
        <v>0.73816335472563732</v>
      </c>
      <c r="AA23" s="81" t="s">
        <v>38</v>
      </c>
      <c r="AB23" s="76"/>
      <c r="AC23" s="77"/>
      <c r="AD23" s="78">
        <f>AD21+AD22</f>
        <v>1000000</v>
      </c>
      <c r="AE23" s="79"/>
      <c r="AF23" s="83">
        <f t="shared" si="0"/>
        <v>0.59053068378050988</v>
      </c>
      <c r="AG23" s="81" t="s">
        <v>38</v>
      </c>
      <c r="AH23" s="76"/>
      <c r="AI23" s="77"/>
      <c r="AJ23" s="78">
        <f>AJ21+AJ22</f>
        <v>1000000</v>
      </c>
      <c r="AK23" s="79"/>
      <c r="AL23" s="84">
        <f>AL21+AL22</f>
        <v>0.49210890315042488</v>
      </c>
      <c r="AM23" s="81" t="s">
        <v>38</v>
      </c>
      <c r="AN23" s="76"/>
      <c r="AO23" s="77"/>
      <c r="AP23" s="78">
        <f>AP21+AP22</f>
        <v>846696.05446927377</v>
      </c>
      <c r="AQ23" s="79"/>
      <c r="AR23" s="84">
        <f>AR21+AR22</f>
        <v>0.41666666666666674</v>
      </c>
    </row>
    <row r="24" spans="3:44" x14ac:dyDescent="0.3">
      <c r="C24" s="31" t="s">
        <v>39</v>
      </c>
      <c r="D24" s="65"/>
      <c r="E24" s="67"/>
      <c r="F24" s="67"/>
      <c r="G24" s="65"/>
      <c r="H24" s="43"/>
      <c r="I24" s="34" t="s">
        <v>39</v>
      </c>
      <c r="J24" s="144">
        <v>500000</v>
      </c>
      <c r="K24" s="67"/>
      <c r="L24" s="67"/>
      <c r="M24" s="144">
        <v>500000</v>
      </c>
      <c r="N24" s="43"/>
      <c r="O24" s="34" t="s">
        <v>39</v>
      </c>
      <c r="P24" s="65"/>
      <c r="Q24" s="67"/>
      <c r="R24" s="67"/>
      <c r="S24" s="65">
        <f>M24*1.05</f>
        <v>525000</v>
      </c>
      <c r="T24" s="69"/>
      <c r="U24" s="34" t="s">
        <v>39</v>
      </c>
      <c r="V24" s="65"/>
      <c r="W24" s="67">
        <f>F23/(1-V9)*V9</f>
        <v>131250</v>
      </c>
      <c r="X24" s="67">
        <f>W24</f>
        <v>131250</v>
      </c>
      <c r="Y24" s="65"/>
      <c r="Z24" s="69">
        <f>X24/X28</f>
        <v>9.6883940307739905E-2</v>
      </c>
      <c r="AA24" s="34" t="s">
        <v>39</v>
      </c>
      <c r="AB24" s="65"/>
      <c r="AC24" s="67"/>
      <c r="AD24" s="67">
        <f>X24</f>
        <v>131250</v>
      </c>
      <c r="AE24" s="65"/>
      <c r="AF24" s="85">
        <f t="shared" si="0"/>
        <v>7.7507152246191924E-2</v>
      </c>
      <c r="AG24" s="34" t="s">
        <v>39</v>
      </c>
      <c r="AH24" s="65"/>
      <c r="AI24" s="67"/>
      <c r="AJ24" s="67">
        <f>X24</f>
        <v>131250</v>
      </c>
      <c r="AK24" s="65"/>
      <c r="AL24" s="72">
        <f>AJ24/AJ28</f>
        <v>6.458929353849327E-2</v>
      </c>
      <c r="AM24" s="34" t="s">
        <v>39</v>
      </c>
      <c r="AN24" s="65"/>
      <c r="AO24" s="67">
        <f>AP33</f>
        <v>38089.210893854732</v>
      </c>
      <c r="AP24" s="67">
        <f>AO24+X24</f>
        <v>169339.21089385473</v>
      </c>
      <c r="AQ24" s="65"/>
      <c r="AR24" s="72">
        <f>AP24/AP28</f>
        <v>8.3333333333333329E-2</v>
      </c>
    </row>
    <row r="25" spans="3:44" x14ac:dyDescent="0.3">
      <c r="C25" s="31" t="s">
        <v>40</v>
      </c>
      <c r="D25" s="65"/>
      <c r="E25" s="66"/>
      <c r="F25" s="67"/>
      <c r="G25" s="68"/>
      <c r="H25" s="43"/>
      <c r="I25" s="34" t="s">
        <v>40</v>
      </c>
      <c r="J25" s="65"/>
      <c r="K25" s="66"/>
      <c r="L25" s="67"/>
      <c r="M25" s="68"/>
      <c r="N25" s="43"/>
      <c r="O25" s="34" t="s">
        <v>40</v>
      </c>
      <c r="P25" s="65">
        <v>1000000</v>
      </c>
      <c r="Q25" s="67">
        <f>P25/P18</f>
        <v>223463.687150838</v>
      </c>
      <c r="R25" s="67">
        <f>Q25</f>
        <v>223463.687150838</v>
      </c>
      <c r="S25" s="68"/>
      <c r="T25" s="69">
        <f>R25/R28</f>
        <v>0.18264840182648401</v>
      </c>
      <c r="U25" s="34" t="s">
        <v>40</v>
      </c>
      <c r="V25" s="144">
        <v>1000000</v>
      </c>
      <c r="W25" s="67">
        <f>V25/V18</f>
        <v>223463.687150838</v>
      </c>
      <c r="X25" s="67">
        <f>W25</f>
        <v>223463.687150838</v>
      </c>
      <c r="Y25" s="68"/>
      <c r="Z25" s="69">
        <f>X25/X28</f>
        <v>0.16495270496662287</v>
      </c>
      <c r="AA25" s="34" t="s">
        <v>40</v>
      </c>
      <c r="AB25" s="65">
        <v>1000000</v>
      </c>
      <c r="AC25" s="67">
        <f>AB25/AB18</f>
        <v>169339.21089385473</v>
      </c>
      <c r="AD25" s="67">
        <f>AC25+X25</f>
        <v>392802.8980446927</v>
      </c>
      <c r="AE25" s="68"/>
      <c r="AF25" s="85">
        <f t="shared" si="0"/>
        <v>0.23196216397329827</v>
      </c>
      <c r="AG25" s="34" t="s">
        <v>40</v>
      </c>
      <c r="AH25" s="144">
        <v>0</v>
      </c>
      <c r="AI25" s="67">
        <f>AH25/AH18</f>
        <v>0</v>
      </c>
      <c r="AJ25" s="67">
        <f>AI25+X25</f>
        <v>223463.687150838</v>
      </c>
      <c r="AK25" s="68"/>
      <c r="AL25" s="72">
        <f>AJ25/AJ28</f>
        <v>0.10996846997774859</v>
      </c>
      <c r="AM25" s="34" t="s">
        <v>40</v>
      </c>
      <c r="AN25" s="144">
        <v>0</v>
      </c>
      <c r="AO25" s="67">
        <f>AP34</f>
        <v>115214.73463687146</v>
      </c>
      <c r="AP25" s="67">
        <f>AJ25+AP34</f>
        <v>338678.42178770946</v>
      </c>
      <c r="AQ25" s="68"/>
      <c r="AR25" s="72">
        <f>AP25/AP28</f>
        <v>0.16666666666666666</v>
      </c>
    </row>
    <row r="26" spans="3:44" x14ac:dyDescent="0.3">
      <c r="C26" s="31" t="s">
        <v>41</v>
      </c>
      <c r="D26" s="65"/>
      <c r="E26" s="66"/>
      <c r="F26" s="67"/>
      <c r="G26" s="68"/>
      <c r="H26" s="43"/>
      <c r="I26" s="34" t="s">
        <v>41</v>
      </c>
      <c r="J26" s="65"/>
      <c r="K26" s="66"/>
      <c r="L26" s="67"/>
      <c r="M26" s="68"/>
      <c r="N26" s="43"/>
      <c r="O26" s="34" t="s">
        <v>41</v>
      </c>
      <c r="P26" s="65"/>
      <c r="Q26" s="66"/>
      <c r="R26" s="67"/>
      <c r="S26" s="68"/>
      <c r="T26" s="69"/>
      <c r="U26" s="34" t="s">
        <v>41</v>
      </c>
      <c r="V26" s="65"/>
      <c r="W26" s="66"/>
      <c r="X26" s="67"/>
      <c r="Y26" s="68"/>
      <c r="Z26" s="69"/>
      <c r="AA26" s="34" t="s">
        <v>41</v>
      </c>
      <c r="AB26" s="65">
        <v>1000000</v>
      </c>
      <c r="AC26" s="67">
        <f>AB26/AB18</f>
        <v>169339.21089385473</v>
      </c>
      <c r="AD26" s="67">
        <f>AC26</f>
        <v>169339.21089385473</v>
      </c>
      <c r="AE26" s="68"/>
      <c r="AF26" s="73">
        <f t="shared" si="0"/>
        <v>0.1</v>
      </c>
      <c r="AG26" s="34" t="s">
        <v>41</v>
      </c>
      <c r="AH26" s="144">
        <v>2000000</v>
      </c>
      <c r="AI26" s="67">
        <f>AH26/AH18</f>
        <v>677356.84357541893</v>
      </c>
      <c r="AJ26" s="67">
        <f>AI26</f>
        <v>677356.84357541893</v>
      </c>
      <c r="AK26" s="68"/>
      <c r="AL26" s="74">
        <f>AJ26/AJ28</f>
        <v>0.33333333333333331</v>
      </c>
      <c r="AM26" s="34" t="s">
        <v>41</v>
      </c>
      <c r="AN26" s="144">
        <v>2000000</v>
      </c>
      <c r="AO26" s="67">
        <f>AN26/AN18</f>
        <v>677356.84357541893</v>
      </c>
      <c r="AP26" s="67">
        <f>AO26</f>
        <v>677356.84357541893</v>
      </c>
      <c r="AQ26" s="68"/>
      <c r="AR26" s="74">
        <f>AP26/AP28</f>
        <v>0.33333333333333331</v>
      </c>
    </row>
    <row r="27" spans="3:44" ht="15" thickBot="1" x14ac:dyDescent="0.35">
      <c r="C27" s="75" t="s">
        <v>42</v>
      </c>
      <c r="D27" s="76"/>
      <c r="E27" s="78"/>
      <c r="F27" s="78"/>
      <c r="G27" s="79"/>
      <c r="H27" s="80"/>
      <c r="I27" s="81" t="s">
        <v>42</v>
      </c>
      <c r="J27" s="76"/>
      <c r="K27" s="78"/>
      <c r="L27" s="78"/>
      <c r="M27" s="79"/>
      <c r="N27" s="80"/>
      <c r="O27" s="81" t="s">
        <v>42</v>
      </c>
      <c r="P27" s="76">
        <f>P25</f>
        <v>1000000</v>
      </c>
      <c r="Q27" s="78"/>
      <c r="R27" s="78">
        <f>R25</f>
        <v>223463.687150838</v>
      </c>
      <c r="S27" s="79"/>
      <c r="T27" s="82">
        <f>T25+T24+T26</f>
        <v>0.18264840182648401</v>
      </c>
      <c r="U27" s="81" t="s">
        <v>42</v>
      </c>
      <c r="V27" s="145">
        <f>V25</f>
        <v>1000000</v>
      </c>
      <c r="W27" s="78"/>
      <c r="X27" s="78">
        <f>X25+X24</f>
        <v>354713.68715083797</v>
      </c>
      <c r="Y27" s="79"/>
      <c r="Z27" s="82">
        <f>Z25+Z24+Z26</f>
        <v>0.26183664527436279</v>
      </c>
      <c r="AA27" s="81" t="s">
        <v>42</v>
      </c>
      <c r="AB27" s="76"/>
      <c r="AC27" s="78"/>
      <c r="AD27" s="78">
        <f>AD24+AD25+AD26</f>
        <v>693392.10893854743</v>
      </c>
      <c r="AE27" s="79"/>
      <c r="AF27" s="83">
        <f t="shared" si="0"/>
        <v>0.40946931621949018</v>
      </c>
      <c r="AG27" s="81" t="s">
        <v>42</v>
      </c>
      <c r="AH27" s="145">
        <f>AH25+AH26</f>
        <v>2000000</v>
      </c>
      <c r="AI27" s="78">
        <f>AI25+AI26</f>
        <v>677356.84357541893</v>
      </c>
      <c r="AJ27" s="78">
        <f>AJ26+AJ25+AJ24</f>
        <v>1032070.5307262569</v>
      </c>
      <c r="AK27" s="79"/>
      <c r="AL27" s="84">
        <f>AL26+AL25+AL24</f>
        <v>0.50789109684957523</v>
      </c>
      <c r="AM27" s="81" t="s">
        <v>42</v>
      </c>
      <c r="AN27" s="145">
        <f>AN25+AN26</f>
        <v>2000000</v>
      </c>
      <c r="AO27" s="78">
        <f>AO25+AO26</f>
        <v>792571.57821229042</v>
      </c>
      <c r="AP27" s="78">
        <f>AP26+AP25+AP24</f>
        <v>1185374.4762569831</v>
      </c>
      <c r="AQ27" s="79"/>
      <c r="AR27" s="84">
        <f>AR26+AR25+AR24</f>
        <v>0.58333333333333337</v>
      </c>
    </row>
    <row r="28" spans="3:44" ht="15" thickBot="1" x14ac:dyDescent="0.35">
      <c r="C28" s="86" t="s">
        <v>43</v>
      </c>
      <c r="D28" s="87"/>
      <c r="E28" s="88"/>
      <c r="F28" s="88"/>
      <c r="G28" s="87"/>
      <c r="H28" s="89"/>
      <c r="I28" s="90" t="s">
        <v>43</v>
      </c>
      <c r="J28" s="146">
        <f>J24</f>
        <v>500000</v>
      </c>
      <c r="K28" s="88"/>
      <c r="L28" s="88">
        <f>L27+L23</f>
        <v>1000000</v>
      </c>
      <c r="M28" s="146">
        <f>M24</f>
        <v>500000</v>
      </c>
      <c r="N28" s="89">
        <f>N23</f>
        <v>1</v>
      </c>
      <c r="O28" s="90" t="s">
        <v>43</v>
      </c>
      <c r="P28" s="87">
        <f>P25</f>
        <v>1000000</v>
      </c>
      <c r="Q28" s="88"/>
      <c r="R28" s="88">
        <f>R23+R27</f>
        <v>1223463.6871508381</v>
      </c>
      <c r="S28" s="87">
        <f>S24</f>
        <v>525000</v>
      </c>
      <c r="T28" s="89">
        <f>T23+T27</f>
        <v>0.99999999999999989</v>
      </c>
      <c r="U28" s="90" t="s">
        <v>43</v>
      </c>
      <c r="V28" s="146">
        <f>V25</f>
        <v>1000000</v>
      </c>
      <c r="W28" s="88"/>
      <c r="X28" s="88">
        <f>X23+X27</f>
        <v>1354713.6871508379</v>
      </c>
      <c r="Y28" s="87"/>
      <c r="Z28" s="89">
        <f>Z23+Z27</f>
        <v>1</v>
      </c>
      <c r="AA28" s="91" t="s">
        <v>43</v>
      </c>
      <c r="AB28" s="92"/>
      <c r="AC28" s="93"/>
      <c r="AD28" s="93">
        <f>AD27+AD23</f>
        <v>1693392.1089385473</v>
      </c>
      <c r="AE28" s="92"/>
      <c r="AF28" s="94">
        <f t="shared" si="0"/>
        <v>1</v>
      </c>
      <c r="AG28" s="91" t="s">
        <v>43</v>
      </c>
      <c r="AH28" s="174">
        <f>AH27+AH23</f>
        <v>2000000</v>
      </c>
      <c r="AI28" s="93">
        <f>AI27+AI23</f>
        <v>677356.84357541893</v>
      </c>
      <c r="AJ28" s="93">
        <f>AJ27+AJ23</f>
        <v>2032070.5307262568</v>
      </c>
      <c r="AK28" s="92"/>
      <c r="AL28" s="95">
        <f>AL27+AL23</f>
        <v>1</v>
      </c>
      <c r="AM28" s="91" t="s">
        <v>43</v>
      </c>
      <c r="AN28" s="174">
        <f>AN27+AN23</f>
        <v>2000000</v>
      </c>
      <c r="AO28" s="93">
        <f>AO27+AO23</f>
        <v>792571.57821229042</v>
      </c>
      <c r="AP28" s="93">
        <f>AP27+AP23</f>
        <v>2032070.5307262568</v>
      </c>
      <c r="AQ28" s="92"/>
      <c r="AR28" s="95">
        <f>AR27+AR23</f>
        <v>1</v>
      </c>
    </row>
    <row r="29" spans="3:44" ht="7.2" customHeight="1" thickBot="1" x14ac:dyDescent="0.35">
      <c r="C29" s="96"/>
      <c r="D29" s="97"/>
      <c r="E29" s="98"/>
      <c r="F29" s="98"/>
      <c r="G29" s="97"/>
      <c r="H29" s="99"/>
      <c r="I29" s="96"/>
      <c r="J29" s="97"/>
      <c r="K29" s="98"/>
      <c r="L29" s="98"/>
      <c r="M29" s="97"/>
      <c r="N29" s="99"/>
      <c r="O29" s="96"/>
      <c r="P29" s="97"/>
      <c r="Q29" s="98"/>
      <c r="R29" s="98"/>
      <c r="S29" s="97"/>
      <c r="T29" s="99"/>
      <c r="U29" s="96"/>
      <c r="V29" s="97"/>
      <c r="W29" s="98"/>
      <c r="X29" s="98"/>
      <c r="Y29" s="97"/>
      <c r="Z29" s="99"/>
      <c r="AA29" s="96"/>
      <c r="AB29" s="97"/>
      <c r="AC29" s="98"/>
      <c r="AD29" s="98"/>
      <c r="AE29" s="97"/>
      <c r="AF29" s="100"/>
      <c r="AG29" s="96"/>
      <c r="AH29" s="97"/>
      <c r="AI29" s="98"/>
      <c r="AJ29" s="98"/>
      <c r="AK29" s="97"/>
      <c r="AL29" s="100"/>
    </row>
    <row r="30" spans="3:44" x14ac:dyDescent="0.3">
      <c r="C30" s="313" t="s">
        <v>45</v>
      </c>
      <c r="D30" s="314"/>
      <c r="E30" s="314"/>
      <c r="F30" s="314"/>
      <c r="G30" s="314"/>
      <c r="H30" s="314"/>
      <c r="I30" s="314"/>
      <c r="J30" s="314"/>
      <c r="K30" s="314"/>
      <c r="L30" s="314"/>
      <c r="M30" s="314"/>
      <c r="N30" s="315"/>
      <c r="O30" s="313" t="s">
        <v>45</v>
      </c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20"/>
      <c r="AA30" s="313" t="s">
        <v>44</v>
      </c>
      <c r="AB30" s="319"/>
      <c r="AC30" s="319"/>
      <c r="AD30" s="319"/>
      <c r="AE30" s="319"/>
      <c r="AF30" s="320"/>
      <c r="AG30" s="313" t="s">
        <v>45</v>
      </c>
      <c r="AH30" s="319"/>
      <c r="AI30" s="319"/>
      <c r="AJ30" s="319"/>
      <c r="AK30" s="319"/>
      <c r="AL30" s="320"/>
    </row>
    <row r="31" spans="3:44" ht="15" thickBot="1" x14ac:dyDescent="0.35">
      <c r="C31" s="316"/>
      <c r="D31" s="317"/>
      <c r="E31" s="317"/>
      <c r="F31" s="317"/>
      <c r="G31" s="317"/>
      <c r="H31" s="317"/>
      <c r="I31" s="317"/>
      <c r="J31" s="317"/>
      <c r="K31" s="317"/>
      <c r="L31" s="317"/>
      <c r="M31" s="317"/>
      <c r="N31" s="318"/>
      <c r="O31" s="321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3"/>
      <c r="AA31" s="321"/>
      <c r="AB31" s="322"/>
      <c r="AC31" s="322"/>
      <c r="AD31" s="322"/>
      <c r="AE31" s="322"/>
      <c r="AF31" s="323"/>
      <c r="AG31" s="321"/>
      <c r="AH31" s="322"/>
      <c r="AI31" s="322"/>
      <c r="AJ31" s="322"/>
      <c r="AK31" s="322"/>
      <c r="AL31" s="323"/>
    </row>
    <row r="32" spans="3:44" ht="15" thickBot="1" x14ac:dyDescent="0.35">
      <c r="C32" s="26" t="s">
        <v>18</v>
      </c>
      <c r="D32" s="305" t="s">
        <v>19</v>
      </c>
      <c r="E32" s="306"/>
      <c r="F32" s="306"/>
      <c r="G32" s="306"/>
      <c r="H32" s="311"/>
      <c r="I32" s="27" t="s">
        <v>18</v>
      </c>
      <c r="J32" s="305" t="s">
        <v>20</v>
      </c>
      <c r="K32" s="306"/>
      <c r="L32" s="306"/>
      <c r="M32" s="306"/>
      <c r="N32" s="311"/>
      <c r="O32" s="101" t="s">
        <v>46</v>
      </c>
      <c r="P32" s="305" t="s">
        <v>22</v>
      </c>
      <c r="Q32" s="306"/>
      <c r="R32" s="306"/>
      <c r="S32" s="306"/>
      <c r="T32" s="311"/>
      <c r="U32" s="101" t="s">
        <v>46</v>
      </c>
      <c r="V32" s="305" t="s">
        <v>23</v>
      </c>
      <c r="W32" s="306"/>
      <c r="X32" s="306"/>
      <c r="Y32" s="306"/>
      <c r="Z32" s="311"/>
      <c r="AA32" s="101" t="s">
        <v>46</v>
      </c>
      <c r="AB32" s="305" t="s">
        <v>24</v>
      </c>
      <c r="AC32" s="306"/>
      <c r="AD32" s="306"/>
      <c r="AE32" s="306"/>
      <c r="AF32" s="311"/>
      <c r="AG32" s="101" t="s">
        <v>46</v>
      </c>
      <c r="AH32" s="305" t="s">
        <v>25</v>
      </c>
      <c r="AI32" s="306"/>
      <c r="AJ32" s="306"/>
      <c r="AK32" s="306"/>
      <c r="AL32" s="307"/>
    </row>
    <row r="33" spans="3:42" x14ac:dyDescent="0.3">
      <c r="C33" s="29" t="s">
        <v>26</v>
      </c>
      <c r="D33" s="308">
        <v>1</v>
      </c>
      <c r="E33" s="309"/>
      <c r="F33" s="309"/>
      <c r="G33" s="309"/>
      <c r="H33" s="312"/>
      <c r="I33" s="30" t="s">
        <v>26</v>
      </c>
      <c r="J33" s="308">
        <v>2</v>
      </c>
      <c r="K33" s="309"/>
      <c r="L33" s="309"/>
      <c r="M33" s="309"/>
      <c r="N33" s="312"/>
      <c r="O33" s="30" t="s">
        <v>26</v>
      </c>
      <c r="P33" s="308">
        <v>3</v>
      </c>
      <c r="Q33" s="309"/>
      <c r="R33" s="309"/>
      <c r="S33" s="309"/>
      <c r="T33" s="312"/>
      <c r="U33" s="30" t="s">
        <v>26</v>
      </c>
      <c r="V33" s="308">
        <v>3</v>
      </c>
      <c r="W33" s="309"/>
      <c r="X33" s="309"/>
      <c r="Y33" s="309"/>
      <c r="Z33" s="312"/>
      <c r="AA33" s="30" t="s">
        <v>26</v>
      </c>
      <c r="AB33" s="308">
        <v>4</v>
      </c>
      <c r="AC33" s="309"/>
      <c r="AD33" s="309"/>
      <c r="AE33" s="309"/>
      <c r="AF33" s="312"/>
      <c r="AG33" s="30" t="s">
        <v>26</v>
      </c>
      <c r="AH33" s="308">
        <v>4</v>
      </c>
      <c r="AI33" s="309"/>
      <c r="AJ33" s="309"/>
      <c r="AK33" s="309"/>
      <c r="AL33" s="310"/>
      <c r="AO33" s="2" t="s">
        <v>124</v>
      </c>
      <c r="AP33" s="234">
        <f>(M24/AN18)-AJ24</f>
        <v>38089.210893854732</v>
      </c>
    </row>
    <row r="34" spans="3:42" ht="15" thickBot="1" x14ac:dyDescent="0.35">
      <c r="C34" s="31" t="s">
        <v>27</v>
      </c>
      <c r="D34" s="32"/>
      <c r="H34" s="33"/>
      <c r="I34" s="34" t="s">
        <v>27</v>
      </c>
      <c r="J34" s="32"/>
      <c r="M34" s="1" t="s">
        <v>28</v>
      </c>
      <c r="N34" s="35">
        <v>0.05</v>
      </c>
      <c r="O34" s="34" t="s">
        <v>27</v>
      </c>
      <c r="P34" s="36">
        <v>15000000</v>
      </c>
      <c r="Q34" s="37">
        <f>P34-S34</f>
        <v>14475000</v>
      </c>
      <c r="R34" s="38" t="s">
        <v>29</v>
      </c>
      <c r="S34" s="37">
        <f>S42</f>
        <v>525000</v>
      </c>
      <c r="T34" s="39"/>
      <c r="U34" s="34" t="s">
        <v>27</v>
      </c>
      <c r="V34" s="142">
        <f>P34</f>
        <v>15000000</v>
      </c>
      <c r="W34" s="143">
        <f>Q34</f>
        <v>14475000</v>
      </c>
      <c r="X34" s="37" t="str">
        <f>R34</f>
        <v>+</v>
      </c>
      <c r="Y34" s="143">
        <f>S34</f>
        <v>525000</v>
      </c>
      <c r="Z34" s="39"/>
      <c r="AA34" s="34" t="s">
        <v>27</v>
      </c>
      <c r="AB34" s="36">
        <v>20000000</v>
      </c>
      <c r="AC34" s="10"/>
      <c r="AD34" s="5"/>
      <c r="AE34" s="10"/>
      <c r="AF34" s="39"/>
      <c r="AG34" s="34" t="s">
        <v>27</v>
      </c>
      <c r="AH34" s="36">
        <v>12000000</v>
      </c>
      <c r="AI34" s="10"/>
      <c r="AJ34" s="5"/>
      <c r="AK34" s="10"/>
      <c r="AL34" s="40"/>
      <c r="AO34" s="6" t="s">
        <v>123</v>
      </c>
      <c r="AP34" s="235">
        <f>(V25/AN18)-AJ25</f>
        <v>115214.73463687146</v>
      </c>
    </row>
    <row r="35" spans="3:42" ht="15" thickBot="1" x14ac:dyDescent="0.35">
      <c r="C35" s="41" t="s">
        <v>30</v>
      </c>
      <c r="D35" s="32"/>
      <c r="H35" s="33"/>
      <c r="I35" s="42" t="s">
        <v>30</v>
      </c>
      <c r="J35" s="32"/>
      <c r="M35" s="1" t="s">
        <v>13</v>
      </c>
      <c r="N35" s="43">
        <v>0.2</v>
      </c>
      <c r="O35" s="42" t="s">
        <v>30</v>
      </c>
      <c r="P35" s="36">
        <f>P34+P43</f>
        <v>16000000</v>
      </c>
      <c r="T35" s="44"/>
      <c r="U35" s="42" t="s">
        <v>30</v>
      </c>
      <c r="V35" s="142">
        <f>P35</f>
        <v>16000000</v>
      </c>
      <c r="Y35" s="2" t="s">
        <v>28</v>
      </c>
      <c r="Z35" s="45">
        <v>0.05</v>
      </c>
      <c r="AA35" s="42" t="s">
        <v>30</v>
      </c>
      <c r="AB35" s="36">
        <f>AB43+AB44+AB34</f>
        <v>22000000</v>
      </c>
      <c r="AF35" s="44"/>
      <c r="AG35" s="42" t="s">
        <v>30</v>
      </c>
      <c r="AH35" s="36">
        <f>AH34+AH43+AH44</f>
        <v>14000000</v>
      </c>
      <c r="AL35" s="46"/>
      <c r="AO35" s="23" t="s">
        <v>125</v>
      </c>
      <c r="AP35" s="271">
        <f>AP33+AP34</f>
        <v>153303.9455307262</v>
      </c>
    </row>
    <row r="36" spans="3:42" ht="15" thickBot="1" x14ac:dyDescent="0.35">
      <c r="C36" s="31" t="s">
        <v>31</v>
      </c>
      <c r="D36" s="32"/>
      <c r="H36" s="33"/>
      <c r="I36" s="34" t="s">
        <v>31</v>
      </c>
      <c r="J36" s="32"/>
      <c r="N36" s="33"/>
      <c r="O36" s="34" t="s">
        <v>31</v>
      </c>
      <c r="P36" s="47">
        <f>Q34/F41</f>
        <v>14.475</v>
      </c>
      <c r="T36" s="33"/>
      <c r="U36" s="34" t="s">
        <v>31</v>
      </c>
      <c r="V36" s="47">
        <f>W34/F41</f>
        <v>14.475</v>
      </c>
      <c r="Y36" s="23" t="s">
        <v>13</v>
      </c>
      <c r="Z36" s="48">
        <v>0.2</v>
      </c>
      <c r="AA36" s="34" t="s">
        <v>31</v>
      </c>
      <c r="AB36" s="47">
        <f>AB34/X46</f>
        <v>17.972122258543259</v>
      </c>
      <c r="AE36" s="49"/>
      <c r="AF36" s="50"/>
      <c r="AG36" s="34" t="s">
        <v>31</v>
      </c>
      <c r="AH36" s="47">
        <f>AH34/X46</f>
        <v>10.783273355125955</v>
      </c>
      <c r="AK36" s="49"/>
      <c r="AL36" s="51"/>
    </row>
    <row r="37" spans="3:42" ht="28.8" x14ac:dyDescent="0.3">
      <c r="C37" s="52"/>
      <c r="D37" s="53" t="s">
        <v>8</v>
      </c>
      <c r="E37" s="53" t="s">
        <v>32</v>
      </c>
      <c r="F37" s="53" t="s">
        <v>33</v>
      </c>
      <c r="G37" s="54" t="s">
        <v>34</v>
      </c>
      <c r="H37" s="55" t="s">
        <v>35</v>
      </c>
      <c r="I37" s="56"/>
      <c r="J37" s="53" t="s">
        <v>8</v>
      </c>
      <c r="K37" s="53" t="s">
        <v>32</v>
      </c>
      <c r="L37" s="53" t="s">
        <v>33</v>
      </c>
      <c r="M37" s="54" t="s">
        <v>34</v>
      </c>
      <c r="N37" s="55" t="s">
        <v>35</v>
      </c>
      <c r="O37" s="56"/>
      <c r="P37" s="53" t="s">
        <v>8</v>
      </c>
      <c r="Q37" s="53" t="s">
        <v>32</v>
      </c>
      <c r="R37" s="53" t="s">
        <v>33</v>
      </c>
      <c r="S37" s="54" t="s">
        <v>34</v>
      </c>
      <c r="T37" s="55" t="s">
        <v>35</v>
      </c>
      <c r="U37" s="56"/>
      <c r="V37" s="53" t="s">
        <v>8</v>
      </c>
      <c r="W37" s="53" t="s">
        <v>32</v>
      </c>
      <c r="X37" s="53" t="s">
        <v>33</v>
      </c>
      <c r="Y37" s="57" t="s">
        <v>34</v>
      </c>
      <c r="Z37" s="58" t="s">
        <v>35</v>
      </c>
      <c r="AA37" s="56"/>
      <c r="AB37" s="53" t="s">
        <v>8</v>
      </c>
      <c r="AC37" s="53" t="s">
        <v>32</v>
      </c>
      <c r="AD37" s="53" t="s">
        <v>33</v>
      </c>
      <c r="AE37" s="57" t="s">
        <v>34</v>
      </c>
      <c r="AF37" s="53" t="s">
        <v>35</v>
      </c>
      <c r="AG37" s="56"/>
      <c r="AH37" s="53" t="s">
        <v>8</v>
      </c>
      <c r="AI37" s="53" t="s">
        <v>32</v>
      </c>
      <c r="AJ37" s="53" t="s">
        <v>33</v>
      </c>
      <c r="AK37" s="57" t="s">
        <v>34</v>
      </c>
      <c r="AL37" s="59" t="s">
        <v>35</v>
      </c>
    </row>
    <row r="38" spans="3:42" x14ac:dyDescent="0.3">
      <c r="C38" s="60"/>
      <c r="D38" s="61"/>
      <c r="E38" s="61"/>
      <c r="F38" s="61"/>
      <c r="G38" s="62"/>
      <c r="H38" s="63"/>
      <c r="I38" s="61"/>
      <c r="J38" s="61"/>
      <c r="K38" s="61"/>
      <c r="L38" s="61"/>
      <c r="M38" s="62"/>
      <c r="N38" s="63"/>
      <c r="O38" s="61"/>
      <c r="P38" s="61"/>
      <c r="Q38" s="61"/>
      <c r="R38" s="61"/>
      <c r="S38" s="62"/>
      <c r="T38" s="63"/>
      <c r="U38" s="61"/>
      <c r="V38" s="61"/>
      <c r="W38" s="61"/>
      <c r="X38" s="61"/>
      <c r="Y38" s="62"/>
      <c r="Z38" s="63"/>
      <c r="AA38" s="61"/>
      <c r="AB38" s="61"/>
      <c r="AC38" s="61"/>
      <c r="AD38" s="61"/>
      <c r="AE38" s="62"/>
      <c r="AF38" s="61"/>
      <c r="AG38" s="61"/>
      <c r="AH38" s="61"/>
      <c r="AI38" s="61"/>
      <c r="AJ38" s="61"/>
      <c r="AK38" s="62"/>
      <c r="AL38" s="64"/>
    </row>
    <row r="39" spans="3:42" x14ac:dyDescent="0.3">
      <c r="C39" s="31" t="s">
        <v>36</v>
      </c>
      <c r="D39" s="144">
        <v>500000</v>
      </c>
      <c r="E39" s="66">
        <v>500000</v>
      </c>
      <c r="F39" s="67">
        <f>500000</f>
        <v>500000</v>
      </c>
      <c r="G39" s="68"/>
      <c r="H39" s="43">
        <f>F39/F41</f>
        <v>0.5</v>
      </c>
      <c r="I39" s="34" t="s">
        <v>36</v>
      </c>
      <c r="J39" s="65"/>
      <c r="K39" s="66"/>
      <c r="L39" s="67">
        <f>500000</f>
        <v>500000</v>
      </c>
      <c r="M39" s="68"/>
      <c r="N39" s="43">
        <f>L39/L41</f>
        <v>0.5</v>
      </c>
      <c r="O39" s="34" t="s">
        <v>36</v>
      </c>
      <c r="P39" s="65"/>
      <c r="Q39" s="66"/>
      <c r="R39" s="67">
        <v>500000</v>
      </c>
      <c r="S39" s="68"/>
      <c r="T39" s="69">
        <f>R39/R46</f>
        <v>0.46768982229402262</v>
      </c>
      <c r="U39" s="34" t="s">
        <v>36</v>
      </c>
      <c r="V39" s="65"/>
      <c r="W39" s="66"/>
      <c r="X39" s="67">
        <f>R39</f>
        <v>500000</v>
      </c>
      <c r="Y39" s="68"/>
      <c r="Z39" s="69">
        <f>X39/X46</f>
        <v>0.44930305646358143</v>
      </c>
      <c r="AA39" s="34" t="s">
        <v>36</v>
      </c>
      <c r="AB39" s="65"/>
      <c r="AC39" s="66"/>
      <c r="AD39" s="67">
        <f>X39</f>
        <v>500000</v>
      </c>
      <c r="AE39" s="70"/>
      <c r="AF39" s="71">
        <f>AD39/AD46</f>
        <v>0.40845732405780133</v>
      </c>
      <c r="AG39" s="34" t="s">
        <v>36</v>
      </c>
      <c r="AH39" s="65"/>
      <c r="AI39" s="66"/>
      <c r="AJ39" s="67">
        <f>X39</f>
        <v>500000</v>
      </c>
      <c r="AK39" s="70"/>
      <c r="AL39" s="72">
        <f>AJ39/AJ46</f>
        <v>0.38511690554021266</v>
      </c>
    </row>
    <row r="40" spans="3:42" x14ac:dyDescent="0.3">
      <c r="C40" s="31" t="s">
        <v>37</v>
      </c>
      <c r="D40" s="144">
        <v>500000</v>
      </c>
      <c r="E40" s="66">
        <v>500000</v>
      </c>
      <c r="F40" s="67">
        <f>F39</f>
        <v>500000</v>
      </c>
      <c r="G40" s="68"/>
      <c r="H40" s="43">
        <f>F40/F41</f>
        <v>0.5</v>
      </c>
      <c r="I40" s="34" t="s">
        <v>37</v>
      </c>
      <c r="J40" s="65"/>
      <c r="K40" s="66"/>
      <c r="L40" s="67">
        <f>L39</f>
        <v>500000</v>
      </c>
      <c r="M40" s="68"/>
      <c r="N40" s="43">
        <f>L40/L41</f>
        <v>0.5</v>
      </c>
      <c r="O40" s="34" t="s">
        <v>37</v>
      </c>
      <c r="P40" s="65"/>
      <c r="Q40" s="66"/>
      <c r="R40" s="67">
        <f>R22</f>
        <v>500000</v>
      </c>
      <c r="S40" s="68"/>
      <c r="T40" s="69">
        <f>R40/R46</f>
        <v>0.46768982229402262</v>
      </c>
      <c r="U40" s="34" t="s">
        <v>37</v>
      </c>
      <c r="V40" s="65"/>
      <c r="W40" s="66"/>
      <c r="X40" s="67">
        <f>R40</f>
        <v>500000</v>
      </c>
      <c r="Y40" s="68"/>
      <c r="Z40" s="69">
        <f>X40/X46</f>
        <v>0.44930305646358143</v>
      </c>
      <c r="AA40" s="34" t="s">
        <v>37</v>
      </c>
      <c r="AB40" s="65"/>
      <c r="AC40" s="66"/>
      <c r="AD40" s="67">
        <f>X40</f>
        <v>500000</v>
      </c>
      <c r="AE40" s="68"/>
      <c r="AF40" s="73">
        <f>AD40/AD46</f>
        <v>0.40845732405780133</v>
      </c>
      <c r="AG40" s="34" t="s">
        <v>37</v>
      </c>
      <c r="AH40" s="65"/>
      <c r="AI40" s="66"/>
      <c r="AJ40" s="67">
        <f>X40</f>
        <v>500000</v>
      </c>
      <c r="AK40" s="68"/>
      <c r="AL40" s="74">
        <f>AJ40/AJ46</f>
        <v>0.38511690554021266</v>
      </c>
    </row>
    <row r="41" spans="3:42" ht="15" thickBot="1" x14ac:dyDescent="0.35">
      <c r="C41" s="75" t="s">
        <v>38</v>
      </c>
      <c r="D41" s="145">
        <f>D39+D40</f>
        <v>1000000</v>
      </c>
      <c r="E41" s="77">
        <f>E39+E40</f>
        <v>1000000</v>
      </c>
      <c r="F41" s="78">
        <f>F39+F40</f>
        <v>1000000</v>
      </c>
      <c r="G41" s="79"/>
      <c r="H41" s="80">
        <f>H39+H40</f>
        <v>1</v>
      </c>
      <c r="I41" s="81" t="s">
        <v>38</v>
      </c>
      <c r="J41" s="76"/>
      <c r="K41" s="77"/>
      <c r="L41" s="78">
        <f>L39+L40</f>
        <v>1000000</v>
      </c>
      <c r="M41" s="79"/>
      <c r="N41" s="80">
        <f>N39+N40</f>
        <v>1</v>
      </c>
      <c r="O41" s="81" t="s">
        <v>38</v>
      </c>
      <c r="P41" s="76"/>
      <c r="Q41" s="77"/>
      <c r="R41" s="78">
        <f>R39+R40</f>
        <v>1000000</v>
      </c>
      <c r="S41" s="79"/>
      <c r="T41" s="82">
        <f>T40+T39</f>
        <v>0.93537964458804523</v>
      </c>
      <c r="U41" s="81" t="s">
        <v>38</v>
      </c>
      <c r="V41" s="76"/>
      <c r="W41" s="77"/>
      <c r="X41" s="78">
        <f>X39+X40</f>
        <v>1000000</v>
      </c>
      <c r="Y41" s="79"/>
      <c r="Z41" s="82">
        <f>Z39+Z40</f>
        <v>0.89860611292716286</v>
      </c>
      <c r="AA41" s="81" t="s">
        <v>38</v>
      </c>
      <c r="AB41" s="76"/>
      <c r="AC41" s="77"/>
      <c r="AD41" s="78">
        <f>AD39+AD40</f>
        <v>1000000</v>
      </c>
      <c r="AE41" s="79"/>
      <c r="AF41" s="83">
        <f>AD41/AD46</f>
        <v>0.81691464811560266</v>
      </c>
      <c r="AG41" s="81" t="s">
        <v>38</v>
      </c>
      <c r="AH41" s="76"/>
      <c r="AI41" s="77"/>
      <c r="AJ41" s="78">
        <f>AJ39+AJ40</f>
        <v>1000000</v>
      </c>
      <c r="AK41" s="79"/>
      <c r="AL41" s="84">
        <f>AL39+AL40</f>
        <v>0.77023381108042532</v>
      </c>
    </row>
    <row r="42" spans="3:42" x14ac:dyDescent="0.3">
      <c r="C42" s="31" t="s">
        <v>39</v>
      </c>
      <c r="D42" s="65"/>
      <c r="E42" s="67"/>
      <c r="F42" s="67"/>
      <c r="G42" s="65"/>
      <c r="H42" s="43"/>
      <c r="I42" s="34" t="s">
        <v>39</v>
      </c>
      <c r="J42" s="144">
        <v>500000</v>
      </c>
      <c r="K42" s="67"/>
      <c r="L42" s="67"/>
      <c r="M42" s="144">
        <v>500000</v>
      </c>
      <c r="N42" s="43"/>
      <c r="O42" s="34" t="s">
        <v>39</v>
      </c>
      <c r="P42" s="65"/>
      <c r="Q42" s="67"/>
      <c r="R42" s="67"/>
      <c r="S42" s="65">
        <f>M42*1.05</f>
        <v>525000</v>
      </c>
      <c r="T42" s="69"/>
      <c r="U42" s="34" t="s">
        <v>39</v>
      </c>
      <c r="V42" s="65"/>
      <c r="W42" s="67">
        <f>F41/(1-W9)*W9</f>
        <v>43750</v>
      </c>
      <c r="X42" s="67">
        <f>W42</f>
        <v>43750</v>
      </c>
      <c r="Y42" s="65"/>
      <c r="Z42" s="69">
        <f>X42/X46</f>
        <v>3.9314017440563377E-2</v>
      </c>
      <c r="AA42" s="34" t="s">
        <v>39</v>
      </c>
      <c r="AB42" s="65"/>
      <c r="AC42" s="67"/>
      <c r="AD42" s="67">
        <f>X42</f>
        <v>43750</v>
      </c>
      <c r="AE42" s="65"/>
      <c r="AF42" s="85">
        <f>AD42/AD46</f>
        <v>3.5740015855057615E-2</v>
      </c>
      <c r="AG42" s="34" t="s">
        <v>39</v>
      </c>
      <c r="AH42" s="65"/>
      <c r="AI42" s="67"/>
      <c r="AJ42" s="67">
        <f>X42</f>
        <v>43750</v>
      </c>
      <c r="AK42" s="65"/>
      <c r="AL42" s="72">
        <f>AJ42/AJ46</f>
        <v>3.369772923476861E-2</v>
      </c>
    </row>
    <row r="43" spans="3:42" x14ac:dyDescent="0.3">
      <c r="C43" s="31" t="s">
        <v>40</v>
      </c>
      <c r="D43" s="65"/>
      <c r="E43" s="66"/>
      <c r="F43" s="67"/>
      <c r="G43" s="68"/>
      <c r="H43" s="43"/>
      <c r="I43" s="34" t="s">
        <v>40</v>
      </c>
      <c r="J43" s="65"/>
      <c r="K43" s="66"/>
      <c r="L43" s="67"/>
      <c r="M43" s="68"/>
      <c r="N43" s="43"/>
      <c r="O43" s="34" t="s">
        <v>40</v>
      </c>
      <c r="P43" s="65">
        <v>1000000</v>
      </c>
      <c r="Q43" s="67">
        <f>P43/P36</f>
        <v>69084.628670120903</v>
      </c>
      <c r="R43" s="67">
        <f>Q43</f>
        <v>69084.628670120903</v>
      </c>
      <c r="S43" s="68"/>
      <c r="T43" s="69">
        <f>R43/R46</f>
        <v>6.462035541195478E-2</v>
      </c>
      <c r="U43" s="34" t="s">
        <v>40</v>
      </c>
      <c r="V43" s="144">
        <v>1000000</v>
      </c>
      <c r="W43" s="67">
        <f>V43/V36</f>
        <v>69084.628670120903</v>
      </c>
      <c r="X43" s="67">
        <f>W43</f>
        <v>69084.628670120903</v>
      </c>
      <c r="Y43" s="68"/>
      <c r="Z43" s="69">
        <f>X43/X46</f>
        <v>6.2079869632273778E-2</v>
      </c>
      <c r="AA43" s="34" t="s">
        <v>40</v>
      </c>
      <c r="AB43" s="65">
        <f>1000000</f>
        <v>1000000</v>
      </c>
      <c r="AC43" s="67">
        <f>AB43/AB36</f>
        <v>55641.731433506044</v>
      </c>
      <c r="AD43" s="67">
        <f>AC43+W43</f>
        <v>124726.36010362694</v>
      </c>
      <c r="AE43" s="68"/>
      <c r="AF43" s="85">
        <f>AD43/AD46</f>
        <v>0.10189079057479435</v>
      </c>
      <c r="AG43" s="34" t="s">
        <v>40</v>
      </c>
      <c r="AH43" s="144">
        <v>0</v>
      </c>
      <c r="AI43" s="67">
        <f>AH43/AH36</f>
        <v>0</v>
      </c>
      <c r="AJ43" s="67">
        <f>X43+AI43</f>
        <v>69084.628670120903</v>
      </c>
      <c r="AK43" s="68"/>
      <c r="AL43" s="72">
        <f>AJ43/AJ46</f>
        <v>5.3211316827663238E-2</v>
      </c>
    </row>
    <row r="44" spans="3:42" x14ac:dyDescent="0.3">
      <c r="C44" s="31" t="s">
        <v>41</v>
      </c>
      <c r="D44" s="65"/>
      <c r="E44" s="66"/>
      <c r="F44" s="67"/>
      <c r="G44" s="68"/>
      <c r="H44" s="43"/>
      <c r="I44" s="34" t="s">
        <v>41</v>
      </c>
      <c r="J44" s="65"/>
      <c r="K44" s="66"/>
      <c r="L44" s="67"/>
      <c r="M44" s="68"/>
      <c r="N44" s="43"/>
      <c r="O44" s="34" t="s">
        <v>41</v>
      </c>
      <c r="P44" s="65"/>
      <c r="Q44" s="66"/>
      <c r="R44" s="67"/>
      <c r="S44" s="68"/>
      <c r="T44" s="69"/>
      <c r="U44" s="34" t="s">
        <v>41</v>
      </c>
      <c r="V44" s="65"/>
      <c r="W44" s="66"/>
      <c r="X44" s="67"/>
      <c r="Y44" s="68"/>
      <c r="Z44" s="69"/>
      <c r="AA44" s="34" t="s">
        <v>41</v>
      </c>
      <c r="AB44" s="65">
        <v>1000000</v>
      </c>
      <c r="AC44" s="67">
        <f>AB44/AB36</f>
        <v>55641.731433506044</v>
      </c>
      <c r="AD44" s="67">
        <f>AC44</f>
        <v>55641.731433506044</v>
      </c>
      <c r="AE44" s="68"/>
      <c r="AF44" s="73">
        <f>AD44/AD46</f>
        <v>4.5454545454545456E-2</v>
      </c>
      <c r="AG44" s="34" t="s">
        <v>41</v>
      </c>
      <c r="AH44" s="144">
        <v>2000000</v>
      </c>
      <c r="AI44" s="67">
        <f>AH44/AH36</f>
        <v>185472.43811168682</v>
      </c>
      <c r="AJ44" s="67">
        <f>AI44</f>
        <v>185472.43811168682</v>
      </c>
      <c r="AK44" s="68"/>
      <c r="AL44" s="74">
        <f>AJ44/AJ46</f>
        <v>0.14285714285714285</v>
      </c>
    </row>
    <row r="45" spans="3:42" ht="15" thickBot="1" x14ac:dyDescent="0.35">
      <c r="C45" s="75" t="s">
        <v>42</v>
      </c>
      <c r="D45" s="76"/>
      <c r="E45" s="78"/>
      <c r="F45" s="78"/>
      <c r="G45" s="79"/>
      <c r="H45" s="80"/>
      <c r="I45" s="81" t="s">
        <v>42</v>
      </c>
      <c r="J45" s="76"/>
      <c r="K45" s="78"/>
      <c r="L45" s="78"/>
      <c r="M45" s="79"/>
      <c r="N45" s="80"/>
      <c r="O45" s="81" t="s">
        <v>42</v>
      </c>
      <c r="P45" s="76">
        <f>P43</f>
        <v>1000000</v>
      </c>
      <c r="Q45" s="78"/>
      <c r="R45" s="78">
        <f>R43</f>
        <v>69084.628670120903</v>
      </c>
      <c r="S45" s="79"/>
      <c r="T45" s="82">
        <f>T43</f>
        <v>6.462035541195478E-2</v>
      </c>
      <c r="U45" s="81" t="s">
        <v>42</v>
      </c>
      <c r="V45" s="76"/>
      <c r="W45" s="78"/>
      <c r="X45" s="78">
        <f>X43+X42</f>
        <v>112834.6286701209</v>
      </c>
      <c r="Y45" s="79"/>
      <c r="Z45" s="82">
        <f>Z42+Z43</f>
        <v>0.10139388707283715</v>
      </c>
      <c r="AA45" s="81" t="s">
        <v>42</v>
      </c>
      <c r="AB45" s="76">
        <f>AB43+AB44</f>
        <v>2000000</v>
      </c>
      <c r="AC45" s="78">
        <f>AC43+AC44</f>
        <v>111283.46286701209</v>
      </c>
      <c r="AD45" s="78">
        <f>AD44+AD43+AD42</f>
        <v>224118.09153713298</v>
      </c>
      <c r="AE45" s="79"/>
      <c r="AF45" s="83">
        <f>AD45/AD46</f>
        <v>0.18308535188439742</v>
      </c>
      <c r="AG45" s="81" t="s">
        <v>42</v>
      </c>
      <c r="AH45" s="145">
        <f>AH43+AH44</f>
        <v>2000000</v>
      </c>
      <c r="AI45" s="78">
        <f>AI43+AI44</f>
        <v>185472.43811168682</v>
      </c>
      <c r="AJ45" s="78">
        <f>AJ42+AJ43+AJ44</f>
        <v>298307.06678180769</v>
      </c>
      <c r="AK45" s="79"/>
      <c r="AL45" s="84">
        <f>AJ45/AJ46</f>
        <v>0.22976618891957468</v>
      </c>
    </row>
    <row r="46" spans="3:42" ht="15" thickBot="1" x14ac:dyDescent="0.35">
      <c r="C46" s="86" t="s">
        <v>43</v>
      </c>
      <c r="D46" s="87"/>
      <c r="E46" s="88"/>
      <c r="F46" s="88"/>
      <c r="G46" s="87"/>
      <c r="H46" s="89"/>
      <c r="I46" s="90" t="s">
        <v>43</v>
      </c>
      <c r="J46" s="146">
        <f>J42</f>
        <v>500000</v>
      </c>
      <c r="K46" s="88"/>
      <c r="L46" s="88">
        <f>L45+L41</f>
        <v>1000000</v>
      </c>
      <c r="M46" s="146">
        <f>M42</f>
        <v>500000</v>
      </c>
      <c r="N46" s="89">
        <f>N41</f>
        <v>1</v>
      </c>
      <c r="O46" s="90" t="s">
        <v>43</v>
      </c>
      <c r="P46" s="87">
        <f>P45</f>
        <v>1000000</v>
      </c>
      <c r="Q46" s="88"/>
      <c r="R46" s="88">
        <f>R45+R41</f>
        <v>1069084.6286701208</v>
      </c>
      <c r="S46" s="87"/>
      <c r="T46" s="89">
        <f>T45+T41</f>
        <v>1</v>
      </c>
      <c r="U46" s="90" t="s">
        <v>43</v>
      </c>
      <c r="V46" s="87"/>
      <c r="W46" s="88"/>
      <c r="X46" s="88">
        <f>X45+X41</f>
        <v>1112834.6286701208</v>
      </c>
      <c r="Y46" s="87"/>
      <c r="Z46" s="89">
        <f>Z41+Z45</f>
        <v>1</v>
      </c>
      <c r="AA46" s="91" t="s">
        <v>43</v>
      </c>
      <c r="AB46" s="92">
        <f>AB45+AB41</f>
        <v>2000000</v>
      </c>
      <c r="AC46" s="93">
        <f>AC45+AC41</f>
        <v>111283.46286701209</v>
      </c>
      <c r="AD46" s="93">
        <f>AD45+AD41</f>
        <v>1224118.0915371329</v>
      </c>
      <c r="AE46" s="92"/>
      <c r="AF46" s="94">
        <f>AF45+AF41</f>
        <v>1</v>
      </c>
      <c r="AG46" s="91" t="s">
        <v>43</v>
      </c>
      <c r="AH46" s="174">
        <f>AH45+AH41</f>
        <v>2000000</v>
      </c>
      <c r="AI46" s="93">
        <f>AI45+AI41</f>
        <v>185472.43811168682</v>
      </c>
      <c r="AJ46" s="93">
        <f>AJ45+AJ41</f>
        <v>1298307.0667818077</v>
      </c>
      <c r="AK46" s="92"/>
      <c r="AL46" s="95">
        <f>AL41+AL45</f>
        <v>1</v>
      </c>
    </row>
    <row r="47" spans="3:42" ht="6.6" customHeight="1" thickBot="1" x14ac:dyDescent="0.35">
      <c r="C47" s="96"/>
      <c r="D47" s="97"/>
      <c r="E47" s="98"/>
      <c r="F47" s="98"/>
      <c r="G47" s="97"/>
      <c r="H47" s="99"/>
      <c r="I47" s="96"/>
      <c r="J47" s="97"/>
      <c r="K47" s="98"/>
      <c r="L47" s="98"/>
      <c r="M47" s="97"/>
      <c r="N47" s="99"/>
      <c r="O47" s="96"/>
      <c r="P47" s="97"/>
      <c r="Q47" s="98"/>
      <c r="R47" s="98"/>
      <c r="S47" s="97"/>
      <c r="T47" s="99"/>
      <c r="U47" s="96"/>
      <c r="V47" s="97"/>
      <c r="W47" s="98"/>
      <c r="X47" s="98"/>
      <c r="Y47" s="97"/>
      <c r="Z47" s="99"/>
      <c r="AA47" s="96"/>
      <c r="AB47" s="97"/>
      <c r="AC47" s="98"/>
      <c r="AD47" s="98"/>
      <c r="AE47" s="97"/>
      <c r="AF47" s="100"/>
      <c r="AG47" s="96"/>
      <c r="AH47" s="97"/>
      <c r="AI47" s="98"/>
      <c r="AJ47" s="98"/>
      <c r="AK47" s="97"/>
      <c r="AL47" s="100"/>
    </row>
    <row r="48" spans="3:42" x14ac:dyDescent="0.3">
      <c r="C48" s="313" t="s">
        <v>47</v>
      </c>
      <c r="D48" s="319"/>
      <c r="E48" s="319"/>
      <c r="F48" s="319"/>
      <c r="G48" s="319"/>
      <c r="H48" s="319"/>
      <c r="I48" s="319"/>
      <c r="J48" s="319"/>
      <c r="K48" s="319"/>
      <c r="L48" s="319"/>
      <c r="M48" s="319"/>
      <c r="N48" s="320"/>
      <c r="O48" s="313" t="s">
        <v>47</v>
      </c>
      <c r="P48" s="319"/>
      <c r="Q48" s="319"/>
      <c r="R48" s="319"/>
      <c r="S48" s="319"/>
      <c r="T48" s="319"/>
      <c r="U48" s="319"/>
      <c r="V48" s="319"/>
      <c r="W48" s="319"/>
      <c r="X48" s="319"/>
      <c r="Y48" s="319"/>
      <c r="Z48" s="320"/>
      <c r="AA48" s="313" t="s">
        <v>47</v>
      </c>
      <c r="AB48" s="324"/>
      <c r="AC48" s="324"/>
      <c r="AD48" s="324"/>
      <c r="AE48" s="324"/>
      <c r="AF48" s="325"/>
      <c r="AG48" s="313" t="s">
        <v>47</v>
      </c>
      <c r="AH48" s="319"/>
      <c r="AI48" s="319"/>
      <c r="AJ48" s="319"/>
      <c r="AK48" s="319"/>
      <c r="AL48" s="320"/>
    </row>
    <row r="49" spans="3:38" ht="15" thickBot="1" x14ac:dyDescent="0.35">
      <c r="C49" s="321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3"/>
      <c r="O49" s="321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3"/>
      <c r="AA49" s="326"/>
      <c r="AB49" s="327"/>
      <c r="AC49" s="327"/>
      <c r="AD49" s="327"/>
      <c r="AE49" s="327"/>
      <c r="AF49" s="328"/>
      <c r="AG49" s="321"/>
      <c r="AH49" s="322"/>
      <c r="AI49" s="322"/>
      <c r="AJ49" s="322"/>
      <c r="AK49" s="322"/>
      <c r="AL49" s="323"/>
    </row>
    <row r="50" spans="3:38" x14ac:dyDescent="0.3">
      <c r="C50" s="102" t="s">
        <v>18</v>
      </c>
      <c r="D50" s="329" t="s">
        <v>19</v>
      </c>
      <c r="E50" s="330"/>
      <c r="F50" s="330"/>
      <c r="G50" s="330"/>
      <c r="H50" s="331"/>
      <c r="I50" s="102" t="s">
        <v>18</v>
      </c>
      <c r="J50" s="329" t="s">
        <v>20</v>
      </c>
      <c r="K50" s="330"/>
      <c r="L50" s="330"/>
      <c r="M50" s="330"/>
      <c r="N50" s="331"/>
      <c r="O50" s="103" t="s">
        <v>48</v>
      </c>
      <c r="P50" s="329" t="s">
        <v>22</v>
      </c>
      <c r="Q50" s="330"/>
      <c r="R50" s="330"/>
      <c r="S50" s="330"/>
      <c r="T50" s="331"/>
      <c r="U50" s="103" t="s">
        <v>48</v>
      </c>
      <c r="V50" s="329" t="s">
        <v>23</v>
      </c>
      <c r="W50" s="330"/>
      <c r="X50" s="330"/>
      <c r="Y50" s="330"/>
      <c r="Z50" s="331"/>
      <c r="AA50" s="103" t="s">
        <v>48</v>
      </c>
      <c r="AB50" s="329" t="s">
        <v>24</v>
      </c>
      <c r="AC50" s="330"/>
      <c r="AD50" s="330"/>
      <c r="AE50" s="330"/>
      <c r="AF50" s="331"/>
      <c r="AG50" s="103" t="s">
        <v>48</v>
      </c>
      <c r="AH50" s="329" t="s">
        <v>25</v>
      </c>
      <c r="AI50" s="330"/>
      <c r="AJ50" s="330"/>
      <c r="AK50" s="330"/>
      <c r="AL50" s="331"/>
    </row>
    <row r="51" spans="3:38" x14ac:dyDescent="0.3">
      <c r="C51" s="30" t="s">
        <v>26</v>
      </c>
      <c r="D51" s="308">
        <v>1</v>
      </c>
      <c r="E51" s="309"/>
      <c r="F51" s="309"/>
      <c r="G51" s="309"/>
      <c r="H51" s="312"/>
      <c r="I51" s="30" t="s">
        <v>26</v>
      </c>
      <c r="J51" s="308">
        <v>2</v>
      </c>
      <c r="K51" s="309"/>
      <c r="L51" s="309"/>
      <c r="M51" s="309"/>
      <c r="N51" s="312"/>
      <c r="O51" s="30" t="s">
        <v>26</v>
      </c>
      <c r="P51" s="308">
        <v>3</v>
      </c>
      <c r="Q51" s="309"/>
      <c r="R51" s="309"/>
      <c r="S51" s="309"/>
      <c r="T51" s="312"/>
      <c r="U51" s="30" t="s">
        <v>26</v>
      </c>
      <c r="V51" s="308">
        <v>3</v>
      </c>
      <c r="W51" s="309"/>
      <c r="X51" s="309"/>
      <c r="Y51" s="309"/>
      <c r="Z51" s="312"/>
      <c r="AA51" s="30" t="s">
        <v>26</v>
      </c>
      <c r="AB51" s="308">
        <v>4</v>
      </c>
      <c r="AC51" s="309"/>
      <c r="AD51" s="309"/>
      <c r="AE51" s="309"/>
      <c r="AF51" s="312"/>
      <c r="AG51" s="30" t="s">
        <v>26</v>
      </c>
      <c r="AH51" s="308">
        <v>4</v>
      </c>
      <c r="AI51" s="309"/>
      <c r="AJ51" s="309"/>
      <c r="AK51" s="309"/>
      <c r="AL51" s="312"/>
    </row>
    <row r="52" spans="3:38" ht="15" thickBot="1" x14ac:dyDescent="0.35">
      <c r="C52" s="34" t="s">
        <v>27</v>
      </c>
      <c r="D52" s="32"/>
      <c r="H52" s="33"/>
      <c r="I52" s="34" t="s">
        <v>27</v>
      </c>
      <c r="J52" s="32"/>
      <c r="M52" s="1" t="s">
        <v>28</v>
      </c>
      <c r="N52" s="35">
        <v>0.05</v>
      </c>
      <c r="O52" s="34" t="s">
        <v>27</v>
      </c>
      <c r="P52" s="36">
        <v>15000000</v>
      </c>
      <c r="Q52" s="37">
        <f>P52-S52</f>
        <v>14475000</v>
      </c>
      <c r="R52" s="38" t="s">
        <v>29</v>
      </c>
      <c r="S52" s="37">
        <f>S60</f>
        <v>525000</v>
      </c>
      <c r="T52" s="39"/>
      <c r="U52" s="34" t="s">
        <v>27</v>
      </c>
      <c r="V52" s="142">
        <f>P52</f>
        <v>15000000</v>
      </c>
      <c r="W52" s="143">
        <f>Q52</f>
        <v>14475000</v>
      </c>
      <c r="X52" s="37" t="str">
        <f>R52</f>
        <v>+</v>
      </c>
      <c r="Y52" s="143">
        <f>S52</f>
        <v>525000</v>
      </c>
      <c r="Z52" s="39"/>
      <c r="AA52" s="34" t="s">
        <v>27</v>
      </c>
      <c r="AB52" s="36">
        <f>AB34</f>
        <v>20000000</v>
      </c>
      <c r="AC52" s="10"/>
      <c r="AD52" s="10"/>
      <c r="AE52" s="10"/>
      <c r="AF52" s="39"/>
      <c r="AG52" s="34" t="s">
        <v>27</v>
      </c>
      <c r="AH52" s="142">
        <v>12000000</v>
      </c>
      <c r="AI52" s="10"/>
      <c r="AJ52" s="10"/>
      <c r="AK52" s="10"/>
      <c r="AL52" s="39"/>
    </row>
    <row r="53" spans="3:38" x14ac:dyDescent="0.3">
      <c r="C53" s="42" t="s">
        <v>30</v>
      </c>
      <c r="D53" s="32"/>
      <c r="H53" s="33"/>
      <c r="I53" s="42" t="s">
        <v>30</v>
      </c>
      <c r="J53" s="32"/>
      <c r="M53" s="1" t="s">
        <v>13</v>
      </c>
      <c r="N53" s="43">
        <v>0.2</v>
      </c>
      <c r="O53" s="42" t="s">
        <v>30</v>
      </c>
      <c r="P53" s="36">
        <f>P52+P61</f>
        <v>16000000</v>
      </c>
      <c r="T53" s="44"/>
      <c r="U53" s="42" t="s">
        <v>30</v>
      </c>
      <c r="V53" s="142">
        <f>P53</f>
        <v>16000000</v>
      </c>
      <c r="Y53" s="2" t="s">
        <v>28</v>
      </c>
      <c r="Z53" s="45">
        <v>0.05</v>
      </c>
      <c r="AA53" s="42" t="s">
        <v>30</v>
      </c>
      <c r="AB53" s="36">
        <f>AB52+AB61+AB62</f>
        <v>22000000</v>
      </c>
      <c r="AF53" s="104"/>
      <c r="AG53" s="42" t="s">
        <v>30</v>
      </c>
      <c r="AH53" s="142">
        <f>AH52+AH61+AH62</f>
        <v>14000000</v>
      </c>
      <c r="AL53" s="44"/>
    </row>
    <row r="54" spans="3:38" ht="15" thickBot="1" x14ac:dyDescent="0.35">
      <c r="C54" s="34" t="s">
        <v>31</v>
      </c>
      <c r="D54" s="32"/>
      <c r="H54" s="33"/>
      <c r="I54" s="34" t="s">
        <v>31</v>
      </c>
      <c r="J54" s="32"/>
      <c r="N54" s="33"/>
      <c r="O54" s="34" t="s">
        <v>31</v>
      </c>
      <c r="P54" s="47">
        <f>Q52/F59</f>
        <v>14.475</v>
      </c>
      <c r="T54" s="33"/>
      <c r="U54" s="34" t="s">
        <v>31</v>
      </c>
      <c r="V54" s="47">
        <f>W52/F59</f>
        <v>14.475</v>
      </c>
      <c r="Y54" s="23" t="s">
        <v>17</v>
      </c>
      <c r="Z54" s="105">
        <v>8000000</v>
      </c>
      <c r="AA54" s="34" t="s">
        <v>31</v>
      </c>
      <c r="AB54" s="47">
        <f>AB52/X64</f>
        <v>17.625654612131907</v>
      </c>
      <c r="AE54" s="49"/>
      <c r="AF54" s="106"/>
      <c r="AG54" s="34" t="s">
        <v>31</v>
      </c>
      <c r="AH54" s="47">
        <f>AH52/X64</f>
        <v>10.575392767279144</v>
      </c>
      <c r="AK54" s="49"/>
      <c r="AL54" s="50"/>
    </row>
    <row r="55" spans="3:38" ht="28.8" x14ac:dyDescent="0.3">
      <c r="C55" s="56"/>
      <c r="D55" s="53" t="s">
        <v>8</v>
      </c>
      <c r="E55" s="53" t="s">
        <v>32</v>
      </c>
      <c r="F55" s="53" t="s">
        <v>33</v>
      </c>
      <c r="G55" s="54" t="s">
        <v>34</v>
      </c>
      <c r="H55" s="55" t="s">
        <v>35</v>
      </c>
      <c r="I55" s="56"/>
      <c r="J55" s="53" t="s">
        <v>8</v>
      </c>
      <c r="K55" s="53" t="s">
        <v>32</v>
      </c>
      <c r="L55" s="53" t="s">
        <v>33</v>
      </c>
      <c r="M55" s="54" t="s">
        <v>34</v>
      </c>
      <c r="N55" s="55" t="s">
        <v>35</v>
      </c>
      <c r="O55" s="56"/>
      <c r="P55" s="53" t="s">
        <v>8</v>
      </c>
      <c r="Q55" s="53" t="s">
        <v>32</v>
      </c>
      <c r="R55" s="53" t="s">
        <v>33</v>
      </c>
      <c r="S55" s="54" t="s">
        <v>34</v>
      </c>
      <c r="T55" s="55" t="s">
        <v>35</v>
      </c>
      <c r="U55" s="56"/>
      <c r="V55" s="53" t="s">
        <v>8</v>
      </c>
      <c r="W55" s="53" t="s">
        <v>32</v>
      </c>
      <c r="X55" s="53" t="s">
        <v>33</v>
      </c>
      <c r="Y55" s="57" t="s">
        <v>34</v>
      </c>
      <c r="Z55" s="58" t="s">
        <v>35</v>
      </c>
      <c r="AA55" s="56"/>
      <c r="AB55" s="53" t="s">
        <v>8</v>
      </c>
      <c r="AC55" s="53" t="s">
        <v>32</v>
      </c>
      <c r="AD55" s="53" t="s">
        <v>33</v>
      </c>
      <c r="AE55" s="57" t="s">
        <v>34</v>
      </c>
      <c r="AF55" s="58" t="s">
        <v>35</v>
      </c>
      <c r="AG55" s="56"/>
      <c r="AH55" s="53" t="s">
        <v>8</v>
      </c>
      <c r="AI55" s="53" t="s">
        <v>32</v>
      </c>
      <c r="AJ55" s="53" t="s">
        <v>33</v>
      </c>
      <c r="AK55" s="57" t="s">
        <v>34</v>
      </c>
      <c r="AL55" s="58" t="s">
        <v>35</v>
      </c>
    </row>
    <row r="56" spans="3:38" x14ac:dyDescent="0.3">
      <c r="C56" s="61"/>
      <c r="D56" s="61"/>
      <c r="E56" s="61"/>
      <c r="F56" s="61"/>
      <c r="G56" s="62"/>
      <c r="H56" s="63"/>
      <c r="I56" s="61"/>
      <c r="J56" s="61"/>
      <c r="K56" s="61"/>
      <c r="L56" s="61"/>
      <c r="M56" s="62"/>
      <c r="N56" s="63"/>
      <c r="O56" s="61"/>
      <c r="P56" s="61"/>
      <c r="Q56" s="61"/>
      <c r="R56" s="61"/>
      <c r="S56" s="62"/>
      <c r="T56" s="63"/>
      <c r="U56" s="61"/>
      <c r="V56" s="61"/>
      <c r="W56" s="61"/>
      <c r="X56" s="61"/>
      <c r="Y56" s="62"/>
      <c r="Z56" s="63"/>
      <c r="AA56" s="61"/>
      <c r="AB56" s="61"/>
      <c r="AC56" s="61"/>
      <c r="AD56" s="61"/>
      <c r="AE56" s="62"/>
      <c r="AF56" s="63"/>
      <c r="AG56" s="61"/>
      <c r="AH56" s="61"/>
      <c r="AI56" s="61"/>
      <c r="AJ56" s="61"/>
      <c r="AK56" s="62"/>
      <c r="AL56" s="63"/>
    </row>
    <row r="57" spans="3:38" x14ac:dyDescent="0.3">
      <c r="C57" s="34" t="s">
        <v>36</v>
      </c>
      <c r="D57" s="144">
        <v>500000</v>
      </c>
      <c r="E57" s="66">
        <v>500000</v>
      </c>
      <c r="F57" s="67">
        <f>500000</f>
        <v>500000</v>
      </c>
      <c r="G57" s="68"/>
      <c r="H57" s="43">
        <f>F57/F59</f>
        <v>0.5</v>
      </c>
      <c r="I57" s="34" t="s">
        <v>36</v>
      </c>
      <c r="J57" s="65"/>
      <c r="K57" s="66"/>
      <c r="L57" s="67">
        <f>500000</f>
        <v>500000</v>
      </c>
      <c r="M57" s="68"/>
      <c r="N57" s="43">
        <f>L57/L59</f>
        <v>0.5</v>
      </c>
      <c r="O57" s="34" t="s">
        <v>36</v>
      </c>
      <c r="P57" s="65"/>
      <c r="Q57" s="66"/>
      <c r="R57" s="67">
        <v>500000</v>
      </c>
      <c r="S57" s="68"/>
      <c r="T57" s="69">
        <f>R57/R64</f>
        <v>0.46768982229402262</v>
      </c>
      <c r="U57" s="34" t="s">
        <v>36</v>
      </c>
      <c r="V57" s="65"/>
      <c r="W57" s="66"/>
      <c r="X57" s="67">
        <f>R57</f>
        <v>500000</v>
      </c>
      <c r="Y57" s="68"/>
      <c r="Z57" s="69">
        <f>X57/X64</f>
        <v>0.44064136530329767</v>
      </c>
      <c r="AA57" s="34" t="s">
        <v>36</v>
      </c>
      <c r="AB57" s="65"/>
      <c r="AC57" s="66"/>
      <c r="AD57" s="67">
        <f>X57</f>
        <v>500000</v>
      </c>
      <c r="AE57" s="68"/>
      <c r="AF57" s="69">
        <f>AD57/AD64</f>
        <v>0.4005830593666343</v>
      </c>
      <c r="AG57" s="34" t="s">
        <v>36</v>
      </c>
      <c r="AH57" s="65"/>
      <c r="AI57" s="66"/>
      <c r="AJ57" s="67">
        <f>X57</f>
        <v>500000</v>
      </c>
      <c r="AK57" s="68"/>
      <c r="AL57" s="69">
        <f>AJ57/AJ64</f>
        <v>0.377692598831398</v>
      </c>
    </row>
    <row r="58" spans="3:38" x14ac:dyDescent="0.3">
      <c r="C58" s="34" t="s">
        <v>37</v>
      </c>
      <c r="D58" s="144">
        <v>500000</v>
      </c>
      <c r="E58" s="66">
        <v>500000</v>
      </c>
      <c r="F58" s="67">
        <f>F57</f>
        <v>500000</v>
      </c>
      <c r="G58" s="68"/>
      <c r="H58" s="43">
        <f>F58/F59</f>
        <v>0.5</v>
      </c>
      <c r="I58" s="34" t="s">
        <v>37</v>
      </c>
      <c r="J58" s="65"/>
      <c r="K58" s="66"/>
      <c r="L58" s="67">
        <f>L57</f>
        <v>500000</v>
      </c>
      <c r="M58" s="68"/>
      <c r="N58" s="43">
        <f>L58/L59</f>
        <v>0.5</v>
      </c>
      <c r="O58" s="34" t="s">
        <v>37</v>
      </c>
      <c r="P58" s="65"/>
      <c r="Q58" s="66"/>
      <c r="R58" s="67">
        <f>R40</f>
        <v>500000</v>
      </c>
      <c r="S58" s="68"/>
      <c r="T58" s="69">
        <f>R58/R64</f>
        <v>0.46768982229402262</v>
      </c>
      <c r="U58" s="34" t="s">
        <v>37</v>
      </c>
      <c r="V58" s="65"/>
      <c r="W58" s="66"/>
      <c r="X58" s="67">
        <f>R58</f>
        <v>500000</v>
      </c>
      <c r="Y58" s="68"/>
      <c r="Z58" s="69">
        <f>X58/X64</f>
        <v>0.44064136530329767</v>
      </c>
      <c r="AA58" s="34" t="s">
        <v>37</v>
      </c>
      <c r="AB58" s="65"/>
      <c r="AC58" s="66"/>
      <c r="AD58" s="67">
        <f>X58</f>
        <v>500000</v>
      </c>
      <c r="AE58" s="68"/>
      <c r="AF58" s="69">
        <f>AD58/AD64</f>
        <v>0.4005830593666343</v>
      </c>
      <c r="AG58" s="34" t="s">
        <v>37</v>
      </c>
      <c r="AH58" s="65"/>
      <c r="AI58" s="66"/>
      <c r="AJ58" s="67">
        <f>X58</f>
        <v>500000</v>
      </c>
      <c r="AK58" s="68"/>
      <c r="AL58" s="69">
        <f>AJ58/AJ64</f>
        <v>0.377692598831398</v>
      </c>
    </row>
    <row r="59" spans="3:38" ht="15" thickBot="1" x14ac:dyDescent="0.35">
      <c r="C59" s="81" t="s">
        <v>38</v>
      </c>
      <c r="D59" s="145">
        <f>D57+D58</f>
        <v>1000000</v>
      </c>
      <c r="E59" s="77">
        <f>E57+E58</f>
        <v>1000000</v>
      </c>
      <c r="F59" s="78">
        <f>F57+F58</f>
        <v>1000000</v>
      </c>
      <c r="G59" s="79"/>
      <c r="H59" s="80">
        <f>H57+H58</f>
        <v>1</v>
      </c>
      <c r="I59" s="81" t="s">
        <v>38</v>
      </c>
      <c r="J59" s="76"/>
      <c r="K59" s="77"/>
      <c r="L59" s="78">
        <f>L57+L58</f>
        <v>1000000</v>
      </c>
      <c r="M59" s="79"/>
      <c r="N59" s="80">
        <f>N57+N58</f>
        <v>1</v>
      </c>
      <c r="O59" s="81" t="s">
        <v>38</v>
      </c>
      <c r="P59" s="76"/>
      <c r="Q59" s="77"/>
      <c r="R59" s="78">
        <f>R57+R58</f>
        <v>1000000</v>
      </c>
      <c r="S59" s="79"/>
      <c r="T59" s="82">
        <f>T58+T57</f>
        <v>0.93537964458804523</v>
      </c>
      <c r="U59" s="81" t="s">
        <v>38</v>
      </c>
      <c r="V59" s="76"/>
      <c r="W59" s="77"/>
      <c r="X59" s="78">
        <f>X57+X58</f>
        <v>1000000</v>
      </c>
      <c r="Y59" s="79"/>
      <c r="Z59" s="82">
        <f>Z57+Z58</f>
        <v>0.88128273060659534</v>
      </c>
      <c r="AA59" s="81" t="s">
        <v>38</v>
      </c>
      <c r="AB59" s="76"/>
      <c r="AC59" s="77"/>
      <c r="AD59" s="78">
        <f>AD57+AD58</f>
        <v>1000000</v>
      </c>
      <c r="AE59" s="79"/>
      <c r="AF59" s="82">
        <f>AF57+AF58</f>
        <v>0.8011661187332686</v>
      </c>
      <c r="AG59" s="81" t="s">
        <v>38</v>
      </c>
      <c r="AH59" s="76"/>
      <c r="AI59" s="77"/>
      <c r="AJ59" s="78">
        <f>AJ57+AJ58</f>
        <v>1000000</v>
      </c>
      <c r="AK59" s="79"/>
      <c r="AL59" s="82">
        <f>AJ59/AJ64</f>
        <v>0.75538519766279599</v>
      </c>
    </row>
    <row r="60" spans="3:38" x14ac:dyDescent="0.3">
      <c r="C60" s="34" t="s">
        <v>39</v>
      </c>
      <c r="D60" s="65"/>
      <c r="E60" s="67"/>
      <c r="F60" s="67"/>
      <c r="G60" s="65"/>
      <c r="H60" s="43"/>
      <c r="I60" s="34" t="s">
        <v>39</v>
      </c>
      <c r="J60" s="144">
        <v>500000</v>
      </c>
      <c r="K60" s="67"/>
      <c r="L60" s="67"/>
      <c r="M60" s="144">
        <v>500000</v>
      </c>
      <c r="N60" s="43"/>
      <c r="O60" s="34" t="s">
        <v>39</v>
      </c>
      <c r="P60" s="65"/>
      <c r="Q60" s="67"/>
      <c r="R60" s="67"/>
      <c r="S60" s="65">
        <f>M60*1.05</f>
        <v>525000</v>
      </c>
      <c r="T60" s="69"/>
      <c r="U60" s="34" t="s">
        <v>39</v>
      </c>
      <c r="V60" s="65"/>
      <c r="W60" s="67">
        <f>F59/(1-X9)*X9</f>
        <v>65625</v>
      </c>
      <c r="X60" s="67">
        <f>W60</f>
        <v>65625</v>
      </c>
      <c r="Y60" s="65"/>
      <c r="Z60" s="69">
        <f>X60/X64</f>
        <v>5.7834179196057822E-2</v>
      </c>
      <c r="AA60" s="34" t="s">
        <v>39</v>
      </c>
      <c r="AB60" s="65"/>
      <c r="AC60" s="67"/>
      <c r="AD60" s="67">
        <f>X60</f>
        <v>65625</v>
      </c>
      <c r="AE60" s="65"/>
      <c r="AF60" s="69">
        <f>AD60/AD64</f>
        <v>5.2576526541870748E-2</v>
      </c>
      <c r="AG60" s="34" t="s">
        <v>39</v>
      </c>
      <c r="AH60" s="65"/>
      <c r="AI60" s="67"/>
      <c r="AJ60" s="67">
        <f>X60</f>
        <v>65625</v>
      </c>
      <c r="AK60" s="65"/>
      <c r="AL60" s="69">
        <f>AJ60/AJ64</f>
        <v>4.9572153596620983E-2</v>
      </c>
    </row>
    <row r="61" spans="3:38" x14ac:dyDescent="0.3">
      <c r="C61" s="34" t="s">
        <v>40</v>
      </c>
      <c r="D61" s="65"/>
      <c r="E61" s="66"/>
      <c r="F61" s="67"/>
      <c r="G61" s="68"/>
      <c r="H61" s="43"/>
      <c r="I61" s="34" t="s">
        <v>40</v>
      </c>
      <c r="J61" s="65"/>
      <c r="K61" s="66"/>
      <c r="L61" s="67"/>
      <c r="M61" s="68"/>
      <c r="N61" s="43"/>
      <c r="O61" s="34" t="s">
        <v>40</v>
      </c>
      <c r="P61" s="65">
        <v>1000000</v>
      </c>
      <c r="Q61" s="67">
        <f>P61/P54</f>
        <v>69084.628670120903</v>
      </c>
      <c r="R61" s="67">
        <f>Q61</f>
        <v>69084.628670120903</v>
      </c>
      <c r="S61" s="68"/>
      <c r="T61" s="69">
        <f>R61/R64</f>
        <v>6.462035541195478E-2</v>
      </c>
      <c r="U61" s="34" t="s">
        <v>40</v>
      </c>
      <c r="V61" s="144">
        <v>1000000</v>
      </c>
      <c r="W61" s="67">
        <f>V61/V54</f>
        <v>69084.628670120903</v>
      </c>
      <c r="X61" s="67">
        <f>W61</f>
        <v>69084.628670120903</v>
      </c>
      <c r="Y61" s="68"/>
      <c r="Z61" s="69">
        <f>X61/X64</f>
        <v>6.0883090197346834E-2</v>
      </c>
      <c r="AA61" s="34" t="s">
        <v>40</v>
      </c>
      <c r="AB61" s="65">
        <f>AB43</f>
        <v>1000000</v>
      </c>
      <c r="AC61" s="67">
        <f>AB61/AB54</f>
        <v>56735.481433506044</v>
      </c>
      <c r="AD61" s="67">
        <f>AC61+X61</f>
        <v>125820.11010362694</v>
      </c>
      <c r="AE61" s="68"/>
      <c r="AF61" s="69">
        <f>AD61/AD64</f>
        <v>0.10080280927031531</v>
      </c>
      <c r="AG61" s="34" t="s">
        <v>40</v>
      </c>
      <c r="AH61" s="144">
        <v>0</v>
      </c>
      <c r="AI61" s="67">
        <f>AH61/AH54</f>
        <v>0</v>
      </c>
      <c r="AJ61" s="67">
        <f>AI61+X61</f>
        <v>69084.628670120903</v>
      </c>
      <c r="AK61" s="68"/>
      <c r="AL61" s="69">
        <f>AJ61/AJ64</f>
        <v>5.2185505883440141E-2</v>
      </c>
    </row>
    <row r="62" spans="3:38" x14ac:dyDescent="0.3">
      <c r="C62" s="34" t="s">
        <v>41</v>
      </c>
      <c r="D62" s="65"/>
      <c r="E62" s="66"/>
      <c r="F62" s="67"/>
      <c r="G62" s="68"/>
      <c r="H62" s="43"/>
      <c r="I62" s="34" t="s">
        <v>41</v>
      </c>
      <c r="J62" s="65"/>
      <c r="K62" s="66"/>
      <c r="L62" s="67"/>
      <c r="M62" s="68"/>
      <c r="N62" s="43"/>
      <c r="O62" s="34" t="s">
        <v>41</v>
      </c>
      <c r="P62" s="65"/>
      <c r="Q62" s="66"/>
      <c r="R62" s="67"/>
      <c r="S62" s="68"/>
      <c r="T62" s="69"/>
      <c r="U62" s="34" t="s">
        <v>41</v>
      </c>
      <c r="V62" s="65"/>
      <c r="W62" s="66"/>
      <c r="X62" s="67"/>
      <c r="Y62" s="68"/>
      <c r="Z62" s="69"/>
      <c r="AA62" s="34" t="s">
        <v>41</v>
      </c>
      <c r="AB62" s="65">
        <f>AB44</f>
        <v>1000000</v>
      </c>
      <c r="AC62" s="67">
        <f>AB62/AB54</f>
        <v>56735.481433506044</v>
      </c>
      <c r="AD62" s="67">
        <f>AC62</f>
        <v>56735.481433506044</v>
      </c>
      <c r="AE62" s="68"/>
      <c r="AF62" s="69">
        <f>AD62/AD64</f>
        <v>4.5454545454545456E-2</v>
      </c>
      <c r="AG62" s="34" t="s">
        <v>41</v>
      </c>
      <c r="AH62" s="187">
        <v>2000000</v>
      </c>
      <c r="AI62" s="108">
        <f>AH62/AH54</f>
        <v>189118.27144502016</v>
      </c>
      <c r="AJ62" s="108">
        <f>AI62</f>
        <v>189118.27144502016</v>
      </c>
      <c r="AK62" s="109"/>
      <c r="AL62" s="110">
        <f>AJ62/AJ64</f>
        <v>0.14285714285714285</v>
      </c>
    </row>
    <row r="63" spans="3:38" ht="15" thickBot="1" x14ac:dyDescent="0.35">
      <c r="C63" s="81" t="s">
        <v>42</v>
      </c>
      <c r="D63" s="76"/>
      <c r="E63" s="78"/>
      <c r="F63" s="78"/>
      <c r="G63" s="79"/>
      <c r="H63" s="80"/>
      <c r="I63" s="81" t="s">
        <v>42</v>
      </c>
      <c r="J63" s="76"/>
      <c r="K63" s="78"/>
      <c r="L63" s="78"/>
      <c r="M63" s="79"/>
      <c r="N63" s="80"/>
      <c r="O63" s="81" t="s">
        <v>42</v>
      </c>
      <c r="P63" s="76">
        <f>P61</f>
        <v>1000000</v>
      </c>
      <c r="Q63" s="78"/>
      <c r="R63" s="78">
        <f>R61</f>
        <v>69084.628670120903</v>
      </c>
      <c r="S63" s="79"/>
      <c r="T63" s="82">
        <f>T61</f>
        <v>6.462035541195478E-2</v>
      </c>
      <c r="U63" s="81" t="s">
        <v>42</v>
      </c>
      <c r="V63" s="76"/>
      <c r="W63" s="78"/>
      <c r="X63" s="78">
        <f>X61+X60</f>
        <v>134709.6286701209</v>
      </c>
      <c r="Y63" s="79"/>
      <c r="Z63" s="82">
        <f>Z60+Z61</f>
        <v>0.11871726939340466</v>
      </c>
      <c r="AA63" s="81" t="s">
        <v>42</v>
      </c>
      <c r="AB63" s="76">
        <f>AB61+AB62</f>
        <v>2000000</v>
      </c>
      <c r="AC63" s="78">
        <f>AC61+AC62</f>
        <v>113470.96286701209</v>
      </c>
      <c r="AD63" s="78">
        <f>AD60+AD61+AD62</f>
        <v>248180.59153713298</v>
      </c>
      <c r="AE63" s="79"/>
      <c r="AF63" s="82">
        <f>AF62+AF61+AF60</f>
        <v>0.19883388126673152</v>
      </c>
      <c r="AG63" s="81" t="s">
        <v>42</v>
      </c>
      <c r="AH63" s="145">
        <f>AH61+AH62</f>
        <v>2000000</v>
      </c>
      <c r="AI63" s="78">
        <f>AI61+AI62</f>
        <v>189118.27144502016</v>
      </c>
      <c r="AJ63" s="78">
        <f>AJ62+AJ61+AJ60</f>
        <v>323827.90011514106</v>
      </c>
      <c r="AK63" s="79"/>
      <c r="AL63" s="82">
        <f>AL61+AL62+AL60</f>
        <v>0.24461480233720398</v>
      </c>
    </row>
    <row r="64" spans="3:38" x14ac:dyDescent="0.3">
      <c r="C64" s="111" t="s">
        <v>43</v>
      </c>
      <c r="D64" s="112"/>
      <c r="E64" s="113"/>
      <c r="F64" s="113"/>
      <c r="G64" s="112"/>
      <c r="H64" s="114"/>
      <c r="I64" s="111" t="s">
        <v>43</v>
      </c>
      <c r="J64" s="147">
        <f>J60</f>
        <v>500000</v>
      </c>
      <c r="K64" s="113"/>
      <c r="L64" s="113">
        <f>L63+L59</f>
        <v>1000000</v>
      </c>
      <c r="M64" s="147">
        <f>M60</f>
        <v>500000</v>
      </c>
      <c r="N64" s="114">
        <f>N59</f>
        <v>1</v>
      </c>
      <c r="O64" s="111" t="s">
        <v>43</v>
      </c>
      <c r="P64" s="112">
        <f>P63</f>
        <v>1000000</v>
      </c>
      <c r="Q64" s="113"/>
      <c r="R64" s="113">
        <f>R63+R59</f>
        <v>1069084.6286701208</v>
      </c>
      <c r="S64" s="112"/>
      <c r="T64" s="114">
        <f>T63+T59</f>
        <v>1</v>
      </c>
      <c r="U64" s="111" t="s">
        <v>43</v>
      </c>
      <c r="V64" s="112"/>
      <c r="W64" s="113"/>
      <c r="X64" s="113">
        <f>X63+X59</f>
        <v>1134709.6286701208</v>
      </c>
      <c r="Y64" s="112"/>
      <c r="Z64" s="114">
        <f>Z59+Z63</f>
        <v>1</v>
      </c>
      <c r="AA64" s="111" t="s">
        <v>43</v>
      </c>
      <c r="AB64" s="112">
        <f>AB63+AB59</f>
        <v>2000000</v>
      </c>
      <c r="AC64" s="113">
        <f>AC63+AC59</f>
        <v>113470.96286701209</v>
      </c>
      <c r="AD64" s="113">
        <f>AD63+AD59</f>
        <v>1248180.5915371329</v>
      </c>
      <c r="AE64" s="112"/>
      <c r="AF64" s="114">
        <f>AF63+AF59</f>
        <v>1</v>
      </c>
      <c r="AG64" s="111" t="s">
        <v>43</v>
      </c>
      <c r="AH64" s="147">
        <f>AH63+AH59</f>
        <v>2000000</v>
      </c>
      <c r="AI64" s="113">
        <f>AI63+AI59</f>
        <v>189118.27144502016</v>
      </c>
      <c r="AJ64" s="113">
        <f>AJ63+AJ59</f>
        <v>1323827.9001151412</v>
      </c>
      <c r="AK64" s="112"/>
      <c r="AL64" s="114">
        <f>AL59+AL63</f>
        <v>1</v>
      </c>
    </row>
  </sheetData>
  <mergeCells count="46">
    <mergeCell ref="AH51:AL51"/>
    <mergeCell ref="C48:N49"/>
    <mergeCell ref="O48:Z49"/>
    <mergeCell ref="AA48:AF49"/>
    <mergeCell ref="AG48:AL49"/>
    <mergeCell ref="D50:H50"/>
    <mergeCell ref="J50:N50"/>
    <mergeCell ref="P50:T50"/>
    <mergeCell ref="V50:Z50"/>
    <mergeCell ref="AB50:AF50"/>
    <mergeCell ref="AH50:AL50"/>
    <mergeCell ref="D51:H51"/>
    <mergeCell ref="J51:N51"/>
    <mergeCell ref="P51:T51"/>
    <mergeCell ref="V51:Z51"/>
    <mergeCell ref="AB51:AF51"/>
    <mergeCell ref="AH33:AL33"/>
    <mergeCell ref="C30:N31"/>
    <mergeCell ref="O30:Z31"/>
    <mergeCell ref="AA30:AF31"/>
    <mergeCell ref="AG30:AL31"/>
    <mergeCell ref="D32:H32"/>
    <mergeCell ref="J32:N32"/>
    <mergeCell ref="P32:T32"/>
    <mergeCell ref="V32:Z32"/>
    <mergeCell ref="AB32:AF32"/>
    <mergeCell ref="AH32:AL32"/>
    <mergeCell ref="D33:H33"/>
    <mergeCell ref="J33:N33"/>
    <mergeCell ref="P33:T33"/>
    <mergeCell ref="V33:Z33"/>
    <mergeCell ref="AB33:AF33"/>
    <mergeCell ref="AN14:AR14"/>
    <mergeCell ref="AN15:AR15"/>
    <mergeCell ref="AH15:AL15"/>
    <mergeCell ref="D14:H14"/>
    <mergeCell ref="J14:N14"/>
    <mergeCell ref="P14:T14"/>
    <mergeCell ref="V14:Z14"/>
    <mergeCell ref="AB14:AF14"/>
    <mergeCell ref="AH14:AL14"/>
    <mergeCell ref="D15:H15"/>
    <mergeCell ref="J15:N15"/>
    <mergeCell ref="P15:T15"/>
    <mergeCell ref="V15:Z15"/>
    <mergeCell ref="AB15:AF15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7DCC-E7E7-4C41-A422-BCF1CE3C3A9D}">
  <dimension ref="B1:CN106"/>
  <sheetViews>
    <sheetView zoomScale="80" zoomScaleNormal="80" workbookViewId="0">
      <selection activeCell="N32" sqref="N32"/>
    </sheetView>
  </sheetViews>
  <sheetFormatPr defaultRowHeight="14.4" x14ac:dyDescent="0.3"/>
  <cols>
    <col min="1" max="1" width="8.88671875" style="1"/>
    <col min="2" max="2" width="15.88671875" style="1" customWidth="1"/>
    <col min="3" max="3" width="16.33203125" style="1" customWidth="1"/>
    <col min="4" max="4" width="17.5546875" style="1" customWidth="1"/>
    <col min="5" max="5" width="18.33203125" style="1" customWidth="1"/>
    <col min="6" max="6" width="8.88671875" style="1"/>
    <col min="7" max="7" width="17.33203125" style="1" customWidth="1"/>
    <col min="8" max="8" width="15.88671875" style="1" customWidth="1"/>
    <col min="9" max="9" width="15.6640625" style="1" customWidth="1"/>
    <col min="10" max="10" width="16.21875" style="1" customWidth="1"/>
    <col min="11" max="11" width="8.88671875" style="1"/>
    <col min="12" max="12" width="16.6640625" style="1" customWidth="1"/>
    <col min="13" max="13" width="13.88671875" style="1" customWidth="1"/>
    <col min="14" max="14" width="14.77734375" style="1" customWidth="1"/>
    <col min="15" max="15" width="13.5546875" style="1" customWidth="1"/>
    <col min="16" max="16" width="11.33203125" style="1" customWidth="1"/>
    <col min="17" max="17" width="1" style="115" customWidth="1"/>
    <col min="18" max="18" width="16.21875" style="1" customWidth="1"/>
    <col min="19" max="19" width="17" style="1" customWidth="1"/>
    <col min="20" max="20" width="13.109375" style="1" customWidth="1"/>
    <col min="21" max="21" width="14.33203125" style="1" customWidth="1"/>
    <col min="22" max="22" width="14.77734375" style="1" customWidth="1"/>
    <col min="23" max="23" width="14.5546875" style="1" customWidth="1"/>
    <col min="24" max="25" width="13.77734375" style="1" customWidth="1"/>
    <col min="26" max="26" width="0.6640625" style="115" customWidth="1"/>
    <col min="27" max="27" width="19.44140625" style="1" customWidth="1"/>
    <col min="28" max="32" width="13.77734375" style="1" customWidth="1"/>
    <col min="33" max="33" width="8.88671875" style="1"/>
    <col min="34" max="34" width="0.88671875" style="115" customWidth="1"/>
    <col min="35" max="35" width="8.88671875" style="1"/>
    <col min="36" max="36" width="16.44140625" style="1" customWidth="1"/>
    <col min="37" max="37" width="8.88671875" style="1" customWidth="1"/>
    <col min="38" max="38" width="14.5546875" style="1" customWidth="1"/>
    <col min="39" max="39" width="14.21875" style="1" customWidth="1"/>
    <col min="40" max="40" width="12.21875" style="1" customWidth="1"/>
    <col min="41" max="41" width="11.21875" style="1" customWidth="1"/>
    <col min="42" max="42" width="0.88671875" style="115" customWidth="1"/>
    <col min="43" max="43" width="11.21875" style="1" customWidth="1"/>
    <col min="44" max="44" width="18.5546875" style="1" customWidth="1"/>
    <col min="45" max="50" width="11.21875" style="1" customWidth="1"/>
    <col min="51" max="51" width="8.88671875" style="1"/>
    <col min="52" max="52" width="1" style="115" customWidth="1"/>
    <col min="53" max="53" width="8.88671875" style="1"/>
    <col min="54" max="54" width="19.44140625" style="1" customWidth="1"/>
    <col min="55" max="55" width="11.109375" style="1" customWidth="1"/>
    <col min="56" max="56" width="12.6640625" style="1" customWidth="1"/>
    <col min="57" max="57" width="13.6640625" style="1" customWidth="1"/>
    <col min="58" max="58" width="12.6640625" style="1" customWidth="1"/>
    <col min="59" max="59" width="12.21875" style="1" customWidth="1"/>
    <col min="60" max="60" width="8.88671875" style="1"/>
    <col min="61" max="61" width="0.77734375" style="115" customWidth="1"/>
    <col min="62" max="62" width="17.6640625" style="1" customWidth="1"/>
    <col min="63" max="63" width="13.44140625" style="1" customWidth="1"/>
    <col min="64" max="66" width="13.109375" style="1" customWidth="1"/>
    <col min="67" max="67" width="12.77734375" style="1" customWidth="1"/>
    <col min="68" max="68" width="8.88671875" style="1"/>
    <col min="69" max="69" width="1.33203125" style="115" customWidth="1"/>
    <col min="70" max="70" width="8.88671875" style="1"/>
    <col min="71" max="71" width="21.109375" style="1" customWidth="1"/>
    <col min="72" max="72" width="15.109375" style="1" customWidth="1"/>
    <col min="73" max="73" width="15.6640625" style="1" customWidth="1"/>
    <col min="74" max="74" width="14.88671875" style="1" customWidth="1"/>
    <col min="75" max="75" width="13.6640625" style="1" customWidth="1"/>
    <col min="76" max="76" width="16.6640625" style="1" customWidth="1"/>
    <col min="77" max="77" width="1.33203125" style="115" customWidth="1"/>
    <col min="78" max="78" width="8.88671875" style="1"/>
    <col min="79" max="79" width="16.6640625" style="1" customWidth="1"/>
    <col min="80" max="80" width="15.33203125" style="1" customWidth="1"/>
    <col min="81" max="81" width="13.109375" style="1" customWidth="1"/>
    <col min="82" max="82" width="14.21875" style="1" customWidth="1"/>
    <col min="83" max="83" width="13.21875" style="1" customWidth="1"/>
    <col min="84" max="84" width="13.44140625" style="1" customWidth="1"/>
    <col min="85" max="85" width="1.33203125" style="115" customWidth="1"/>
    <col min="86" max="87" width="8.88671875" style="1"/>
    <col min="88" max="88" width="11.6640625" style="1" customWidth="1"/>
    <col min="89" max="89" width="14.5546875" style="1" customWidth="1"/>
    <col min="90" max="90" width="15" style="1" customWidth="1"/>
    <col min="91" max="91" width="13.77734375" style="1" customWidth="1"/>
    <col min="92" max="92" width="17.21875" style="1" customWidth="1"/>
    <col min="93" max="16384" width="8.88671875" style="1"/>
  </cols>
  <sheetData>
    <row r="1" spans="2:92" x14ac:dyDescent="0.3">
      <c r="S1" s="332" t="s">
        <v>49</v>
      </c>
      <c r="T1" s="332"/>
      <c r="U1" s="313" t="s">
        <v>50</v>
      </c>
      <c r="V1" s="324"/>
      <c r="W1" s="324"/>
      <c r="X1" s="325"/>
      <c r="Y1" s="116"/>
      <c r="Z1" s="117"/>
      <c r="AA1" s="116"/>
      <c r="AB1" s="116"/>
      <c r="AC1" s="116"/>
      <c r="AD1" s="116"/>
      <c r="AE1" s="116"/>
      <c r="AF1" s="116"/>
      <c r="AI1" s="332" t="s">
        <v>49</v>
      </c>
      <c r="AJ1" s="332"/>
      <c r="AL1" s="313" t="s">
        <v>45</v>
      </c>
      <c r="AM1" s="324"/>
      <c r="AN1" s="324"/>
      <c r="AO1" s="325"/>
      <c r="AP1" s="117"/>
      <c r="AQ1" s="116"/>
      <c r="AR1" s="116"/>
      <c r="AS1" s="116"/>
      <c r="AT1" s="116"/>
      <c r="AU1" s="116"/>
      <c r="AV1" s="116"/>
      <c r="AW1" s="116"/>
      <c r="AX1" s="116"/>
      <c r="BA1" s="332" t="s">
        <v>49</v>
      </c>
      <c r="BB1" s="332"/>
      <c r="BD1" s="313" t="s">
        <v>47</v>
      </c>
      <c r="BE1" s="324"/>
      <c r="BF1" s="324"/>
      <c r="BG1" s="325"/>
    </row>
    <row r="2" spans="2:92" ht="15" thickBot="1" x14ac:dyDescent="0.35">
      <c r="B2" s="332" t="s">
        <v>49</v>
      </c>
      <c r="C2" s="332"/>
      <c r="U2" s="326"/>
      <c r="V2" s="327"/>
      <c r="W2" s="327"/>
      <c r="X2" s="328"/>
      <c r="Y2" s="116"/>
      <c r="Z2" s="117"/>
      <c r="AA2" s="116"/>
      <c r="AB2" s="116"/>
      <c r="AC2" s="116"/>
      <c r="AD2" s="116"/>
      <c r="AE2" s="116"/>
      <c r="AF2" s="116"/>
      <c r="AL2" s="326"/>
      <c r="AM2" s="327"/>
      <c r="AN2" s="327"/>
      <c r="AO2" s="328"/>
      <c r="AP2" s="117"/>
      <c r="AQ2" s="116"/>
      <c r="AR2" s="116"/>
      <c r="AS2" s="116"/>
      <c r="AT2" s="116"/>
      <c r="AU2" s="116"/>
      <c r="AV2" s="116"/>
      <c r="AW2" s="116"/>
      <c r="AX2" s="116"/>
      <c r="BD2" s="326"/>
      <c r="BE2" s="327"/>
      <c r="BF2" s="327"/>
      <c r="BG2" s="328"/>
      <c r="BS2" s="332" t="s">
        <v>51</v>
      </c>
      <c r="BT2" s="332"/>
      <c r="BU2" s="332"/>
      <c r="CA2" s="332" t="s">
        <v>51</v>
      </c>
      <c r="CB2" s="332"/>
      <c r="CC2" s="332"/>
      <c r="CH2" s="332" t="s">
        <v>51</v>
      </c>
      <c r="CI2" s="332"/>
      <c r="CJ2" s="332"/>
    </row>
    <row r="3" spans="2:92" ht="15" thickBot="1" x14ac:dyDescent="0.35">
      <c r="T3" s="104">
        <f>E7</f>
        <v>0.29526534189025494</v>
      </c>
      <c r="U3" s="104">
        <f>E8</f>
        <v>0.29526534189025494</v>
      </c>
      <c r="V3" s="104">
        <f>E9</f>
        <v>7.7507152246191924E-2</v>
      </c>
      <c r="W3" s="104">
        <f>E10</f>
        <v>0.1319621639732983</v>
      </c>
      <c r="X3" s="104">
        <f>E11</f>
        <v>0.2</v>
      </c>
      <c r="Y3" s="104"/>
      <c r="Z3" s="118"/>
      <c r="AA3" s="104"/>
      <c r="AB3" s="104"/>
      <c r="AC3" s="104"/>
      <c r="AD3" s="104"/>
      <c r="AE3" s="104"/>
      <c r="AF3" s="104"/>
      <c r="AK3" s="119" cm="1">
        <f t="array" ref="AK3:AO3">TRANSPOSE(J7:J11)</f>
        <v>0.40845732405780133</v>
      </c>
      <c r="AL3" s="119">
        <v>0.40845732405780133</v>
      </c>
      <c r="AM3" s="119">
        <v>3.5740015855057615E-2</v>
      </c>
      <c r="AN3" s="119">
        <v>5.643624512024889E-2</v>
      </c>
      <c r="AO3" s="119">
        <v>9.0909090909090912E-2</v>
      </c>
      <c r="AP3" s="120"/>
      <c r="AQ3" s="119"/>
      <c r="AR3" s="119"/>
      <c r="AS3" s="119"/>
      <c r="AT3" s="119"/>
      <c r="AU3" s="119"/>
      <c r="AV3" s="119"/>
      <c r="AW3" s="119"/>
      <c r="AX3" s="119"/>
      <c r="BC3" s="121" cm="1">
        <f t="array" ref="BC3:BG3">TRANSPOSE(O7:O11)</f>
        <v>0.4005830593666343</v>
      </c>
      <c r="BD3" s="121">
        <v>0.4005830593666343</v>
      </c>
      <c r="BE3" s="121">
        <v>5.2576526541870748E-2</v>
      </c>
      <c r="BF3" s="121">
        <v>5.5348263815769856E-2</v>
      </c>
      <c r="BG3" s="121">
        <v>9.0909090909090912E-2</v>
      </c>
      <c r="BT3" s="104" cm="1">
        <f t="array" ref="BT3:BX3">TRANSPOSE(E37:E41)</f>
        <v>0.20833333333333337</v>
      </c>
      <c r="BU3" s="104">
        <v>0.20833333333333337</v>
      </c>
      <c r="BV3" s="104">
        <v>8.3333333333333329E-2</v>
      </c>
      <c r="BW3" s="104">
        <v>0.16666666666666666</v>
      </c>
      <c r="BX3" s="104">
        <v>0.33333333333333331</v>
      </c>
      <c r="CB3" s="121" cm="1">
        <f t="array" ref="CB3:CF3">TRANSPOSE(J37:J41)</f>
        <v>0.38511690554021266</v>
      </c>
      <c r="CC3" s="121">
        <v>0.38511690554021266</v>
      </c>
      <c r="CD3" s="121">
        <v>3.369772923476861E-2</v>
      </c>
      <c r="CE3" s="121">
        <v>5.3211316827663238E-2</v>
      </c>
      <c r="CF3" s="121">
        <v>0.14285714285714285</v>
      </c>
      <c r="CJ3" s="119" cm="1">
        <f t="array" ref="CJ3:CN3">TRANSPOSE(O37:O41)</f>
        <v>0.377692598831398</v>
      </c>
      <c r="CK3" s="119">
        <v>0.377692598831398</v>
      </c>
      <c r="CL3" s="119">
        <v>4.9572153596620983E-2</v>
      </c>
      <c r="CM3" s="119">
        <v>5.2185505883440141E-2</v>
      </c>
      <c r="CN3" s="119">
        <v>0.14285714285714285</v>
      </c>
    </row>
    <row r="4" spans="2:92" x14ac:dyDescent="0.3">
      <c r="B4" s="313" t="s">
        <v>50</v>
      </c>
      <c r="C4" s="324"/>
      <c r="D4" s="324"/>
      <c r="E4" s="325"/>
      <c r="G4" s="313" t="s">
        <v>45</v>
      </c>
      <c r="H4" s="324"/>
      <c r="I4" s="324"/>
      <c r="J4" s="325"/>
      <c r="L4" s="313" t="s">
        <v>47</v>
      </c>
      <c r="M4" s="324"/>
      <c r="N4" s="324"/>
      <c r="O4" s="325"/>
      <c r="S4" s="1" t="s">
        <v>52</v>
      </c>
      <c r="T4" s="20" t="s">
        <v>53</v>
      </c>
      <c r="U4" s="20" t="s">
        <v>54</v>
      </c>
      <c r="V4" s="20" t="s">
        <v>55</v>
      </c>
      <c r="W4" s="20" t="s">
        <v>56</v>
      </c>
      <c r="X4" s="20" t="s">
        <v>57</v>
      </c>
      <c r="Y4" s="20"/>
      <c r="Z4" s="122"/>
      <c r="AA4" s="20" t="str">
        <f t="shared" ref="AA4:AF4" si="0">S4</f>
        <v>Distributable proceeds in Millions</v>
      </c>
      <c r="AB4" s="20" t="str">
        <f t="shared" si="0"/>
        <v>Jack (F)</v>
      </c>
      <c r="AC4" s="20" t="str">
        <f t="shared" si="0"/>
        <v>Sparrow (F)</v>
      </c>
      <c r="AD4" s="20" t="str">
        <f t="shared" si="0"/>
        <v>Max (CNH)</v>
      </c>
      <c r="AE4" s="20" t="str">
        <f t="shared" si="0"/>
        <v>Tom (Inv)</v>
      </c>
      <c r="AF4" s="20" t="str">
        <f t="shared" si="0"/>
        <v>Jerry (Inv)</v>
      </c>
      <c r="AJ4" s="1" t="s">
        <v>52</v>
      </c>
      <c r="AK4" s="20" t="str">
        <f>T4</f>
        <v>Jack (F)</v>
      </c>
      <c r="AL4" s="20" t="str">
        <f>U4</f>
        <v>Sparrow (F)</v>
      </c>
      <c r="AM4" s="20" t="str">
        <f>V4</f>
        <v>Max (CNH)</v>
      </c>
      <c r="AN4" s="20" t="str">
        <f>W4</f>
        <v>Tom (Inv)</v>
      </c>
      <c r="AO4" s="20" t="str">
        <f>X4</f>
        <v>Jerry (Inv)</v>
      </c>
      <c r="AP4" s="122"/>
      <c r="AQ4" s="20"/>
      <c r="AR4" s="20" t="str">
        <f t="shared" ref="AR4:AW4" si="1">AJ4</f>
        <v>Distributable proceeds in Millions</v>
      </c>
      <c r="AS4" s="20" t="str">
        <f t="shared" si="1"/>
        <v>Jack (F)</v>
      </c>
      <c r="AT4" s="20" t="str">
        <f t="shared" si="1"/>
        <v>Sparrow (F)</v>
      </c>
      <c r="AU4" s="20" t="str">
        <f t="shared" si="1"/>
        <v>Max (CNH)</v>
      </c>
      <c r="AV4" s="20" t="str">
        <f t="shared" si="1"/>
        <v>Tom (Inv)</v>
      </c>
      <c r="AW4" s="20" t="str">
        <f t="shared" si="1"/>
        <v>Jerry (Inv)</v>
      </c>
      <c r="AX4" s="20"/>
      <c r="BB4" s="1" t="str">
        <f t="shared" ref="BB4:BG4" si="2">AJ4</f>
        <v>Distributable proceeds in Millions</v>
      </c>
      <c r="BC4" s="20" t="str">
        <f t="shared" si="2"/>
        <v>Jack (F)</v>
      </c>
      <c r="BD4" s="20" t="str">
        <f t="shared" si="2"/>
        <v>Sparrow (F)</v>
      </c>
      <c r="BE4" s="20" t="str">
        <f t="shared" si="2"/>
        <v>Max (CNH)</v>
      </c>
      <c r="BF4" s="20" t="str">
        <f t="shared" si="2"/>
        <v>Tom (Inv)</v>
      </c>
      <c r="BG4" s="20" t="str">
        <f t="shared" si="2"/>
        <v>Jerry (Inv)</v>
      </c>
      <c r="BJ4" s="1" t="str">
        <f t="shared" ref="BJ4:BO4" si="3">BB4</f>
        <v>Distributable proceeds in Millions</v>
      </c>
      <c r="BK4" s="20" t="str">
        <f t="shared" si="3"/>
        <v>Jack (F)</v>
      </c>
      <c r="BL4" s="20" t="str">
        <f t="shared" si="3"/>
        <v>Sparrow (F)</v>
      </c>
      <c r="BM4" s="20" t="str">
        <f t="shared" si="3"/>
        <v>Max (CNH)</v>
      </c>
      <c r="BN4" s="20" t="str">
        <f t="shared" si="3"/>
        <v>Tom (Inv)</v>
      </c>
      <c r="BO4" s="20" t="str">
        <f t="shared" si="3"/>
        <v>Jerry (Inv)</v>
      </c>
      <c r="BS4" s="1" t="str">
        <f t="shared" ref="BS4:BX4" si="4">BJ4</f>
        <v>Distributable proceeds in Millions</v>
      </c>
      <c r="BT4" s="20" t="str">
        <f t="shared" si="4"/>
        <v>Jack (F)</v>
      </c>
      <c r="BU4" s="20" t="str">
        <f t="shared" si="4"/>
        <v>Sparrow (F)</v>
      </c>
      <c r="BV4" s="20" t="str">
        <f t="shared" si="4"/>
        <v>Max (CNH)</v>
      </c>
      <c r="BW4" s="20" t="str">
        <f t="shared" si="4"/>
        <v>Tom (Inv)</v>
      </c>
      <c r="BX4" s="20" t="str">
        <f t="shared" si="4"/>
        <v>Jerry (Inv)</v>
      </c>
      <c r="CA4" s="1" t="str">
        <f t="shared" ref="CA4:CF4" si="5">BS4</f>
        <v>Distributable proceeds in Millions</v>
      </c>
      <c r="CB4" s="20" t="str">
        <f t="shared" si="5"/>
        <v>Jack (F)</v>
      </c>
      <c r="CC4" s="20" t="str">
        <f t="shared" si="5"/>
        <v>Sparrow (F)</v>
      </c>
      <c r="CD4" s="20" t="str">
        <f t="shared" si="5"/>
        <v>Max (CNH)</v>
      </c>
      <c r="CE4" s="20" t="str">
        <f t="shared" si="5"/>
        <v>Tom (Inv)</v>
      </c>
      <c r="CF4" s="20" t="str">
        <f t="shared" si="5"/>
        <v>Jerry (Inv)</v>
      </c>
      <c r="CI4" s="1" t="str">
        <f t="shared" ref="CI4:CN4" si="6">CA4</f>
        <v>Distributable proceeds in Millions</v>
      </c>
      <c r="CJ4" s="20" t="str">
        <f t="shared" si="6"/>
        <v>Jack (F)</v>
      </c>
      <c r="CK4" s="20" t="str">
        <f t="shared" si="6"/>
        <v>Sparrow (F)</v>
      </c>
      <c r="CL4" s="20" t="str">
        <f t="shared" si="6"/>
        <v>Max (CNH)</v>
      </c>
      <c r="CM4" s="20" t="str">
        <f t="shared" si="6"/>
        <v>Tom (Inv)</v>
      </c>
      <c r="CN4" s="20" t="str">
        <f t="shared" si="6"/>
        <v>Jerry (Inv)</v>
      </c>
    </row>
    <row r="5" spans="2:92" ht="15" thickBot="1" x14ac:dyDescent="0.35">
      <c r="B5" s="326"/>
      <c r="C5" s="327"/>
      <c r="D5" s="327"/>
      <c r="E5" s="328"/>
      <c r="G5" s="326"/>
      <c r="H5" s="327"/>
      <c r="I5" s="327"/>
      <c r="J5" s="328"/>
      <c r="L5" s="326"/>
      <c r="M5" s="327"/>
      <c r="N5" s="327"/>
      <c r="O5" s="328"/>
      <c r="S5" s="1">
        <v>0</v>
      </c>
      <c r="T5" s="123">
        <f t="shared" ref="T5:T68" si="7">S5*$T$3</f>
        <v>0</v>
      </c>
      <c r="U5" s="123">
        <f>S5*$U$3</f>
        <v>0</v>
      </c>
      <c r="V5" s="123">
        <f>S5*$V$3</f>
        <v>0</v>
      </c>
      <c r="W5" s="123">
        <f>S5*$W$3</f>
        <v>0</v>
      </c>
      <c r="X5" s="123">
        <f t="shared" ref="X5:X68" si="8">S5*$X$3</f>
        <v>0</v>
      </c>
      <c r="Y5" s="123"/>
      <c r="Z5" s="124"/>
      <c r="AA5" s="125">
        <v>0</v>
      </c>
      <c r="AB5" s="121">
        <f>T3</f>
        <v>0.29526534189025494</v>
      </c>
      <c r="AC5" s="121">
        <f>U3</f>
        <v>0.29526534189025494</v>
      </c>
      <c r="AD5" s="121">
        <f>V3</f>
        <v>7.7507152246191924E-2</v>
      </c>
      <c r="AE5" s="121">
        <f>W3</f>
        <v>0.1319621639732983</v>
      </c>
      <c r="AF5" s="121">
        <f>X3</f>
        <v>0.2</v>
      </c>
      <c r="AJ5" s="20">
        <v>0</v>
      </c>
      <c r="AK5" s="126">
        <f>AJ5*$AK$3</f>
        <v>0</v>
      </c>
      <c r="AL5" s="126">
        <f>AJ5*$AL$3</f>
        <v>0</v>
      </c>
      <c r="AM5" s="126">
        <f>AJ5*$AM$3</f>
        <v>0</v>
      </c>
      <c r="AN5" s="126">
        <f>AJ5*$AN$3</f>
        <v>0</v>
      </c>
      <c r="AO5" s="126">
        <f>AJ5*$AO$3</f>
        <v>0</v>
      </c>
      <c r="AP5" s="127"/>
      <c r="AQ5" s="126"/>
      <c r="AR5" s="125">
        <v>0</v>
      </c>
      <c r="AS5" s="121">
        <f>AK3</f>
        <v>0.40845732405780133</v>
      </c>
      <c r="AT5" s="121">
        <f>AL3</f>
        <v>0.40845732405780133</v>
      </c>
      <c r="AU5" s="121">
        <f>AM3</f>
        <v>3.5740015855057615E-2</v>
      </c>
      <c r="AV5" s="121">
        <f>AN3</f>
        <v>5.643624512024889E-2</v>
      </c>
      <c r="AW5" s="121">
        <f>AO3</f>
        <v>9.0909090909090912E-2</v>
      </c>
      <c r="AX5" s="126"/>
      <c r="BB5" s="20">
        <v>0</v>
      </c>
      <c r="BC5" s="126">
        <f>BB5*$BC$3</f>
        <v>0</v>
      </c>
      <c r="BD5" s="126">
        <f>BB5*$BD$3</f>
        <v>0</v>
      </c>
      <c r="BE5" s="126">
        <f>BB5*$BE$3</f>
        <v>0</v>
      </c>
      <c r="BF5" s="126">
        <f>BB5*$BF$3</f>
        <v>0</v>
      </c>
      <c r="BG5" s="126">
        <f>BB5*$BG$3</f>
        <v>0</v>
      </c>
      <c r="BJ5" s="1">
        <f>BB5</f>
        <v>0</v>
      </c>
      <c r="BK5" s="128">
        <f>BC3</f>
        <v>0.4005830593666343</v>
      </c>
      <c r="BL5" s="128">
        <f>BD3</f>
        <v>0.4005830593666343</v>
      </c>
      <c r="BM5" s="128">
        <f>BE3</f>
        <v>5.2576526541870748E-2</v>
      </c>
      <c r="BN5" s="128">
        <f>BF3</f>
        <v>5.5348263815769856E-2</v>
      </c>
      <c r="BO5" s="128">
        <f>BG3</f>
        <v>9.0909090909090912E-2</v>
      </c>
      <c r="BS5" s="20">
        <v>0</v>
      </c>
      <c r="BT5" s="126">
        <f>BS5*$BT$3</f>
        <v>0</v>
      </c>
      <c r="BU5" s="126">
        <f>BS5*$BU$3</f>
        <v>0</v>
      </c>
      <c r="BV5" s="126">
        <f>BS5*$BV$3</f>
        <v>0</v>
      </c>
      <c r="BW5" s="126">
        <f>BS5*$BW$3</f>
        <v>0</v>
      </c>
      <c r="BX5" s="126">
        <f>BS5*$BX$3</f>
        <v>0</v>
      </c>
      <c r="CA5" s="20">
        <v>0</v>
      </c>
      <c r="CB5" s="126">
        <f>CA5*$CB$3</f>
        <v>0</v>
      </c>
      <c r="CC5" s="126">
        <f>CA5*$CC$3</f>
        <v>0</v>
      </c>
      <c r="CD5" s="126">
        <f>CA5*$CD$3</f>
        <v>0</v>
      </c>
      <c r="CE5" s="126">
        <f>CA5*$CE$3</f>
        <v>0</v>
      </c>
      <c r="CF5" s="126">
        <f>CA5*$CF$3</f>
        <v>0</v>
      </c>
      <c r="CI5" s="20">
        <v>0</v>
      </c>
      <c r="CJ5" s="126">
        <f>CI5*$CJ$3</f>
        <v>0</v>
      </c>
      <c r="CK5" s="126">
        <f>CI5*$CK$3</f>
        <v>0</v>
      </c>
      <c r="CL5" s="126">
        <f>CI5*$CL$3</f>
        <v>0</v>
      </c>
      <c r="CM5" s="126">
        <f>CI5*$CM$3</f>
        <v>0</v>
      </c>
      <c r="CN5" s="126">
        <f>CI5*$CN$3</f>
        <v>0</v>
      </c>
    </row>
    <row r="6" spans="2:92" ht="15" thickBot="1" x14ac:dyDescent="0.35">
      <c r="B6" s="129" t="s">
        <v>58</v>
      </c>
      <c r="C6" s="130" t="s">
        <v>59</v>
      </c>
      <c r="D6" s="130" t="s">
        <v>60</v>
      </c>
      <c r="E6" s="131" t="s">
        <v>61</v>
      </c>
      <c r="G6" s="132" t="s">
        <v>46</v>
      </c>
      <c r="H6" s="130" t="s">
        <v>59</v>
      </c>
      <c r="I6" s="130" t="s">
        <v>60</v>
      </c>
      <c r="J6" s="131" t="s">
        <v>61</v>
      </c>
      <c r="L6" s="133" t="s">
        <v>48</v>
      </c>
      <c r="M6" s="134" t="s">
        <v>59</v>
      </c>
      <c r="N6" s="134" t="s">
        <v>60</v>
      </c>
      <c r="O6" s="135" t="s">
        <v>61</v>
      </c>
      <c r="S6" s="1">
        <v>1</v>
      </c>
      <c r="T6" s="123">
        <f>S6*$T$3</f>
        <v>0.29526534189025494</v>
      </c>
      <c r="U6" s="123">
        <f t="shared" ref="U6:U69" si="9">S6*$U$3</f>
        <v>0.29526534189025494</v>
      </c>
      <c r="V6" s="123">
        <f t="shared" ref="V6:V69" si="10">S6*$V$3</f>
        <v>7.7507152246191924E-2</v>
      </c>
      <c r="W6" s="123">
        <f t="shared" ref="W6:W69" si="11">S6*$W$3</f>
        <v>0.1319621639732983</v>
      </c>
      <c r="X6" s="123">
        <f t="shared" si="8"/>
        <v>0.2</v>
      </c>
      <c r="Y6" s="123"/>
      <c r="Z6" s="124"/>
      <c r="AA6" s="125">
        <v>1</v>
      </c>
      <c r="AB6" s="121">
        <f>AB5</f>
        <v>0.29526534189025494</v>
      </c>
      <c r="AC6" s="121">
        <f>AC5</f>
        <v>0.29526534189025494</v>
      </c>
      <c r="AD6" s="121">
        <f>AD5</f>
        <v>7.7507152246191924E-2</v>
      </c>
      <c r="AE6" s="121">
        <f>AE5</f>
        <v>0.1319621639732983</v>
      </c>
      <c r="AF6" s="121">
        <f>AF5</f>
        <v>0.2</v>
      </c>
      <c r="AJ6" s="20">
        <v>1</v>
      </c>
      <c r="AK6" s="126">
        <f t="shared" ref="AK6:AK69" si="12">AJ6*$AK$3</f>
        <v>0.40845732405780133</v>
      </c>
      <c r="AL6" s="126">
        <f t="shared" ref="AL6:AL69" si="13">AJ6*$AL$3</f>
        <v>0.40845732405780133</v>
      </c>
      <c r="AM6" s="126">
        <f t="shared" ref="AM6:AM69" si="14">AJ6*$AM$3</f>
        <v>3.5740015855057615E-2</v>
      </c>
      <c r="AN6" s="126">
        <f t="shared" ref="AN6:AN69" si="15">AJ6*$AN$3</f>
        <v>5.643624512024889E-2</v>
      </c>
      <c r="AO6" s="126">
        <f t="shared" ref="AO6:AO69" si="16">AJ6*$AO$3</f>
        <v>9.0909090909090912E-2</v>
      </c>
      <c r="AP6" s="127"/>
      <c r="AQ6" s="126"/>
      <c r="AR6" s="125">
        <v>1</v>
      </c>
      <c r="AS6" s="121">
        <f>AS5</f>
        <v>0.40845732405780133</v>
      </c>
      <c r="AT6" s="121">
        <f>AT5</f>
        <v>0.40845732405780133</v>
      </c>
      <c r="AU6" s="121">
        <f>AU5</f>
        <v>3.5740015855057615E-2</v>
      </c>
      <c r="AV6" s="121">
        <f>AV5</f>
        <v>5.643624512024889E-2</v>
      </c>
      <c r="AW6" s="121">
        <f>AW5</f>
        <v>9.0909090909090912E-2</v>
      </c>
      <c r="AX6" s="126"/>
      <c r="BB6" s="20">
        <v>1</v>
      </c>
      <c r="BC6" s="126">
        <f t="shared" ref="BC6:BC69" si="17">BB6*$BC$3</f>
        <v>0.4005830593666343</v>
      </c>
      <c r="BD6" s="126">
        <f t="shared" ref="BD6:BD69" si="18">BB6*$BD$3</f>
        <v>0.4005830593666343</v>
      </c>
      <c r="BE6" s="126">
        <f t="shared" ref="BE6:BE69" si="19">BB6*$BE$3</f>
        <v>5.2576526541870748E-2</v>
      </c>
      <c r="BF6" s="126">
        <f t="shared" ref="BF6:BF69" si="20">BB6*$BF$3</f>
        <v>5.5348263815769856E-2</v>
      </c>
      <c r="BG6" s="126">
        <f t="shared" ref="BG6:BG69" si="21">BB6*$BG$3</f>
        <v>9.0909090909090912E-2</v>
      </c>
      <c r="BJ6" s="1">
        <v>1</v>
      </c>
      <c r="BK6" s="128">
        <f>BK5</f>
        <v>0.4005830593666343</v>
      </c>
      <c r="BL6" s="128">
        <f>BL5</f>
        <v>0.4005830593666343</v>
      </c>
      <c r="BM6" s="128">
        <f>BM5</f>
        <v>5.2576526541870748E-2</v>
      </c>
      <c r="BN6" s="128">
        <f>BN5</f>
        <v>5.5348263815769856E-2</v>
      </c>
      <c r="BO6" s="128">
        <f>BO5</f>
        <v>9.0909090909090912E-2</v>
      </c>
      <c r="BS6" s="20">
        <v>1</v>
      </c>
      <c r="BT6" s="126">
        <f t="shared" ref="BT6:BT69" si="22">BS6*$BT$3</f>
        <v>0.20833333333333337</v>
      </c>
      <c r="BU6" s="126">
        <f t="shared" ref="BU6:BU69" si="23">BS6*$BU$3</f>
        <v>0.20833333333333337</v>
      </c>
      <c r="BV6" s="126">
        <f t="shared" ref="BV6:BV69" si="24">BS6*$BV$3</f>
        <v>8.3333333333333329E-2</v>
      </c>
      <c r="BW6" s="126">
        <f t="shared" ref="BW6:BW69" si="25">BS6*$BW$3</f>
        <v>0.16666666666666666</v>
      </c>
      <c r="BX6" s="126">
        <f t="shared" ref="BX6:BX69" si="26">BS6*$BX$3</f>
        <v>0.33333333333333331</v>
      </c>
      <c r="CA6" s="20">
        <v>1</v>
      </c>
      <c r="CB6" s="126">
        <f t="shared" ref="CB6:CB69" si="27">CA6*$CB$3</f>
        <v>0.38511690554021266</v>
      </c>
      <c r="CC6" s="126">
        <f t="shared" ref="CC6:CC69" si="28">CA6*$CC$3</f>
        <v>0.38511690554021266</v>
      </c>
      <c r="CD6" s="126">
        <f t="shared" ref="CD6:CD69" si="29">CA6*$CD$3</f>
        <v>3.369772923476861E-2</v>
      </c>
      <c r="CE6" s="126">
        <f>CA6*$CE$3</f>
        <v>5.3211316827663238E-2</v>
      </c>
      <c r="CF6" s="126">
        <f t="shared" ref="CF6:CF69" si="30">CA6*$CF$3</f>
        <v>0.14285714285714285</v>
      </c>
      <c r="CI6" s="20">
        <v>1</v>
      </c>
      <c r="CJ6" s="126">
        <f t="shared" ref="CJ6:CJ69" si="31">CI6*$CJ$3</f>
        <v>0.377692598831398</v>
      </c>
      <c r="CK6" s="126">
        <f t="shared" ref="CK6:CK69" si="32">CI6*$CK$3</f>
        <v>0.377692598831398</v>
      </c>
      <c r="CL6" s="126">
        <f t="shared" ref="CL6:CL69" si="33">CI6*$CL$3</f>
        <v>4.9572153596620983E-2</v>
      </c>
      <c r="CM6" s="126">
        <f t="shared" ref="CM6:CM69" si="34">CI6*$CM$3</f>
        <v>5.2185505883440141E-2</v>
      </c>
      <c r="CN6" s="126">
        <f t="shared" ref="CN6:CN69" si="35">CI6*$CN$3</f>
        <v>0.14285714285714285</v>
      </c>
    </row>
    <row r="7" spans="2:92" x14ac:dyDescent="0.3">
      <c r="B7" s="136" t="s">
        <v>53</v>
      </c>
      <c r="C7" s="137">
        <v>0.5</v>
      </c>
      <c r="D7" s="138">
        <f>'[1]Boomerang (Round A)'!Z21</f>
        <v>0.36908167736281866</v>
      </c>
      <c r="E7" s="138">
        <f>'[1]Boomerang (UP Round)'!AF21</f>
        <v>0.29526534189025494</v>
      </c>
      <c r="G7" s="136" t="s">
        <v>53</v>
      </c>
      <c r="H7" s="137">
        <v>0.5</v>
      </c>
      <c r="I7" s="138">
        <f>'[1]Boomerang (Round A)'!Z39</f>
        <v>0.44930305646358143</v>
      </c>
      <c r="J7" s="138">
        <f>'[1]Boomerang (UP Round)'!AF39</f>
        <v>0.40845732405780133</v>
      </c>
      <c r="L7" s="136" t="s">
        <v>53</v>
      </c>
      <c r="M7" s="137">
        <v>0.5</v>
      </c>
      <c r="N7" s="138">
        <f>'[1]Boomerang (Round A)'!Z57</f>
        <v>0.44064136530329767</v>
      </c>
      <c r="O7" s="138">
        <f>'[1]Boomerang (UP Round)'!AF57</f>
        <v>0.4005830593666343</v>
      </c>
      <c r="S7" s="1">
        <v>2</v>
      </c>
      <c r="T7" s="123">
        <f>S7*$T$3</f>
        <v>0.59053068378050988</v>
      </c>
      <c r="U7" s="123">
        <f t="shared" si="9"/>
        <v>0.59053068378050988</v>
      </c>
      <c r="V7" s="123">
        <f t="shared" si="10"/>
        <v>0.15501430449238385</v>
      </c>
      <c r="W7" s="123">
        <f t="shared" si="11"/>
        <v>0.26392432794659659</v>
      </c>
      <c r="X7" s="123">
        <f t="shared" si="8"/>
        <v>0.4</v>
      </c>
      <c r="Y7" s="123"/>
      <c r="Z7" s="124"/>
      <c r="AA7" s="125">
        <v>2</v>
      </c>
      <c r="AB7" s="121">
        <f t="shared" ref="AB7:AF22" si="36">AB6</f>
        <v>0.29526534189025494</v>
      </c>
      <c r="AC7" s="121">
        <f t="shared" si="36"/>
        <v>0.29526534189025494</v>
      </c>
      <c r="AD7" s="121">
        <f t="shared" si="36"/>
        <v>7.7507152246191924E-2</v>
      </c>
      <c r="AE7" s="121">
        <f t="shared" si="36"/>
        <v>0.1319621639732983</v>
      </c>
      <c r="AF7" s="121">
        <f t="shared" si="36"/>
        <v>0.2</v>
      </c>
      <c r="AJ7" s="20">
        <v>2</v>
      </c>
      <c r="AK7" s="126">
        <f t="shared" si="12"/>
        <v>0.81691464811560266</v>
      </c>
      <c r="AL7" s="126">
        <f t="shared" si="13"/>
        <v>0.81691464811560266</v>
      </c>
      <c r="AM7" s="126">
        <f t="shared" si="14"/>
        <v>7.148003171011523E-2</v>
      </c>
      <c r="AN7" s="126">
        <f t="shared" si="15"/>
        <v>0.11287249024049778</v>
      </c>
      <c r="AO7" s="126">
        <f t="shared" si="16"/>
        <v>0.18181818181818182</v>
      </c>
      <c r="AP7" s="127"/>
      <c r="AQ7" s="126"/>
      <c r="AR7" s="125">
        <v>2</v>
      </c>
      <c r="AS7" s="121">
        <f t="shared" ref="AS7:AW22" si="37">AS6</f>
        <v>0.40845732405780133</v>
      </c>
      <c r="AT7" s="121">
        <f t="shared" si="37"/>
        <v>0.40845732405780133</v>
      </c>
      <c r="AU7" s="121">
        <f t="shared" si="37"/>
        <v>3.5740015855057615E-2</v>
      </c>
      <c r="AV7" s="121">
        <f t="shared" si="37"/>
        <v>5.643624512024889E-2</v>
      </c>
      <c r="AW7" s="121">
        <f t="shared" si="37"/>
        <v>9.0909090909090912E-2</v>
      </c>
      <c r="AX7" s="126"/>
      <c r="BB7" s="20">
        <v>2</v>
      </c>
      <c r="BC7" s="126">
        <f t="shared" si="17"/>
        <v>0.8011661187332686</v>
      </c>
      <c r="BD7" s="126">
        <f t="shared" si="18"/>
        <v>0.8011661187332686</v>
      </c>
      <c r="BE7" s="126">
        <f t="shared" si="19"/>
        <v>0.1051530530837415</v>
      </c>
      <c r="BF7" s="126">
        <f t="shared" si="20"/>
        <v>0.11069652763153971</v>
      </c>
      <c r="BG7" s="126">
        <f t="shared" si="21"/>
        <v>0.18181818181818182</v>
      </c>
      <c r="BJ7" s="1">
        <f>BB7</f>
        <v>2</v>
      </c>
      <c r="BK7" s="128">
        <f t="shared" ref="BK7:BO22" si="38">BK6</f>
        <v>0.4005830593666343</v>
      </c>
      <c r="BL7" s="128">
        <f t="shared" si="38"/>
        <v>0.4005830593666343</v>
      </c>
      <c r="BM7" s="128">
        <f t="shared" si="38"/>
        <v>5.2576526541870748E-2</v>
      </c>
      <c r="BN7" s="128">
        <f t="shared" si="38"/>
        <v>5.5348263815769856E-2</v>
      </c>
      <c r="BO7" s="128">
        <f t="shared" si="38"/>
        <v>9.0909090909090912E-2</v>
      </c>
      <c r="BS7" s="20">
        <v>2</v>
      </c>
      <c r="BT7" s="126">
        <f t="shared" si="22"/>
        <v>0.41666666666666674</v>
      </c>
      <c r="BU7" s="126">
        <f t="shared" si="23"/>
        <v>0.41666666666666674</v>
      </c>
      <c r="BV7" s="126">
        <f t="shared" si="24"/>
        <v>0.16666666666666666</v>
      </c>
      <c r="BW7" s="126">
        <f t="shared" si="25"/>
        <v>0.33333333333333331</v>
      </c>
      <c r="BX7" s="126">
        <f t="shared" si="26"/>
        <v>0.66666666666666663</v>
      </c>
      <c r="CA7" s="20">
        <v>2</v>
      </c>
      <c r="CB7" s="126">
        <f t="shared" si="27"/>
        <v>0.77023381108042532</v>
      </c>
      <c r="CC7" s="126">
        <f t="shared" si="28"/>
        <v>0.77023381108042532</v>
      </c>
      <c r="CD7" s="126">
        <f t="shared" si="29"/>
        <v>6.739545846953722E-2</v>
      </c>
      <c r="CE7" s="126">
        <f t="shared" ref="CE7:CE70" si="39">CA7*$CE$3</f>
        <v>0.10642263365532648</v>
      </c>
      <c r="CF7" s="126">
        <f t="shared" si="30"/>
        <v>0.2857142857142857</v>
      </c>
      <c r="CI7" s="20">
        <v>2</v>
      </c>
      <c r="CJ7" s="126">
        <f t="shared" si="31"/>
        <v>0.75538519766279599</v>
      </c>
      <c r="CK7" s="126">
        <f t="shared" si="32"/>
        <v>0.75538519766279599</v>
      </c>
      <c r="CL7" s="126">
        <f t="shared" si="33"/>
        <v>9.9144307193241965E-2</v>
      </c>
      <c r="CM7" s="126">
        <f t="shared" si="34"/>
        <v>0.10437101176688028</v>
      </c>
      <c r="CN7" s="126">
        <f t="shared" si="35"/>
        <v>0.2857142857142857</v>
      </c>
    </row>
    <row r="8" spans="2:92" x14ac:dyDescent="0.3">
      <c r="B8" s="30" t="s">
        <v>54</v>
      </c>
      <c r="C8" s="139">
        <v>0.5</v>
      </c>
      <c r="D8" s="140">
        <f>'[1]Boomerang (Round A)'!Z22</f>
        <v>0.36908167736281866</v>
      </c>
      <c r="E8" s="140">
        <f>'[1]Boomerang (UP Round)'!AF22</f>
        <v>0.29526534189025494</v>
      </c>
      <c r="G8" s="30" t="s">
        <v>54</v>
      </c>
      <c r="H8" s="139">
        <v>0.5</v>
      </c>
      <c r="I8" s="140">
        <f>I7</f>
        <v>0.44930305646358143</v>
      </c>
      <c r="J8" s="140">
        <f>'[1]Boomerang (UP Round)'!AF40</f>
        <v>0.40845732405780133</v>
      </c>
      <c r="L8" s="30" t="s">
        <v>54</v>
      </c>
      <c r="M8" s="139">
        <v>0.5</v>
      </c>
      <c r="N8" s="140">
        <f>'[1]Boomerang (Round A)'!Z58</f>
        <v>0.44064136530329767</v>
      </c>
      <c r="O8" s="140">
        <f>'[1]Boomerang (UP Round)'!AF58</f>
        <v>0.4005830593666343</v>
      </c>
      <c r="S8" s="1">
        <v>3</v>
      </c>
      <c r="T8" s="123">
        <f t="shared" si="7"/>
        <v>0.88579602567076487</v>
      </c>
      <c r="U8" s="123">
        <f t="shared" si="9"/>
        <v>0.88579602567076487</v>
      </c>
      <c r="V8" s="123">
        <f t="shared" si="10"/>
        <v>0.23252145673857577</v>
      </c>
      <c r="W8" s="123">
        <f>S8*$W$3</f>
        <v>0.39588649191989489</v>
      </c>
      <c r="X8" s="123">
        <f t="shared" si="8"/>
        <v>0.60000000000000009</v>
      </c>
      <c r="Y8" s="123"/>
      <c r="Z8" s="124"/>
      <c r="AA8" s="125">
        <v>3</v>
      </c>
      <c r="AB8" s="121">
        <f t="shared" si="36"/>
        <v>0.29526534189025494</v>
      </c>
      <c r="AC8" s="121">
        <f t="shared" si="36"/>
        <v>0.29526534189025494</v>
      </c>
      <c r="AD8" s="121">
        <f t="shared" si="36"/>
        <v>7.7507152246191924E-2</v>
      </c>
      <c r="AE8" s="121">
        <f t="shared" si="36"/>
        <v>0.1319621639732983</v>
      </c>
      <c r="AF8" s="121">
        <f t="shared" si="36"/>
        <v>0.2</v>
      </c>
      <c r="AJ8" s="20">
        <v>3</v>
      </c>
      <c r="AK8" s="126">
        <f t="shared" si="12"/>
        <v>1.225371972173404</v>
      </c>
      <c r="AL8" s="126">
        <f t="shared" si="13"/>
        <v>1.225371972173404</v>
      </c>
      <c r="AM8" s="126">
        <f t="shared" si="14"/>
        <v>0.10722004756517284</v>
      </c>
      <c r="AN8" s="126">
        <f t="shared" si="15"/>
        <v>0.16930873536074667</v>
      </c>
      <c r="AO8" s="126">
        <f t="shared" si="16"/>
        <v>0.27272727272727271</v>
      </c>
      <c r="AP8" s="127"/>
      <c r="AQ8" s="126"/>
      <c r="AR8" s="125">
        <v>3</v>
      </c>
      <c r="AS8" s="121">
        <f t="shared" si="37"/>
        <v>0.40845732405780133</v>
      </c>
      <c r="AT8" s="121">
        <f t="shared" si="37"/>
        <v>0.40845732405780133</v>
      </c>
      <c r="AU8" s="121">
        <f t="shared" si="37"/>
        <v>3.5740015855057615E-2</v>
      </c>
      <c r="AV8" s="121">
        <f t="shared" si="37"/>
        <v>5.643624512024889E-2</v>
      </c>
      <c r="AW8" s="121">
        <f t="shared" si="37"/>
        <v>9.0909090909090912E-2</v>
      </c>
      <c r="AX8" s="126"/>
      <c r="BB8" s="20">
        <v>3</v>
      </c>
      <c r="BC8" s="126">
        <f t="shared" si="17"/>
        <v>1.2017491780999028</v>
      </c>
      <c r="BD8" s="126">
        <f t="shared" si="18"/>
        <v>1.2017491780999028</v>
      </c>
      <c r="BE8" s="126">
        <f t="shared" si="19"/>
        <v>0.15772957962561224</v>
      </c>
      <c r="BF8" s="126">
        <f t="shared" si="20"/>
        <v>0.16604479144730958</v>
      </c>
      <c r="BG8" s="126">
        <f t="shared" si="21"/>
        <v>0.27272727272727271</v>
      </c>
      <c r="BJ8" s="1">
        <v>2</v>
      </c>
      <c r="BK8" s="128">
        <f t="shared" si="38"/>
        <v>0.4005830593666343</v>
      </c>
      <c r="BL8" s="128">
        <f t="shared" si="38"/>
        <v>0.4005830593666343</v>
      </c>
      <c r="BM8" s="128">
        <f t="shared" si="38"/>
        <v>5.2576526541870748E-2</v>
      </c>
      <c r="BN8" s="128">
        <f t="shared" si="38"/>
        <v>5.5348263815769856E-2</v>
      </c>
      <c r="BO8" s="128">
        <f t="shared" si="38"/>
        <v>9.0909090909090912E-2</v>
      </c>
      <c r="BS8" s="20">
        <v>3</v>
      </c>
      <c r="BT8" s="126">
        <f t="shared" si="22"/>
        <v>0.62500000000000011</v>
      </c>
      <c r="BU8" s="126">
        <f t="shared" si="23"/>
        <v>0.62500000000000011</v>
      </c>
      <c r="BV8" s="126">
        <f t="shared" si="24"/>
        <v>0.25</v>
      </c>
      <c r="BW8" s="126">
        <f t="shared" si="25"/>
        <v>0.5</v>
      </c>
      <c r="BX8" s="126">
        <f t="shared" si="26"/>
        <v>1</v>
      </c>
      <c r="CA8" s="20">
        <v>3</v>
      </c>
      <c r="CB8" s="126">
        <f t="shared" si="27"/>
        <v>1.155350716620638</v>
      </c>
      <c r="CC8" s="126">
        <f t="shared" si="28"/>
        <v>1.155350716620638</v>
      </c>
      <c r="CD8" s="126">
        <f t="shared" si="29"/>
        <v>0.10109318770430584</v>
      </c>
      <c r="CE8" s="126">
        <f t="shared" si="39"/>
        <v>0.15963395048298973</v>
      </c>
      <c r="CF8" s="126">
        <f t="shared" si="30"/>
        <v>0.42857142857142855</v>
      </c>
      <c r="CI8" s="20">
        <v>3</v>
      </c>
      <c r="CJ8" s="126">
        <f t="shared" si="31"/>
        <v>1.133077796494194</v>
      </c>
      <c r="CK8" s="126">
        <f t="shared" si="32"/>
        <v>1.133077796494194</v>
      </c>
      <c r="CL8" s="126">
        <f t="shared" si="33"/>
        <v>0.14871646078986295</v>
      </c>
      <c r="CM8" s="126">
        <f t="shared" si="34"/>
        <v>0.15655651765032041</v>
      </c>
      <c r="CN8" s="126">
        <f t="shared" si="35"/>
        <v>0.42857142857142855</v>
      </c>
    </row>
    <row r="9" spans="2:92" x14ac:dyDescent="0.3">
      <c r="B9" s="30" t="s">
        <v>55</v>
      </c>
      <c r="C9" s="141"/>
      <c r="D9" s="140">
        <f>'[1]Boomerang (Round A)'!Z24</f>
        <v>9.6883940307739905E-2</v>
      </c>
      <c r="E9" s="140">
        <f>'[1]Boomerang (UP Round)'!AF24</f>
        <v>7.7507152246191924E-2</v>
      </c>
      <c r="G9" s="30" t="s">
        <v>55</v>
      </c>
      <c r="H9" s="141"/>
      <c r="I9" s="140">
        <f>'[1]Boomerang (Round A)'!Z42</f>
        <v>3.9314017440563377E-2</v>
      </c>
      <c r="J9" s="140">
        <f>'[1]Boomerang (UP Round)'!AF42</f>
        <v>3.5740015855057615E-2</v>
      </c>
      <c r="L9" s="30" t="s">
        <v>55</v>
      </c>
      <c r="M9" s="141"/>
      <c r="N9" s="140">
        <f>'[1]Boomerang (Round A)'!Z60</f>
        <v>5.7834179196057822E-2</v>
      </c>
      <c r="O9" s="140">
        <f>'[1]Boomerang (UP Round)'!AF60</f>
        <v>5.2576526541870748E-2</v>
      </c>
      <c r="S9" s="1">
        <v>4</v>
      </c>
      <c r="T9" s="123">
        <f t="shared" si="7"/>
        <v>1.1810613675610198</v>
      </c>
      <c r="U9" s="123">
        <f t="shared" si="9"/>
        <v>1.1810613675610198</v>
      </c>
      <c r="V9" s="123">
        <f t="shared" si="10"/>
        <v>0.3100286089847677</v>
      </c>
      <c r="W9" s="123">
        <f t="shared" si="11"/>
        <v>0.52784865589319319</v>
      </c>
      <c r="X9" s="123">
        <f t="shared" si="8"/>
        <v>0.8</v>
      </c>
      <c r="Y9" s="123"/>
      <c r="Z9" s="124"/>
      <c r="AA9" s="125">
        <v>4</v>
      </c>
      <c r="AB9" s="121">
        <f t="shared" si="36"/>
        <v>0.29526534189025494</v>
      </c>
      <c r="AC9" s="121">
        <f t="shared" si="36"/>
        <v>0.29526534189025494</v>
      </c>
      <c r="AD9" s="121">
        <f t="shared" si="36"/>
        <v>7.7507152246191924E-2</v>
      </c>
      <c r="AE9" s="121">
        <f t="shared" si="36"/>
        <v>0.1319621639732983</v>
      </c>
      <c r="AF9" s="121">
        <f t="shared" si="36"/>
        <v>0.2</v>
      </c>
      <c r="AJ9" s="20">
        <v>4</v>
      </c>
      <c r="AK9" s="126">
        <f t="shared" si="12"/>
        <v>1.6338292962312053</v>
      </c>
      <c r="AL9" s="126">
        <f t="shared" si="13"/>
        <v>1.6338292962312053</v>
      </c>
      <c r="AM9" s="126">
        <f t="shared" si="14"/>
        <v>0.14296006342023046</v>
      </c>
      <c r="AN9" s="126">
        <f t="shared" si="15"/>
        <v>0.22574498048099556</v>
      </c>
      <c r="AO9" s="126">
        <f t="shared" si="16"/>
        <v>0.36363636363636365</v>
      </c>
      <c r="AP9" s="127"/>
      <c r="AQ9" s="126"/>
      <c r="AR9" s="125">
        <v>4</v>
      </c>
      <c r="AS9" s="121">
        <f t="shared" si="37"/>
        <v>0.40845732405780133</v>
      </c>
      <c r="AT9" s="121">
        <f t="shared" si="37"/>
        <v>0.40845732405780133</v>
      </c>
      <c r="AU9" s="121">
        <f t="shared" si="37"/>
        <v>3.5740015855057615E-2</v>
      </c>
      <c r="AV9" s="121">
        <f t="shared" si="37"/>
        <v>5.643624512024889E-2</v>
      </c>
      <c r="AW9" s="121">
        <f t="shared" si="37"/>
        <v>9.0909090909090912E-2</v>
      </c>
      <c r="AX9" s="126"/>
      <c r="BB9" s="20">
        <v>4</v>
      </c>
      <c r="BC9" s="126">
        <f t="shared" si="17"/>
        <v>1.6023322374665372</v>
      </c>
      <c r="BD9" s="126">
        <f t="shared" si="18"/>
        <v>1.6023322374665372</v>
      </c>
      <c r="BE9" s="126">
        <f t="shared" si="19"/>
        <v>0.21030610616748299</v>
      </c>
      <c r="BF9" s="126">
        <f t="shared" si="20"/>
        <v>0.22139305526307942</v>
      </c>
      <c r="BG9" s="126">
        <f t="shared" si="21"/>
        <v>0.36363636363636365</v>
      </c>
      <c r="BJ9" s="1">
        <f>BB9</f>
        <v>4</v>
      </c>
      <c r="BK9" s="128">
        <f t="shared" si="38"/>
        <v>0.4005830593666343</v>
      </c>
      <c r="BL9" s="128">
        <f t="shared" si="38"/>
        <v>0.4005830593666343</v>
      </c>
      <c r="BM9" s="128">
        <f t="shared" si="38"/>
        <v>5.2576526541870748E-2</v>
      </c>
      <c r="BN9" s="128">
        <f t="shared" si="38"/>
        <v>5.5348263815769856E-2</v>
      </c>
      <c r="BO9" s="128">
        <f t="shared" si="38"/>
        <v>9.0909090909090912E-2</v>
      </c>
      <c r="BS9" s="20">
        <v>4</v>
      </c>
      <c r="BT9" s="126">
        <f t="shared" si="22"/>
        <v>0.83333333333333348</v>
      </c>
      <c r="BU9" s="126">
        <f t="shared" si="23"/>
        <v>0.83333333333333348</v>
      </c>
      <c r="BV9" s="126">
        <f t="shared" si="24"/>
        <v>0.33333333333333331</v>
      </c>
      <c r="BW9" s="126">
        <f t="shared" si="25"/>
        <v>0.66666666666666663</v>
      </c>
      <c r="BX9" s="126">
        <f t="shared" si="26"/>
        <v>1.3333333333333333</v>
      </c>
      <c r="CA9" s="20">
        <v>4</v>
      </c>
      <c r="CB9" s="126">
        <f t="shared" si="27"/>
        <v>1.5404676221608506</v>
      </c>
      <c r="CC9" s="126">
        <f t="shared" si="28"/>
        <v>1.5404676221608506</v>
      </c>
      <c r="CD9" s="126">
        <f t="shared" si="29"/>
        <v>0.13479091693907444</v>
      </c>
      <c r="CE9" s="126">
        <f t="shared" si="39"/>
        <v>0.21284526731065295</v>
      </c>
      <c r="CF9" s="126">
        <f t="shared" si="30"/>
        <v>0.5714285714285714</v>
      </c>
      <c r="CI9" s="20">
        <v>4</v>
      </c>
      <c r="CJ9" s="126">
        <f t="shared" si="31"/>
        <v>1.510770395325592</v>
      </c>
      <c r="CK9" s="126">
        <f t="shared" si="32"/>
        <v>1.510770395325592</v>
      </c>
      <c r="CL9" s="126">
        <f t="shared" si="33"/>
        <v>0.19828861438648393</v>
      </c>
      <c r="CM9" s="126">
        <f t="shared" si="34"/>
        <v>0.20874202353376056</v>
      </c>
      <c r="CN9" s="126">
        <f t="shared" si="35"/>
        <v>0.5714285714285714</v>
      </c>
    </row>
    <row r="10" spans="2:92" x14ac:dyDescent="0.3">
      <c r="B10" s="30" t="s">
        <v>56</v>
      </c>
      <c r="C10" s="141"/>
      <c r="D10" s="140">
        <f>'[1]Boomerang (Round A)'!Z25</f>
        <v>0.16495270496662287</v>
      </c>
      <c r="E10" s="140">
        <f>'[1]Boomerang (UP Round)'!AF25</f>
        <v>0.1319621639732983</v>
      </c>
      <c r="G10" s="30" t="s">
        <v>56</v>
      </c>
      <c r="H10" s="141"/>
      <c r="I10" s="140">
        <f>'[1]Boomerang (Round A)'!Z43</f>
        <v>6.2079869632273778E-2</v>
      </c>
      <c r="J10" s="140">
        <f>'[1]Boomerang (UP Round)'!AF43</f>
        <v>5.643624512024889E-2</v>
      </c>
      <c r="L10" s="30" t="s">
        <v>56</v>
      </c>
      <c r="M10" s="141"/>
      <c r="N10" s="140">
        <f>'[1]Boomerang (Round A)'!Z61</f>
        <v>6.0883090197346834E-2</v>
      </c>
      <c r="O10" s="140">
        <f>'[1]Boomerang (UP Round)'!AF61</f>
        <v>5.5348263815769856E-2</v>
      </c>
      <c r="S10" s="1">
        <v>5</v>
      </c>
      <c r="T10" s="123">
        <f t="shared" si="7"/>
        <v>1.4763267094512746</v>
      </c>
      <c r="U10" s="123">
        <f t="shared" si="9"/>
        <v>1.4763267094512746</v>
      </c>
      <c r="V10" s="123">
        <f t="shared" si="10"/>
        <v>0.38753576123095962</v>
      </c>
      <c r="W10" s="123">
        <f t="shared" si="11"/>
        <v>0.65981081986649148</v>
      </c>
      <c r="X10" s="123">
        <f t="shared" si="8"/>
        <v>1</v>
      </c>
      <c r="Y10" s="123"/>
      <c r="Z10" s="124"/>
      <c r="AA10" s="125">
        <v>5</v>
      </c>
      <c r="AB10" s="121">
        <f t="shared" si="36"/>
        <v>0.29526534189025494</v>
      </c>
      <c r="AC10" s="121">
        <f t="shared" si="36"/>
        <v>0.29526534189025494</v>
      </c>
      <c r="AD10" s="121">
        <f t="shared" si="36"/>
        <v>7.7507152246191924E-2</v>
      </c>
      <c r="AE10" s="121">
        <f t="shared" si="36"/>
        <v>0.1319621639732983</v>
      </c>
      <c r="AF10" s="121">
        <f t="shared" si="36"/>
        <v>0.2</v>
      </c>
      <c r="AJ10" s="20">
        <v>5</v>
      </c>
      <c r="AK10" s="126">
        <f t="shared" si="12"/>
        <v>2.0422866202890066</v>
      </c>
      <c r="AL10" s="126">
        <f t="shared" si="13"/>
        <v>2.0422866202890066</v>
      </c>
      <c r="AM10" s="126">
        <f t="shared" si="14"/>
        <v>0.17870007927528808</v>
      </c>
      <c r="AN10" s="126">
        <f t="shared" si="15"/>
        <v>0.28218122560124448</v>
      </c>
      <c r="AO10" s="126">
        <f t="shared" si="16"/>
        <v>0.45454545454545459</v>
      </c>
      <c r="AP10" s="127"/>
      <c r="AQ10" s="126"/>
      <c r="AR10" s="125">
        <v>5</v>
      </c>
      <c r="AS10" s="121">
        <f t="shared" si="37"/>
        <v>0.40845732405780133</v>
      </c>
      <c r="AT10" s="121">
        <f t="shared" si="37"/>
        <v>0.40845732405780133</v>
      </c>
      <c r="AU10" s="121">
        <f t="shared" si="37"/>
        <v>3.5740015855057615E-2</v>
      </c>
      <c r="AV10" s="121">
        <f t="shared" si="37"/>
        <v>5.643624512024889E-2</v>
      </c>
      <c r="AW10" s="121">
        <f t="shared" si="37"/>
        <v>9.0909090909090912E-2</v>
      </c>
      <c r="AX10" s="126"/>
      <c r="BB10" s="20">
        <v>5</v>
      </c>
      <c r="BC10" s="126">
        <f t="shared" si="17"/>
        <v>2.0029152968331716</v>
      </c>
      <c r="BD10" s="126">
        <f t="shared" si="18"/>
        <v>2.0029152968331716</v>
      </c>
      <c r="BE10" s="126">
        <f t="shared" si="19"/>
        <v>0.26288263270935375</v>
      </c>
      <c r="BF10" s="126">
        <f t="shared" si="20"/>
        <v>0.2767413190788493</v>
      </c>
      <c r="BG10" s="126">
        <f t="shared" si="21"/>
        <v>0.45454545454545459</v>
      </c>
      <c r="BJ10" s="1">
        <v>3</v>
      </c>
      <c r="BK10" s="128">
        <f t="shared" si="38"/>
        <v>0.4005830593666343</v>
      </c>
      <c r="BL10" s="128">
        <f t="shared" si="38"/>
        <v>0.4005830593666343</v>
      </c>
      <c r="BM10" s="128">
        <f t="shared" si="38"/>
        <v>5.2576526541870748E-2</v>
      </c>
      <c r="BN10" s="128">
        <f t="shared" si="38"/>
        <v>5.5348263815769856E-2</v>
      </c>
      <c r="BO10" s="128">
        <f t="shared" si="38"/>
        <v>9.0909090909090912E-2</v>
      </c>
      <c r="BS10" s="20">
        <v>5</v>
      </c>
      <c r="BT10" s="126">
        <f t="shared" si="22"/>
        <v>1.041666666666667</v>
      </c>
      <c r="BU10" s="126">
        <f t="shared" si="23"/>
        <v>1.041666666666667</v>
      </c>
      <c r="BV10" s="126">
        <f t="shared" si="24"/>
        <v>0.41666666666666663</v>
      </c>
      <c r="BW10" s="126">
        <f t="shared" si="25"/>
        <v>0.83333333333333326</v>
      </c>
      <c r="BX10" s="126">
        <f t="shared" si="26"/>
        <v>1.6666666666666665</v>
      </c>
      <c r="CA10" s="20">
        <v>5</v>
      </c>
      <c r="CB10" s="126">
        <f t="shared" si="27"/>
        <v>1.9255845277010633</v>
      </c>
      <c r="CC10" s="126">
        <f t="shared" si="28"/>
        <v>1.9255845277010633</v>
      </c>
      <c r="CD10" s="126">
        <f t="shared" si="29"/>
        <v>0.16848864617384304</v>
      </c>
      <c r="CE10" s="126">
        <f t="shared" si="39"/>
        <v>0.26605658413831618</v>
      </c>
      <c r="CF10" s="126">
        <f t="shared" si="30"/>
        <v>0.71428571428571419</v>
      </c>
      <c r="CI10" s="20">
        <v>5</v>
      </c>
      <c r="CJ10" s="126">
        <f t="shared" si="31"/>
        <v>1.8884629941569899</v>
      </c>
      <c r="CK10" s="126">
        <f t="shared" si="32"/>
        <v>1.8884629941569899</v>
      </c>
      <c r="CL10" s="126">
        <f t="shared" si="33"/>
        <v>0.24786076798310491</v>
      </c>
      <c r="CM10" s="126">
        <f t="shared" si="34"/>
        <v>0.26092752941720071</v>
      </c>
      <c r="CN10" s="126">
        <f t="shared" si="35"/>
        <v>0.71428571428571419</v>
      </c>
    </row>
    <row r="11" spans="2:92" x14ac:dyDescent="0.3">
      <c r="B11" s="30" t="s">
        <v>57</v>
      </c>
      <c r="C11" s="141"/>
      <c r="D11" s="141"/>
      <c r="E11" s="140">
        <f>'[1]Boomerang (UP Round)'!AF26</f>
        <v>0.2</v>
      </c>
      <c r="G11" s="30" t="s">
        <v>57</v>
      </c>
      <c r="H11" s="141"/>
      <c r="I11" s="141"/>
      <c r="J11" s="140">
        <f>'[1]Boomerang (UP Round)'!AF44</f>
        <v>9.0909090909090912E-2</v>
      </c>
      <c r="L11" s="30" t="s">
        <v>57</v>
      </c>
      <c r="M11" s="141"/>
      <c r="N11" s="141"/>
      <c r="O11" s="140">
        <f>'[1]Boomerang (UP Round)'!AF62</f>
        <v>9.0909090909090912E-2</v>
      </c>
      <c r="S11" s="1">
        <v>6</v>
      </c>
      <c r="T11" s="123">
        <f t="shared" si="7"/>
        <v>1.7715920513415297</v>
      </c>
      <c r="U11" s="123">
        <f t="shared" si="9"/>
        <v>1.7715920513415297</v>
      </c>
      <c r="V11" s="123">
        <f t="shared" si="10"/>
        <v>0.46504291347715154</v>
      </c>
      <c r="W11" s="123">
        <f t="shared" si="11"/>
        <v>0.79177298383978978</v>
      </c>
      <c r="X11" s="123">
        <f t="shared" si="8"/>
        <v>1.2000000000000002</v>
      </c>
      <c r="Y11" s="123"/>
      <c r="Z11" s="124"/>
      <c r="AA11" s="125">
        <v>6</v>
      </c>
      <c r="AB11" s="121">
        <f t="shared" si="36"/>
        <v>0.29526534189025494</v>
      </c>
      <c r="AC11" s="121">
        <f t="shared" si="36"/>
        <v>0.29526534189025494</v>
      </c>
      <c r="AD11" s="121">
        <f t="shared" si="36"/>
        <v>7.7507152246191924E-2</v>
      </c>
      <c r="AE11" s="121">
        <f t="shared" si="36"/>
        <v>0.1319621639732983</v>
      </c>
      <c r="AF11" s="121">
        <f t="shared" si="36"/>
        <v>0.2</v>
      </c>
      <c r="AJ11" s="20">
        <v>6</v>
      </c>
      <c r="AK11" s="126">
        <f t="shared" si="12"/>
        <v>2.450743944346808</v>
      </c>
      <c r="AL11" s="126">
        <f t="shared" si="13"/>
        <v>2.450743944346808</v>
      </c>
      <c r="AM11" s="126">
        <f t="shared" si="14"/>
        <v>0.21444009513034568</v>
      </c>
      <c r="AN11" s="126">
        <f t="shared" si="15"/>
        <v>0.33861747072149334</v>
      </c>
      <c r="AO11" s="126">
        <f t="shared" si="16"/>
        <v>0.54545454545454541</v>
      </c>
      <c r="AP11" s="127"/>
      <c r="AQ11" s="126"/>
      <c r="AR11" s="125">
        <v>6</v>
      </c>
      <c r="AS11" s="121">
        <f t="shared" si="37"/>
        <v>0.40845732405780133</v>
      </c>
      <c r="AT11" s="121">
        <f t="shared" si="37"/>
        <v>0.40845732405780133</v>
      </c>
      <c r="AU11" s="121">
        <f t="shared" si="37"/>
        <v>3.5740015855057615E-2</v>
      </c>
      <c r="AV11" s="121">
        <f t="shared" si="37"/>
        <v>5.643624512024889E-2</v>
      </c>
      <c r="AW11" s="121">
        <f t="shared" si="37"/>
        <v>9.0909090909090912E-2</v>
      </c>
      <c r="AX11" s="126"/>
      <c r="BB11" s="20">
        <v>6</v>
      </c>
      <c r="BC11" s="126">
        <f t="shared" si="17"/>
        <v>2.4034983561998056</v>
      </c>
      <c r="BD11" s="126">
        <f t="shared" si="18"/>
        <v>2.4034983561998056</v>
      </c>
      <c r="BE11" s="126">
        <f t="shared" si="19"/>
        <v>0.31545915925122447</v>
      </c>
      <c r="BF11" s="126">
        <f t="shared" si="20"/>
        <v>0.33208958289461915</v>
      </c>
      <c r="BG11" s="126">
        <f t="shared" si="21"/>
        <v>0.54545454545454541</v>
      </c>
      <c r="BJ11" s="1">
        <f>BB11</f>
        <v>6</v>
      </c>
      <c r="BK11" s="128">
        <f t="shared" si="38"/>
        <v>0.4005830593666343</v>
      </c>
      <c r="BL11" s="128">
        <f t="shared" si="38"/>
        <v>0.4005830593666343</v>
      </c>
      <c r="BM11" s="128">
        <f t="shared" si="38"/>
        <v>5.2576526541870748E-2</v>
      </c>
      <c r="BN11" s="128">
        <f t="shared" si="38"/>
        <v>5.5348263815769856E-2</v>
      </c>
      <c r="BO11" s="128">
        <f t="shared" si="38"/>
        <v>9.0909090909090912E-2</v>
      </c>
      <c r="BS11" s="20">
        <v>6</v>
      </c>
      <c r="BT11" s="126">
        <f t="shared" si="22"/>
        <v>1.2500000000000002</v>
      </c>
      <c r="BU11" s="126">
        <f t="shared" si="23"/>
        <v>1.2500000000000002</v>
      </c>
      <c r="BV11" s="126">
        <f t="shared" si="24"/>
        <v>0.5</v>
      </c>
      <c r="BW11" s="126">
        <f t="shared" si="25"/>
        <v>1</v>
      </c>
      <c r="BX11" s="126">
        <f t="shared" si="26"/>
        <v>2</v>
      </c>
      <c r="CA11" s="20">
        <v>6</v>
      </c>
      <c r="CB11" s="126">
        <f t="shared" si="27"/>
        <v>2.3107014332412761</v>
      </c>
      <c r="CC11" s="126">
        <f t="shared" si="28"/>
        <v>2.3107014332412761</v>
      </c>
      <c r="CD11" s="126">
        <f t="shared" si="29"/>
        <v>0.20218637540861167</v>
      </c>
      <c r="CE11" s="126">
        <f t="shared" si="39"/>
        <v>0.31926790096597946</v>
      </c>
      <c r="CF11" s="126">
        <f t="shared" si="30"/>
        <v>0.8571428571428571</v>
      </c>
      <c r="CI11" s="20">
        <v>6</v>
      </c>
      <c r="CJ11" s="126">
        <f t="shared" si="31"/>
        <v>2.2661555929883881</v>
      </c>
      <c r="CK11" s="126">
        <f t="shared" si="32"/>
        <v>2.2661555929883881</v>
      </c>
      <c r="CL11" s="126">
        <f t="shared" si="33"/>
        <v>0.2974329215797259</v>
      </c>
      <c r="CM11" s="126">
        <f t="shared" si="34"/>
        <v>0.31311303530064083</v>
      </c>
      <c r="CN11" s="126">
        <f t="shared" si="35"/>
        <v>0.8571428571428571</v>
      </c>
    </row>
    <row r="12" spans="2:92" x14ac:dyDescent="0.3">
      <c r="S12" s="1">
        <v>7</v>
      </c>
      <c r="T12" s="123">
        <f t="shared" si="7"/>
        <v>2.0668573932317846</v>
      </c>
      <c r="U12" s="123">
        <f t="shared" si="9"/>
        <v>2.0668573932317846</v>
      </c>
      <c r="V12" s="123">
        <f t="shared" si="10"/>
        <v>0.54255006572334352</v>
      </c>
      <c r="W12" s="123">
        <f t="shared" si="11"/>
        <v>0.92373514781308808</v>
      </c>
      <c r="X12" s="123">
        <f t="shared" si="8"/>
        <v>1.4000000000000001</v>
      </c>
      <c r="Y12" s="123"/>
      <c r="Z12" s="124"/>
      <c r="AA12" s="125">
        <v>7</v>
      </c>
      <c r="AB12" s="121">
        <f t="shared" si="36"/>
        <v>0.29526534189025494</v>
      </c>
      <c r="AC12" s="121">
        <f t="shared" si="36"/>
        <v>0.29526534189025494</v>
      </c>
      <c r="AD12" s="121">
        <f t="shared" si="36"/>
        <v>7.7507152246191924E-2</v>
      </c>
      <c r="AE12" s="121">
        <f t="shared" si="36"/>
        <v>0.1319621639732983</v>
      </c>
      <c r="AF12" s="121">
        <f t="shared" si="36"/>
        <v>0.2</v>
      </c>
      <c r="AJ12" s="20">
        <v>7</v>
      </c>
      <c r="AK12" s="126">
        <f t="shared" si="12"/>
        <v>2.8592012684046093</v>
      </c>
      <c r="AL12" s="126">
        <f t="shared" si="13"/>
        <v>2.8592012684046093</v>
      </c>
      <c r="AM12" s="126">
        <f t="shared" si="14"/>
        <v>0.25018011098540333</v>
      </c>
      <c r="AN12" s="126">
        <f t="shared" si="15"/>
        <v>0.3950537158417422</v>
      </c>
      <c r="AO12" s="126">
        <f t="shared" si="16"/>
        <v>0.63636363636363635</v>
      </c>
      <c r="AP12" s="127"/>
      <c r="AQ12" s="126"/>
      <c r="AR12" s="125">
        <v>7</v>
      </c>
      <c r="AS12" s="121">
        <f t="shared" si="37"/>
        <v>0.40845732405780133</v>
      </c>
      <c r="AT12" s="121">
        <f t="shared" si="37"/>
        <v>0.40845732405780133</v>
      </c>
      <c r="AU12" s="121">
        <f t="shared" si="37"/>
        <v>3.5740015855057615E-2</v>
      </c>
      <c r="AV12" s="121">
        <f t="shared" si="37"/>
        <v>5.643624512024889E-2</v>
      </c>
      <c r="AW12" s="121">
        <f t="shared" si="37"/>
        <v>9.0909090909090912E-2</v>
      </c>
      <c r="AX12" s="126"/>
      <c r="BB12" s="20">
        <v>7</v>
      </c>
      <c r="BC12" s="126">
        <f t="shared" si="17"/>
        <v>2.80408141556644</v>
      </c>
      <c r="BD12" s="126">
        <f t="shared" si="18"/>
        <v>2.80408141556644</v>
      </c>
      <c r="BE12" s="126">
        <f t="shared" si="19"/>
        <v>0.36803568579309526</v>
      </c>
      <c r="BF12" s="126">
        <f t="shared" si="20"/>
        <v>0.387437846710389</v>
      </c>
      <c r="BG12" s="126">
        <f t="shared" si="21"/>
        <v>0.63636363636363635</v>
      </c>
      <c r="BJ12" s="1">
        <v>4</v>
      </c>
      <c r="BK12" s="128">
        <f t="shared" si="38"/>
        <v>0.4005830593666343</v>
      </c>
      <c r="BL12" s="128">
        <f t="shared" si="38"/>
        <v>0.4005830593666343</v>
      </c>
      <c r="BM12" s="128">
        <f t="shared" si="38"/>
        <v>5.2576526541870748E-2</v>
      </c>
      <c r="BN12" s="128">
        <f t="shared" si="38"/>
        <v>5.5348263815769856E-2</v>
      </c>
      <c r="BO12" s="128">
        <f t="shared" si="38"/>
        <v>9.0909090909090912E-2</v>
      </c>
      <c r="BS12" s="20">
        <v>7</v>
      </c>
      <c r="BT12" s="126">
        <f t="shared" si="22"/>
        <v>1.4583333333333335</v>
      </c>
      <c r="BU12" s="126">
        <f t="shared" si="23"/>
        <v>1.4583333333333335</v>
      </c>
      <c r="BV12" s="126">
        <f t="shared" si="24"/>
        <v>0.58333333333333326</v>
      </c>
      <c r="BW12" s="126">
        <f t="shared" si="25"/>
        <v>1.1666666666666665</v>
      </c>
      <c r="BX12" s="126">
        <f t="shared" si="26"/>
        <v>2.333333333333333</v>
      </c>
      <c r="CA12" s="20">
        <v>7</v>
      </c>
      <c r="CB12" s="126">
        <f t="shared" si="27"/>
        <v>2.6958183387814887</v>
      </c>
      <c r="CC12" s="126">
        <f t="shared" si="28"/>
        <v>2.6958183387814887</v>
      </c>
      <c r="CD12" s="126">
        <f t="shared" si="29"/>
        <v>0.23588410464338028</v>
      </c>
      <c r="CE12" s="126">
        <f t="shared" si="39"/>
        <v>0.37247921779364268</v>
      </c>
      <c r="CF12" s="126">
        <f t="shared" si="30"/>
        <v>1</v>
      </c>
      <c r="CI12" s="20">
        <v>7</v>
      </c>
      <c r="CJ12" s="126">
        <f t="shared" si="31"/>
        <v>2.643848191819786</v>
      </c>
      <c r="CK12" s="126">
        <f t="shared" si="32"/>
        <v>2.643848191819786</v>
      </c>
      <c r="CL12" s="126">
        <f t="shared" si="33"/>
        <v>0.34700507517634688</v>
      </c>
      <c r="CM12" s="126">
        <f t="shared" si="34"/>
        <v>0.365298541184081</v>
      </c>
      <c r="CN12" s="126">
        <f t="shared" si="35"/>
        <v>1</v>
      </c>
    </row>
    <row r="13" spans="2:92" x14ac:dyDescent="0.3">
      <c r="S13" s="1">
        <v>8</v>
      </c>
      <c r="T13" s="123">
        <f t="shared" si="7"/>
        <v>2.3621227351220395</v>
      </c>
      <c r="U13" s="123">
        <f t="shared" si="9"/>
        <v>2.3621227351220395</v>
      </c>
      <c r="V13" s="123">
        <f t="shared" si="10"/>
        <v>0.62005721796953539</v>
      </c>
      <c r="W13" s="123">
        <f t="shared" si="11"/>
        <v>1.0556973117863864</v>
      </c>
      <c r="X13" s="123">
        <f t="shared" si="8"/>
        <v>1.6</v>
      </c>
      <c r="Y13" s="123"/>
      <c r="Z13" s="124"/>
      <c r="AA13" s="125">
        <v>8</v>
      </c>
      <c r="AB13" s="121">
        <f t="shared" si="36"/>
        <v>0.29526534189025494</v>
      </c>
      <c r="AC13" s="121">
        <f t="shared" si="36"/>
        <v>0.29526534189025494</v>
      </c>
      <c r="AD13" s="121">
        <f t="shared" si="36"/>
        <v>7.7507152246191924E-2</v>
      </c>
      <c r="AE13" s="121">
        <f t="shared" si="36"/>
        <v>0.1319621639732983</v>
      </c>
      <c r="AF13" s="121">
        <f t="shared" si="36"/>
        <v>0.2</v>
      </c>
      <c r="AJ13" s="20">
        <v>8</v>
      </c>
      <c r="AK13" s="126">
        <f t="shared" si="12"/>
        <v>3.2676585924624106</v>
      </c>
      <c r="AL13" s="126">
        <f t="shared" si="13"/>
        <v>3.2676585924624106</v>
      </c>
      <c r="AM13" s="126">
        <f t="shared" si="14"/>
        <v>0.28592012684046092</v>
      </c>
      <c r="AN13" s="126">
        <f t="shared" si="15"/>
        <v>0.45148996096199112</v>
      </c>
      <c r="AO13" s="126">
        <f t="shared" si="16"/>
        <v>0.72727272727272729</v>
      </c>
      <c r="AP13" s="127"/>
      <c r="AQ13" s="126"/>
      <c r="AR13" s="125">
        <v>8</v>
      </c>
      <c r="AS13" s="121">
        <f t="shared" si="37"/>
        <v>0.40845732405780133</v>
      </c>
      <c r="AT13" s="121">
        <f t="shared" si="37"/>
        <v>0.40845732405780133</v>
      </c>
      <c r="AU13" s="121">
        <f t="shared" si="37"/>
        <v>3.5740015855057615E-2</v>
      </c>
      <c r="AV13" s="121">
        <f t="shared" si="37"/>
        <v>5.643624512024889E-2</v>
      </c>
      <c r="AW13" s="121">
        <f t="shared" si="37"/>
        <v>9.0909090909090912E-2</v>
      </c>
      <c r="AX13" s="126"/>
      <c r="BB13" s="20">
        <v>8</v>
      </c>
      <c r="BC13" s="126">
        <f t="shared" si="17"/>
        <v>3.2046644749330744</v>
      </c>
      <c r="BD13" s="126">
        <f t="shared" si="18"/>
        <v>3.2046644749330744</v>
      </c>
      <c r="BE13" s="126">
        <f t="shared" si="19"/>
        <v>0.42061221233496598</v>
      </c>
      <c r="BF13" s="126">
        <f t="shared" si="20"/>
        <v>0.44278611052615885</v>
      </c>
      <c r="BG13" s="126">
        <f t="shared" si="21"/>
        <v>0.72727272727272729</v>
      </c>
      <c r="BJ13" s="1">
        <f>BB13</f>
        <v>8</v>
      </c>
      <c r="BK13" s="128">
        <f t="shared" si="38"/>
        <v>0.4005830593666343</v>
      </c>
      <c r="BL13" s="128">
        <f t="shared" si="38"/>
        <v>0.4005830593666343</v>
      </c>
      <c r="BM13" s="128">
        <f t="shared" si="38"/>
        <v>5.2576526541870748E-2</v>
      </c>
      <c r="BN13" s="128">
        <f t="shared" si="38"/>
        <v>5.5348263815769856E-2</v>
      </c>
      <c r="BO13" s="128">
        <f t="shared" si="38"/>
        <v>9.0909090909090912E-2</v>
      </c>
      <c r="BS13" s="20">
        <v>8</v>
      </c>
      <c r="BT13" s="126">
        <f t="shared" si="22"/>
        <v>1.666666666666667</v>
      </c>
      <c r="BU13" s="126">
        <f t="shared" si="23"/>
        <v>1.666666666666667</v>
      </c>
      <c r="BV13" s="126">
        <f t="shared" si="24"/>
        <v>0.66666666666666663</v>
      </c>
      <c r="BW13" s="126">
        <f t="shared" si="25"/>
        <v>1.3333333333333333</v>
      </c>
      <c r="BX13" s="126">
        <f t="shared" si="26"/>
        <v>2.6666666666666665</v>
      </c>
      <c r="CA13" s="20">
        <v>8</v>
      </c>
      <c r="CB13" s="126">
        <f t="shared" si="27"/>
        <v>3.0809352443217013</v>
      </c>
      <c r="CC13" s="126">
        <f t="shared" si="28"/>
        <v>3.0809352443217013</v>
      </c>
      <c r="CD13" s="126">
        <f t="shared" si="29"/>
        <v>0.26958183387814888</v>
      </c>
      <c r="CE13" s="126">
        <f t="shared" si="39"/>
        <v>0.4256905346213059</v>
      </c>
      <c r="CF13" s="126">
        <f t="shared" si="30"/>
        <v>1.1428571428571428</v>
      </c>
      <c r="CI13" s="20">
        <v>8</v>
      </c>
      <c r="CJ13" s="126">
        <f t="shared" si="31"/>
        <v>3.021540790651184</v>
      </c>
      <c r="CK13" s="126">
        <f t="shared" si="32"/>
        <v>3.021540790651184</v>
      </c>
      <c r="CL13" s="126">
        <f t="shared" si="33"/>
        <v>0.39657722877296786</v>
      </c>
      <c r="CM13" s="126">
        <f t="shared" si="34"/>
        <v>0.41748404706752112</v>
      </c>
      <c r="CN13" s="126">
        <f t="shared" si="35"/>
        <v>1.1428571428571428</v>
      </c>
    </row>
    <row r="14" spans="2:92" x14ac:dyDescent="0.3">
      <c r="S14" s="1">
        <v>9</v>
      </c>
      <c r="T14" s="123">
        <f t="shared" si="7"/>
        <v>2.6573880770122944</v>
      </c>
      <c r="U14" s="123">
        <f t="shared" si="9"/>
        <v>2.6573880770122944</v>
      </c>
      <c r="V14" s="123">
        <f t="shared" si="10"/>
        <v>0.69756437021572726</v>
      </c>
      <c r="W14" s="123">
        <f>S14*$W$3</f>
        <v>1.1876594757596846</v>
      </c>
      <c r="X14" s="123">
        <f t="shared" si="8"/>
        <v>1.8</v>
      </c>
      <c r="Y14" s="123"/>
      <c r="Z14" s="124"/>
      <c r="AA14" s="125">
        <v>9</v>
      </c>
      <c r="AB14" s="121">
        <f t="shared" si="36"/>
        <v>0.29526534189025494</v>
      </c>
      <c r="AC14" s="121">
        <f t="shared" si="36"/>
        <v>0.29526534189025494</v>
      </c>
      <c r="AD14" s="121">
        <f t="shared" si="36"/>
        <v>7.7507152246191924E-2</v>
      </c>
      <c r="AE14" s="121">
        <f t="shared" si="36"/>
        <v>0.1319621639732983</v>
      </c>
      <c r="AF14" s="121">
        <f t="shared" si="36"/>
        <v>0.2</v>
      </c>
      <c r="AJ14" s="20">
        <v>9</v>
      </c>
      <c r="AK14" s="126">
        <f t="shared" si="12"/>
        <v>3.676115916520212</v>
      </c>
      <c r="AL14" s="126">
        <f t="shared" si="13"/>
        <v>3.676115916520212</v>
      </c>
      <c r="AM14" s="126">
        <f t="shared" si="14"/>
        <v>0.32166014269551851</v>
      </c>
      <c r="AN14" s="126">
        <f t="shared" si="15"/>
        <v>0.50792620608224004</v>
      </c>
      <c r="AO14" s="126">
        <f t="shared" si="16"/>
        <v>0.81818181818181823</v>
      </c>
      <c r="AP14" s="127"/>
      <c r="AQ14" s="126"/>
      <c r="AR14" s="125">
        <v>9</v>
      </c>
      <c r="AS14" s="121">
        <f t="shared" si="37"/>
        <v>0.40845732405780133</v>
      </c>
      <c r="AT14" s="121">
        <f t="shared" si="37"/>
        <v>0.40845732405780133</v>
      </c>
      <c r="AU14" s="121">
        <f t="shared" si="37"/>
        <v>3.5740015855057615E-2</v>
      </c>
      <c r="AV14" s="121">
        <f t="shared" si="37"/>
        <v>5.643624512024889E-2</v>
      </c>
      <c r="AW14" s="121">
        <f t="shared" si="37"/>
        <v>9.0909090909090912E-2</v>
      </c>
      <c r="AX14" s="126"/>
      <c r="BB14" s="20">
        <v>9</v>
      </c>
      <c r="BC14" s="126">
        <f t="shared" si="17"/>
        <v>3.6052475342997088</v>
      </c>
      <c r="BD14" s="126">
        <f t="shared" si="18"/>
        <v>3.6052475342997088</v>
      </c>
      <c r="BE14" s="126">
        <f t="shared" si="19"/>
        <v>0.47318873887683671</v>
      </c>
      <c r="BF14" s="126">
        <f t="shared" si="20"/>
        <v>0.4981343743419287</v>
      </c>
      <c r="BG14" s="126">
        <f t="shared" si="21"/>
        <v>0.81818181818181823</v>
      </c>
      <c r="BJ14" s="1">
        <v>5</v>
      </c>
      <c r="BK14" s="128">
        <f t="shared" si="38"/>
        <v>0.4005830593666343</v>
      </c>
      <c r="BL14" s="128">
        <f t="shared" si="38"/>
        <v>0.4005830593666343</v>
      </c>
      <c r="BM14" s="128">
        <f t="shared" si="38"/>
        <v>5.2576526541870748E-2</v>
      </c>
      <c r="BN14" s="128">
        <f t="shared" si="38"/>
        <v>5.5348263815769856E-2</v>
      </c>
      <c r="BO14" s="128">
        <f t="shared" si="38"/>
        <v>9.0909090909090912E-2</v>
      </c>
      <c r="BS14" s="20">
        <v>9</v>
      </c>
      <c r="BT14" s="126">
        <f t="shared" si="22"/>
        <v>1.8750000000000004</v>
      </c>
      <c r="BU14" s="126">
        <f t="shared" si="23"/>
        <v>1.8750000000000004</v>
      </c>
      <c r="BV14" s="126">
        <f t="shared" si="24"/>
        <v>0.75</v>
      </c>
      <c r="BW14" s="126">
        <f t="shared" si="25"/>
        <v>1.5</v>
      </c>
      <c r="BX14" s="126">
        <f t="shared" si="26"/>
        <v>3</v>
      </c>
      <c r="CA14" s="20">
        <v>9</v>
      </c>
      <c r="CB14" s="126">
        <f t="shared" si="27"/>
        <v>3.4660521498619139</v>
      </c>
      <c r="CC14" s="126">
        <f t="shared" si="28"/>
        <v>3.4660521498619139</v>
      </c>
      <c r="CD14" s="126">
        <f t="shared" si="29"/>
        <v>0.30327956311291748</v>
      </c>
      <c r="CE14" s="126">
        <f t="shared" si="39"/>
        <v>0.47890185144896913</v>
      </c>
      <c r="CF14" s="126">
        <f t="shared" si="30"/>
        <v>1.2857142857142856</v>
      </c>
      <c r="CI14" s="20">
        <v>9</v>
      </c>
      <c r="CJ14" s="126">
        <f t="shared" si="31"/>
        <v>3.3992333894825819</v>
      </c>
      <c r="CK14" s="126">
        <f t="shared" si="32"/>
        <v>3.3992333894825819</v>
      </c>
      <c r="CL14" s="126">
        <f t="shared" si="33"/>
        <v>0.44614938236958884</v>
      </c>
      <c r="CM14" s="126">
        <f t="shared" si="34"/>
        <v>0.46966955295096124</v>
      </c>
      <c r="CN14" s="126">
        <f t="shared" si="35"/>
        <v>1.2857142857142856</v>
      </c>
    </row>
    <row r="15" spans="2:92" x14ac:dyDescent="0.3">
      <c r="S15" s="1">
        <v>10</v>
      </c>
      <c r="T15" s="123">
        <f t="shared" si="7"/>
        <v>2.9526534189025493</v>
      </c>
      <c r="U15" s="123">
        <f t="shared" si="9"/>
        <v>2.9526534189025493</v>
      </c>
      <c r="V15" s="123">
        <f t="shared" si="10"/>
        <v>0.77507152246191924</v>
      </c>
      <c r="W15" s="123">
        <f t="shared" si="11"/>
        <v>1.319621639732983</v>
      </c>
      <c r="X15" s="123">
        <f t="shared" si="8"/>
        <v>2</v>
      </c>
      <c r="Y15" s="123"/>
      <c r="Z15" s="124"/>
      <c r="AA15" s="125">
        <v>10</v>
      </c>
      <c r="AB15" s="121">
        <f t="shared" si="36"/>
        <v>0.29526534189025494</v>
      </c>
      <c r="AC15" s="121">
        <f t="shared" si="36"/>
        <v>0.29526534189025494</v>
      </c>
      <c r="AD15" s="121">
        <f t="shared" si="36"/>
        <v>7.7507152246191924E-2</v>
      </c>
      <c r="AE15" s="121">
        <f t="shared" si="36"/>
        <v>0.1319621639732983</v>
      </c>
      <c r="AF15" s="121">
        <f t="shared" si="36"/>
        <v>0.2</v>
      </c>
      <c r="AJ15" s="20">
        <v>10</v>
      </c>
      <c r="AK15" s="126">
        <f t="shared" si="12"/>
        <v>4.0845732405780133</v>
      </c>
      <c r="AL15" s="126">
        <f t="shared" si="13"/>
        <v>4.0845732405780133</v>
      </c>
      <c r="AM15" s="126">
        <f t="shared" si="14"/>
        <v>0.35740015855057616</v>
      </c>
      <c r="AN15" s="126">
        <f t="shared" si="15"/>
        <v>0.56436245120248896</v>
      </c>
      <c r="AO15" s="126">
        <f t="shared" si="16"/>
        <v>0.90909090909090917</v>
      </c>
      <c r="AP15" s="127"/>
      <c r="AQ15" s="126"/>
      <c r="AR15" s="125">
        <v>10</v>
      </c>
      <c r="AS15" s="121">
        <f t="shared" si="37"/>
        <v>0.40845732405780133</v>
      </c>
      <c r="AT15" s="121">
        <f t="shared" si="37"/>
        <v>0.40845732405780133</v>
      </c>
      <c r="AU15" s="121">
        <f t="shared" si="37"/>
        <v>3.5740015855057615E-2</v>
      </c>
      <c r="AV15" s="121">
        <f t="shared" si="37"/>
        <v>5.643624512024889E-2</v>
      </c>
      <c r="AW15" s="121">
        <f t="shared" si="37"/>
        <v>9.0909090909090912E-2</v>
      </c>
      <c r="AX15" s="126"/>
      <c r="BB15" s="20">
        <v>10</v>
      </c>
      <c r="BC15" s="126">
        <f t="shared" si="17"/>
        <v>4.0058305936663432</v>
      </c>
      <c r="BD15" s="126">
        <f t="shared" si="18"/>
        <v>4.0058305936663432</v>
      </c>
      <c r="BE15" s="126">
        <f t="shared" si="19"/>
        <v>0.52576526541870749</v>
      </c>
      <c r="BF15" s="126">
        <f t="shared" si="20"/>
        <v>0.5534826381576986</v>
      </c>
      <c r="BG15" s="126">
        <f t="shared" si="21"/>
        <v>0.90909090909090917</v>
      </c>
      <c r="BJ15" s="1">
        <f>BB15</f>
        <v>10</v>
      </c>
      <c r="BK15" s="128">
        <f t="shared" si="38"/>
        <v>0.4005830593666343</v>
      </c>
      <c r="BL15" s="128">
        <f t="shared" si="38"/>
        <v>0.4005830593666343</v>
      </c>
      <c r="BM15" s="128">
        <f t="shared" si="38"/>
        <v>5.2576526541870748E-2</v>
      </c>
      <c r="BN15" s="128">
        <f t="shared" si="38"/>
        <v>5.5348263815769856E-2</v>
      </c>
      <c r="BO15" s="128">
        <f t="shared" si="38"/>
        <v>9.0909090909090912E-2</v>
      </c>
      <c r="BS15" s="20">
        <v>10</v>
      </c>
      <c r="BT15" s="126">
        <f t="shared" si="22"/>
        <v>2.0833333333333339</v>
      </c>
      <c r="BU15" s="126">
        <f t="shared" si="23"/>
        <v>2.0833333333333339</v>
      </c>
      <c r="BV15" s="126">
        <f t="shared" si="24"/>
        <v>0.83333333333333326</v>
      </c>
      <c r="BW15" s="126">
        <f t="shared" si="25"/>
        <v>1.6666666666666665</v>
      </c>
      <c r="BX15" s="126">
        <f t="shared" si="26"/>
        <v>3.333333333333333</v>
      </c>
      <c r="CA15" s="20">
        <v>10</v>
      </c>
      <c r="CB15" s="126">
        <f t="shared" si="27"/>
        <v>3.8511690554021265</v>
      </c>
      <c r="CC15" s="126">
        <f t="shared" si="28"/>
        <v>3.8511690554021265</v>
      </c>
      <c r="CD15" s="126">
        <f t="shared" si="29"/>
        <v>0.33697729234768609</v>
      </c>
      <c r="CE15" s="126">
        <f t="shared" si="39"/>
        <v>0.53211316827663235</v>
      </c>
      <c r="CF15" s="126">
        <f t="shared" si="30"/>
        <v>1.4285714285714284</v>
      </c>
      <c r="CI15" s="20">
        <v>10</v>
      </c>
      <c r="CJ15" s="126">
        <f t="shared" si="31"/>
        <v>3.7769259883139799</v>
      </c>
      <c r="CK15" s="126">
        <f t="shared" si="32"/>
        <v>3.7769259883139799</v>
      </c>
      <c r="CL15" s="126">
        <f t="shared" si="33"/>
        <v>0.49572153596620983</v>
      </c>
      <c r="CM15" s="126">
        <f t="shared" si="34"/>
        <v>0.52185505883440142</v>
      </c>
      <c r="CN15" s="126">
        <f t="shared" si="35"/>
        <v>1.4285714285714284</v>
      </c>
    </row>
    <row r="16" spans="2:92" x14ac:dyDescent="0.3">
      <c r="S16" s="1">
        <v>11</v>
      </c>
      <c r="T16" s="123">
        <f t="shared" si="7"/>
        <v>3.2479187607928042</v>
      </c>
      <c r="U16" s="123">
        <f t="shared" si="9"/>
        <v>3.2479187607928042</v>
      </c>
      <c r="V16" s="123">
        <f t="shared" si="10"/>
        <v>0.85257867470811122</v>
      </c>
      <c r="W16" s="123">
        <f t="shared" si="11"/>
        <v>1.4515838037062814</v>
      </c>
      <c r="X16" s="123">
        <f t="shared" si="8"/>
        <v>2.2000000000000002</v>
      </c>
      <c r="Y16" s="123"/>
      <c r="Z16" s="124"/>
      <c r="AA16" s="125">
        <v>11</v>
      </c>
      <c r="AB16" s="121">
        <f t="shared" si="36"/>
        <v>0.29526534189025494</v>
      </c>
      <c r="AC16" s="121">
        <f t="shared" si="36"/>
        <v>0.29526534189025494</v>
      </c>
      <c r="AD16" s="121">
        <f t="shared" si="36"/>
        <v>7.7507152246191924E-2</v>
      </c>
      <c r="AE16" s="121">
        <f t="shared" si="36"/>
        <v>0.1319621639732983</v>
      </c>
      <c r="AF16" s="121">
        <f t="shared" si="36"/>
        <v>0.2</v>
      </c>
      <c r="AJ16" s="20">
        <v>11</v>
      </c>
      <c r="AK16" s="126">
        <f t="shared" si="12"/>
        <v>4.4930305646358146</v>
      </c>
      <c r="AL16" s="126">
        <f t="shared" si="13"/>
        <v>4.4930305646358146</v>
      </c>
      <c r="AM16" s="126">
        <f t="shared" si="14"/>
        <v>0.39314017440563376</v>
      </c>
      <c r="AN16" s="126">
        <f t="shared" si="15"/>
        <v>0.62079869632273776</v>
      </c>
      <c r="AO16" s="126">
        <f t="shared" si="16"/>
        <v>1</v>
      </c>
      <c r="AP16" s="127"/>
      <c r="AQ16" s="126"/>
      <c r="AR16" s="125">
        <v>11</v>
      </c>
      <c r="AS16" s="121">
        <f t="shared" si="37"/>
        <v>0.40845732405780133</v>
      </c>
      <c r="AT16" s="121">
        <f t="shared" si="37"/>
        <v>0.40845732405780133</v>
      </c>
      <c r="AU16" s="121">
        <f t="shared" si="37"/>
        <v>3.5740015855057615E-2</v>
      </c>
      <c r="AV16" s="121">
        <f t="shared" si="37"/>
        <v>5.643624512024889E-2</v>
      </c>
      <c r="AW16" s="121">
        <f t="shared" si="37"/>
        <v>9.0909090909090912E-2</v>
      </c>
      <c r="AX16" s="126"/>
      <c r="BB16" s="20">
        <v>11</v>
      </c>
      <c r="BC16" s="126">
        <f t="shared" si="17"/>
        <v>4.4064136530329776</v>
      </c>
      <c r="BD16" s="126">
        <f t="shared" si="18"/>
        <v>4.4064136530329776</v>
      </c>
      <c r="BE16" s="126">
        <f t="shared" si="19"/>
        <v>0.57834179196057822</v>
      </c>
      <c r="BF16" s="126">
        <f t="shared" si="20"/>
        <v>0.60883090197346845</v>
      </c>
      <c r="BG16" s="126">
        <f t="shared" si="21"/>
        <v>1</v>
      </c>
      <c r="BJ16" s="1">
        <v>6</v>
      </c>
      <c r="BK16" s="128">
        <f t="shared" si="38"/>
        <v>0.4005830593666343</v>
      </c>
      <c r="BL16" s="128">
        <f t="shared" si="38"/>
        <v>0.4005830593666343</v>
      </c>
      <c r="BM16" s="128">
        <f t="shared" si="38"/>
        <v>5.2576526541870748E-2</v>
      </c>
      <c r="BN16" s="128">
        <f t="shared" si="38"/>
        <v>5.5348263815769856E-2</v>
      </c>
      <c r="BO16" s="128">
        <f t="shared" si="38"/>
        <v>9.0909090909090912E-2</v>
      </c>
      <c r="BS16" s="20">
        <v>11</v>
      </c>
      <c r="BT16" s="126">
        <f t="shared" si="22"/>
        <v>2.291666666666667</v>
      </c>
      <c r="BU16" s="126">
        <f t="shared" si="23"/>
        <v>2.291666666666667</v>
      </c>
      <c r="BV16" s="126">
        <f t="shared" si="24"/>
        <v>0.91666666666666663</v>
      </c>
      <c r="BW16" s="126">
        <f t="shared" si="25"/>
        <v>1.8333333333333333</v>
      </c>
      <c r="BX16" s="126">
        <f t="shared" si="26"/>
        <v>3.6666666666666665</v>
      </c>
      <c r="CA16" s="20">
        <v>11</v>
      </c>
      <c r="CB16" s="126">
        <f t="shared" si="27"/>
        <v>4.2362859609423396</v>
      </c>
      <c r="CC16" s="126">
        <f t="shared" si="28"/>
        <v>4.2362859609423396</v>
      </c>
      <c r="CD16" s="126">
        <f t="shared" si="29"/>
        <v>0.37067502158245469</v>
      </c>
      <c r="CE16" s="126">
        <f t="shared" si="39"/>
        <v>0.58532448510429558</v>
      </c>
      <c r="CF16" s="126">
        <f t="shared" si="30"/>
        <v>1.5714285714285714</v>
      </c>
      <c r="CI16" s="20">
        <v>11</v>
      </c>
      <c r="CJ16" s="126">
        <f t="shared" si="31"/>
        <v>4.1546185871453778</v>
      </c>
      <c r="CK16" s="126">
        <f t="shared" si="32"/>
        <v>4.1546185871453778</v>
      </c>
      <c r="CL16" s="126">
        <f t="shared" si="33"/>
        <v>0.54529368956283086</v>
      </c>
      <c r="CM16" s="126">
        <f t="shared" si="34"/>
        <v>0.57404056471784159</v>
      </c>
      <c r="CN16" s="126">
        <f t="shared" si="35"/>
        <v>1.5714285714285714</v>
      </c>
    </row>
    <row r="17" spans="2:92" x14ac:dyDescent="0.3">
      <c r="S17" s="1">
        <v>12</v>
      </c>
      <c r="T17" s="123">
        <f t="shared" si="7"/>
        <v>3.5431841026830595</v>
      </c>
      <c r="U17" s="123">
        <f t="shared" si="9"/>
        <v>3.5431841026830595</v>
      </c>
      <c r="V17" s="123">
        <f t="shared" si="10"/>
        <v>0.93008582695430309</v>
      </c>
      <c r="W17" s="123">
        <f t="shared" si="11"/>
        <v>1.5835459676795796</v>
      </c>
      <c r="X17" s="123">
        <f t="shared" si="8"/>
        <v>2.4000000000000004</v>
      </c>
      <c r="Y17" s="123"/>
      <c r="Z17" s="124"/>
      <c r="AA17" s="125">
        <v>12</v>
      </c>
      <c r="AB17" s="121">
        <f t="shared" si="36"/>
        <v>0.29526534189025494</v>
      </c>
      <c r="AC17" s="121">
        <f t="shared" si="36"/>
        <v>0.29526534189025494</v>
      </c>
      <c r="AD17" s="121">
        <f t="shared" si="36"/>
        <v>7.7507152246191924E-2</v>
      </c>
      <c r="AE17" s="121">
        <f t="shared" si="36"/>
        <v>0.1319621639732983</v>
      </c>
      <c r="AF17" s="121">
        <f t="shared" si="36"/>
        <v>0.2</v>
      </c>
      <c r="AJ17" s="20">
        <v>12</v>
      </c>
      <c r="AK17" s="126">
        <f t="shared" si="12"/>
        <v>4.901487888693616</v>
      </c>
      <c r="AL17" s="126">
        <f t="shared" si="13"/>
        <v>4.901487888693616</v>
      </c>
      <c r="AM17" s="126">
        <f t="shared" si="14"/>
        <v>0.42888019026069135</v>
      </c>
      <c r="AN17" s="126">
        <f t="shared" si="15"/>
        <v>0.67723494144298668</v>
      </c>
      <c r="AO17" s="126">
        <f t="shared" si="16"/>
        <v>1.0909090909090908</v>
      </c>
      <c r="AP17" s="127"/>
      <c r="AQ17" s="126"/>
      <c r="AR17" s="125">
        <v>12</v>
      </c>
      <c r="AS17" s="121">
        <f t="shared" si="37"/>
        <v>0.40845732405780133</v>
      </c>
      <c r="AT17" s="121">
        <f t="shared" si="37"/>
        <v>0.40845732405780133</v>
      </c>
      <c r="AU17" s="121">
        <f t="shared" si="37"/>
        <v>3.5740015855057615E-2</v>
      </c>
      <c r="AV17" s="121">
        <f t="shared" si="37"/>
        <v>5.643624512024889E-2</v>
      </c>
      <c r="AW17" s="121">
        <f t="shared" si="37"/>
        <v>9.0909090909090912E-2</v>
      </c>
      <c r="AX17" s="126"/>
      <c r="BB17" s="20">
        <v>12</v>
      </c>
      <c r="BC17" s="126">
        <f t="shared" si="17"/>
        <v>4.8069967123996111</v>
      </c>
      <c r="BD17" s="126">
        <f t="shared" si="18"/>
        <v>4.8069967123996111</v>
      </c>
      <c r="BE17" s="126">
        <f t="shared" si="19"/>
        <v>0.63091831850244895</v>
      </c>
      <c r="BF17" s="126">
        <f t="shared" si="20"/>
        <v>0.6641791657892383</v>
      </c>
      <c r="BG17" s="126">
        <f t="shared" si="21"/>
        <v>1.0909090909090908</v>
      </c>
      <c r="BJ17" s="1">
        <f>BB17</f>
        <v>12</v>
      </c>
      <c r="BK17" s="128">
        <f t="shared" si="38"/>
        <v>0.4005830593666343</v>
      </c>
      <c r="BL17" s="128">
        <f t="shared" si="38"/>
        <v>0.4005830593666343</v>
      </c>
      <c r="BM17" s="128">
        <f t="shared" si="38"/>
        <v>5.2576526541870748E-2</v>
      </c>
      <c r="BN17" s="128">
        <f t="shared" si="38"/>
        <v>5.5348263815769856E-2</v>
      </c>
      <c r="BO17" s="128">
        <f t="shared" si="38"/>
        <v>9.0909090909090912E-2</v>
      </c>
      <c r="BS17" s="20">
        <v>12</v>
      </c>
      <c r="BT17" s="126">
        <f t="shared" si="22"/>
        <v>2.5000000000000004</v>
      </c>
      <c r="BU17" s="126">
        <f t="shared" si="23"/>
        <v>2.5000000000000004</v>
      </c>
      <c r="BV17" s="126">
        <f t="shared" si="24"/>
        <v>1</v>
      </c>
      <c r="BW17" s="126">
        <f t="shared" si="25"/>
        <v>2</v>
      </c>
      <c r="BX17" s="126">
        <f t="shared" si="26"/>
        <v>4</v>
      </c>
      <c r="CA17" s="20">
        <v>12</v>
      </c>
      <c r="CB17" s="126">
        <f t="shared" si="27"/>
        <v>4.6214028664825522</v>
      </c>
      <c r="CC17" s="126">
        <f t="shared" si="28"/>
        <v>4.6214028664825522</v>
      </c>
      <c r="CD17" s="126">
        <f t="shared" si="29"/>
        <v>0.40437275081722335</v>
      </c>
      <c r="CE17" s="126">
        <f t="shared" si="39"/>
        <v>0.63853580193195891</v>
      </c>
      <c r="CF17" s="126">
        <f t="shared" si="30"/>
        <v>1.7142857142857142</v>
      </c>
      <c r="CI17" s="20">
        <v>12</v>
      </c>
      <c r="CJ17" s="126">
        <f t="shared" si="31"/>
        <v>4.5323111859767762</v>
      </c>
      <c r="CK17" s="126">
        <f t="shared" si="32"/>
        <v>4.5323111859767762</v>
      </c>
      <c r="CL17" s="126">
        <f t="shared" si="33"/>
        <v>0.59486584315945179</v>
      </c>
      <c r="CM17" s="126">
        <f t="shared" si="34"/>
        <v>0.62622607060128166</v>
      </c>
      <c r="CN17" s="126">
        <f t="shared" si="35"/>
        <v>1.7142857142857142</v>
      </c>
    </row>
    <row r="18" spans="2:92" x14ac:dyDescent="0.3">
      <c r="S18" s="1">
        <v>13</v>
      </c>
      <c r="T18" s="123">
        <f t="shared" si="7"/>
        <v>3.8384494445733144</v>
      </c>
      <c r="U18" s="123">
        <f t="shared" si="9"/>
        <v>3.8384494445733144</v>
      </c>
      <c r="V18" s="123">
        <f t="shared" si="10"/>
        <v>1.007592979200495</v>
      </c>
      <c r="W18" s="123">
        <f t="shared" si="11"/>
        <v>1.7155081316528777</v>
      </c>
      <c r="X18" s="123">
        <f t="shared" si="8"/>
        <v>2.6</v>
      </c>
      <c r="Y18" s="123"/>
      <c r="Z18" s="124"/>
      <c r="AA18" s="125">
        <v>13</v>
      </c>
      <c r="AB18" s="121">
        <f t="shared" si="36"/>
        <v>0.29526534189025494</v>
      </c>
      <c r="AC18" s="121">
        <f t="shared" si="36"/>
        <v>0.29526534189025494</v>
      </c>
      <c r="AD18" s="121">
        <f t="shared" si="36"/>
        <v>7.7507152246191924E-2</v>
      </c>
      <c r="AE18" s="121">
        <f t="shared" si="36"/>
        <v>0.1319621639732983</v>
      </c>
      <c r="AF18" s="121">
        <f t="shared" si="36"/>
        <v>0.2</v>
      </c>
      <c r="AJ18" s="20">
        <v>13</v>
      </c>
      <c r="AK18" s="126">
        <f t="shared" si="12"/>
        <v>5.3099452127514173</v>
      </c>
      <c r="AL18" s="126">
        <f t="shared" si="13"/>
        <v>5.3099452127514173</v>
      </c>
      <c r="AM18" s="126">
        <f t="shared" si="14"/>
        <v>0.464620206115749</v>
      </c>
      <c r="AN18" s="126">
        <f t="shared" si="15"/>
        <v>0.7336711865632356</v>
      </c>
      <c r="AO18" s="126">
        <f t="shared" si="16"/>
        <v>1.1818181818181819</v>
      </c>
      <c r="AP18" s="127"/>
      <c r="AQ18" s="126"/>
      <c r="AR18" s="125">
        <v>13</v>
      </c>
      <c r="AS18" s="121">
        <f t="shared" si="37"/>
        <v>0.40845732405780133</v>
      </c>
      <c r="AT18" s="121">
        <f t="shared" si="37"/>
        <v>0.40845732405780133</v>
      </c>
      <c r="AU18" s="121">
        <f t="shared" si="37"/>
        <v>3.5740015855057615E-2</v>
      </c>
      <c r="AV18" s="121">
        <f t="shared" si="37"/>
        <v>5.643624512024889E-2</v>
      </c>
      <c r="AW18" s="121">
        <f t="shared" si="37"/>
        <v>9.0909090909090912E-2</v>
      </c>
      <c r="AX18" s="126"/>
      <c r="BB18" s="20">
        <v>13</v>
      </c>
      <c r="BC18" s="126">
        <f t="shared" si="17"/>
        <v>5.2075797717662455</v>
      </c>
      <c r="BD18" s="126">
        <f t="shared" si="18"/>
        <v>5.2075797717662455</v>
      </c>
      <c r="BE18" s="126">
        <f t="shared" si="19"/>
        <v>0.68349484504431968</v>
      </c>
      <c r="BF18" s="126">
        <f t="shared" si="20"/>
        <v>0.71952742960500815</v>
      </c>
      <c r="BG18" s="126">
        <f t="shared" si="21"/>
        <v>1.1818181818181819</v>
      </c>
      <c r="BJ18" s="1">
        <v>7</v>
      </c>
      <c r="BK18" s="128">
        <f t="shared" si="38"/>
        <v>0.4005830593666343</v>
      </c>
      <c r="BL18" s="128">
        <f t="shared" si="38"/>
        <v>0.4005830593666343</v>
      </c>
      <c r="BM18" s="128">
        <f t="shared" si="38"/>
        <v>5.2576526541870748E-2</v>
      </c>
      <c r="BN18" s="128">
        <f t="shared" si="38"/>
        <v>5.5348263815769856E-2</v>
      </c>
      <c r="BO18" s="128">
        <f t="shared" si="38"/>
        <v>9.0909090909090912E-2</v>
      </c>
      <c r="BS18" s="20">
        <v>13</v>
      </c>
      <c r="BT18" s="126">
        <f t="shared" si="22"/>
        <v>2.7083333333333339</v>
      </c>
      <c r="BU18" s="126">
        <f t="shared" si="23"/>
        <v>2.7083333333333339</v>
      </c>
      <c r="BV18" s="126">
        <f t="shared" si="24"/>
        <v>1.0833333333333333</v>
      </c>
      <c r="BW18" s="126">
        <f t="shared" si="25"/>
        <v>2.1666666666666665</v>
      </c>
      <c r="BX18" s="126">
        <f t="shared" si="26"/>
        <v>4.333333333333333</v>
      </c>
      <c r="CA18" s="20">
        <v>13</v>
      </c>
      <c r="CB18" s="126">
        <f t="shared" si="27"/>
        <v>5.0065197720227648</v>
      </c>
      <c r="CC18" s="126">
        <f t="shared" si="28"/>
        <v>5.0065197720227648</v>
      </c>
      <c r="CD18" s="126">
        <f t="shared" si="29"/>
        <v>0.43807048005199195</v>
      </c>
      <c r="CE18" s="126">
        <f t="shared" si="39"/>
        <v>0.69174711875962214</v>
      </c>
      <c r="CF18" s="126">
        <f t="shared" si="30"/>
        <v>1.857142857142857</v>
      </c>
      <c r="CI18" s="20">
        <v>13</v>
      </c>
      <c r="CJ18" s="126">
        <f t="shared" si="31"/>
        <v>4.9100037848081737</v>
      </c>
      <c r="CK18" s="126">
        <f t="shared" si="32"/>
        <v>4.9100037848081737</v>
      </c>
      <c r="CL18" s="126">
        <f t="shared" si="33"/>
        <v>0.64443799675607272</v>
      </c>
      <c r="CM18" s="126">
        <f t="shared" si="34"/>
        <v>0.67841157648472183</v>
      </c>
      <c r="CN18" s="126">
        <f t="shared" si="35"/>
        <v>1.857142857142857</v>
      </c>
    </row>
    <row r="19" spans="2:92" x14ac:dyDescent="0.3">
      <c r="S19" s="1">
        <v>14</v>
      </c>
      <c r="T19" s="123">
        <f t="shared" si="7"/>
        <v>4.1337147864635693</v>
      </c>
      <c r="U19" s="123">
        <f t="shared" si="9"/>
        <v>4.1337147864635693</v>
      </c>
      <c r="V19" s="123">
        <f t="shared" si="10"/>
        <v>1.085100131446687</v>
      </c>
      <c r="W19" s="123">
        <f t="shared" si="11"/>
        <v>1.8474702956261762</v>
      </c>
      <c r="X19" s="123">
        <f t="shared" si="8"/>
        <v>2.8000000000000003</v>
      </c>
      <c r="Y19" s="123"/>
      <c r="Z19" s="124"/>
      <c r="AA19" s="125">
        <v>14</v>
      </c>
      <c r="AB19" s="121">
        <f t="shared" si="36"/>
        <v>0.29526534189025494</v>
      </c>
      <c r="AC19" s="121">
        <f t="shared" si="36"/>
        <v>0.29526534189025494</v>
      </c>
      <c r="AD19" s="121">
        <f t="shared" si="36"/>
        <v>7.7507152246191924E-2</v>
      </c>
      <c r="AE19" s="121">
        <f t="shared" si="36"/>
        <v>0.1319621639732983</v>
      </c>
      <c r="AF19" s="121">
        <f t="shared" si="36"/>
        <v>0.2</v>
      </c>
      <c r="AJ19" s="20">
        <v>14</v>
      </c>
      <c r="AK19" s="126">
        <f t="shared" si="12"/>
        <v>5.7184025368092186</v>
      </c>
      <c r="AL19" s="126">
        <f t="shared" si="13"/>
        <v>5.7184025368092186</v>
      </c>
      <c r="AM19" s="126">
        <f t="shared" si="14"/>
        <v>0.50036022197080665</v>
      </c>
      <c r="AN19" s="126">
        <f t="shared" si="15"/>
        <v>0.79010743168348441</v>
      </c>
      <c r="AO19" s="126">
        <f t="shared" si="16"/>
        <v>1.2727272727272727</v>
      </c>
      <c r="AP19" s="127"/>
      <c r="AQ19" s="126"/>
      <c r="AR19" s="125">
        <v>14</v>
      </c>
      <c r="AS19" s="121">
        <f t="shared" si="37"/>
        <v>0.40845732405780133</v>
      </c>
      <c r="AT19" s="121">
        <f t="shared" si="37"/>
        <v>0.40845732405780133</v>
      </c>
      <c r="AU19" s="121">
        <f t="shared" si="37"/>
        <v>3.5740015855057615E-2</v>
      </c>
      <c r="AV19" s="121">
        <f t="shared" si="37"/>
        <v>5.643624512024889E-2</v>
      </c>
      <c r="AW19" s="121">
        <f t="shared" si="37"/>
        <v>9.0909090909090912E-2</v>
      </c>
      <c r="AX19" s="126"/>
      <c r="BB19" s="20">
        <v>14</v>
      </c>
      <c r="BC19" s="126">
        <f t="shared" si="17"/>
        <v>5.6081628311328799</v>
      </c>
      <c r="BD19" s="126">
        <f t="shared" si="18"/>
        <v>5.6081628311328799</v>
      </c>
      <c r="BE19" s="126">
        <f t="shared" si="19"/>
        <v>0.73607137158619051</v>
      </c>
      <c r="BF19" s="126">
        <f t="shared" si="20"/>
        <v>0.774875693420778</v>
      </c>
      <c r="BG19" s="126">
        <f t="shared" si="21"/>
        <v>1.2727272727272727</v>
      </c>
      <c r="BJ19" s="1">
        <f>BB19</f>
        <v>14</v>
      </c>
      <c r="BK19" s="128">
        <f t="shared" si="38"/>
        <v>0.4005830593666343</v>
      </c>
      <c r="BL19" s="128">
        <f t="shared" si="38"/>
        <v>0.4005830593666343</v>
      </c>
      <c r="BM19" s="128">
        <f t="shared" si="38"/>
        <v>5.2576526541870748E-2</v>
      </c>
      <c r="BN19" s="128">
        <f t="shared" si="38"/>
        <v>5.5348263815769856E-2</v>
      </c>
      <c r="BO19" s="128">
        <f t="shared" si="38"/>
        <v>9.0909090909090912E-2</v>
      </c>
      <c r="BS19" s="20">
        <v>14</v>
      </c>
      <c r="BT19" s="126">
        <f t="shared" si="22"/>
        <v>2.916666666666667</v>
      </c>
      <c r="BU19" s="126">
        <f t="shared" si="23"/>
        <v>2.916666666666667</v>
      </c>
      <c r="BV19" s="126">
        <f t="shared" si="24"/>
        <v>1.1666666666666665</v>
      </c>
      <c r="BW19" s="126">
        <f t="shared" si="25"/>
        <v>2.333333333333333</v>
      </c>
      <c r="BX19" s="126">
        <f t="shared" si="26"/>
        <v>4.6666666666666661</v>
      </c>
      <c r="CA19" s="20">
        <v>14</v>
      </c>
      <c r="CB19" s="126">
        <f t="shared" si="27"/>
        <v>5.3916366775629774</v>
      </c>
      <c r="CC19" s="126">
        <f t="shared" si="28"/>
        <v>5.3916366775629774</v>
      </c>
      <c r="CD19" s="126">
        <f t="shared" si="29"/>
        <v>0.47176820928676055</v>
      </c>
      <c r="CE19" s="126">
        <f t="shared" si="39"/>
        <v>0.74495843558728536</v>
      </c>
      <c r="CF19" s="126">
        <f t="shared" si="30"/>
        <v>2</v>
      </c>
      <c r="CI19" s="20">
        <v>14</v>
      </c>
      <c r="CJ19" s="126">
        <f t="shared" si="31"/>
        <v>5.2876963836395721</v>
      </c>
      <c r="CK19" s="126">
        <f t="shared" si="32"/>
        <v>5.2876963836395721</v>
      </c>
      <c r="CL19" s="126">
        <f t="shared" si="33"/>
        <v>0.69401015035269376</v>
      </c>
      <c r="CM19" s="126">
        <f t="shared" si="34"/>
        <v>0.73059708236816201</v>
      </c>
      <c r="CN19" s="126">
        <f t="shared" si="35"/>
        <v>2</v>
      </c>
    </row>
    <row r="20" spans="2:92" x14ac:dyDescent="0.3">
      <c r="S20" s="1">
        <v>15</v>
      </c>
      <c r="T20" s="123">
        <f t="shared" si="7"/>
        <v>4.4289801283538237</v>
      </c>
      <c r="U20" s="123">
        <f t="shared" si="9"/>
        <v>4.4289801283538237</v>
      </c>
      <c r="V20" s="123">
        <f t="shared" si="10"/>
        <v>1.1626072836928789</v>
      </c>
      <c r="W20" s="123">
        <f t="shared" si="11"/>
        <v>1.9794324595994746</v>
      </c>
      <c r="X20" s="123">
        <f t="shared" si="8"/>
        <v>3</v>
      </c>
      <c r="Y20" s="123"/>
      <c r="Z20" s="124"/>
      <c r="AA20" s="125">
        <v>15</v>
      </c>
      <c r="AB20" s="121">
        <f t="shared" si="36"/>
        <v>0.29526534189025494</v>
      </c>
      <c r="AC20" s="121">
        <f t="shared" si="36"/>
        <v>0.29526534189025494</v>
      </c>
      <c r="AD20" s="121">
        <f t="shared" si="36"/>
        <v>7.7507152246191924E-2</v>
      </c>
      <c r="AE20" s="121">
        <f t="shared" si="36"/>
        <v>0.1319621639732983</v>
      </c>
      <c r="AF20" s="121">
        <f t="shared" si="36"/>
        <v>0.2</v>
      </c>
      <c r="AJ20" s="20">
        <v>15</v>
      </c>
      <c r="AK20" s="126">
        <f t="shared" si="12"/>
        <v>6.1268598608670199</v>
      </c>
      <c r="AL20" s="126">
        <f t="shared" si="13"/>
        <v>6.1268598608670199</v>
      </c>
      <c r="AM20" s="126">
        <f t="shared" si="14"/>
        <v>0.53610023782586425</v>
      </c>
      <c r="AN20" s="126">
        <f t="shared" si="15"/>
        <v>0.84654367680373332</v>
      </c>
      <c r="AO20" s="126">
        <f t="shared" si="16"/>
        <v>1.3636363636363638</v>
      </c>
      <c r="AP20" s="127"/>
      <c r="AQ20" s="126"/>
      <c r="AR20" s="125">
        <v>15</v>
      </c>
      <c r="AS20" s="121">
        <f t="shared" si="37"/>
        <v>0.40845732405780133</v>
      </c>
      <c r="AT20" s="121">
        <f t="shared" si="37"/>
        <v>0.40845732405780133</v>
      </c>
      <c r="AU20" s="121">
        <f t="shared" si="37"/>
        <v>3.5740015855057615E-2</v>
      </c>
      <c r="AV20" s="121">
        <f t="shared" si="37"/>
        <v>5.643624512024889E-2</v>
      </c>
      <c r="AW20" s="121">
        <f t="shared" si="37"/>
        <v>9.0909090909090912E-2</v>
      </c>
      <c r="AX20" s="126"/>
      <c r="BB20" s="20">
        <v>15</v>
      </c>
      <c r="BC20" s="126">
        <f t="shared" si="17"/>
        <v>6.0087458904995144</v>
      </c>
      <c r="BD20" s="126">
        <f t="shared" si="18"/>
        <v>6.0087458904995144</v>
      </c>
      <c r="BE20" s="126">
        <f t="shared" si="19"/>
        <v>0.78864789812806124</v>
      </c>
      <c r="BF20" s="126">
        <f t="shared" si="20"/>
        <v>0.83022395723654785</v>
      </c>
      <c r="BG20" s="126">
        <f t="shared" si="21"/>
        <v>1.3636363636363638</v>
      </c>
      <c r="BJ20" s="1">
        <v>8</v>
      </c>
      <c r="BK20" s="128">
        <f t="shared" si="38"/>
        <v>0.4005830593666343</v>
      </c>
      <c r="BL20" s="128">
        <f t="shared" si="38"/>
        <v>0.4005830593666343</v>
      </c>
      <c r="BM20" s="128">
        <f t="shared" si="38"/>
        <v>5.2576526541870748E-2</v>
      </c>
      <c r="BN20" s="128">
        <f t="shared" si="38"/>
        <v>5.5348263815769856E-2</v>
      </c>
      <c r="BO20" s="128">
        <f t="shared" si="38"/>
        <v>9.0909090909090912E-2</v>
      </c>
      <c r="BS20" s="20">
        <v>15</v>
      </c>
      <c r="BT20" s="126">
        <f t="shared" si="22"/>
        <v>3.1250000000000004</v>
      </c>
      <c r="BU20" s="126">
        <f t="shared" si="23"/>
        <v>3.1250000000000004</v>
      </c>
      <c r="BV20" s="126">
        <f t="shared" si="24"/>
        <v>1.25</v>
      </c>
      <c r="BW20" s="126">
        <f t="shared" si="25"/>
        <v>2.5</v>
      </c>
      <c r="BX20" s="126">
        <f t="shared" si="26"/>
        <v>5</v>
      </c>
      <c r="CA20" s="20">
        <v>15</v>
      </c>
      <c r="CB20" s="126">
        <f t="shared" si="27"/>
        <v>5.77675358310319</v>
      </c>
      <c r="CC20" s="126">
        <f t="shared" si="28"/>
        <v>5.77675358310319</v>
      </c>
      <c r="CD20" s="126">
        <f t="shared" si="29"/>
        <v>0.5054659385215291</v>
      </c>
      <c r="CE20" s="126">
        <f t="shared" si="39"/>
        <v>0.79816975241494859</v>
      </c>
      <c r="CF20" s="126">
        <f t="shared" si="30"/>
        <v>2.1428571428571428</v>
      </c>
      <c r="CI20" s="20">
        <v>15</v>
      </c>
      <c r="CJ20" s="126">
        <f t="shared" si="31"/>
        <v>5.6653889824709696</v>
      </c>
      <c r="CK20" s="126">
        <f t="shared" si="32"/>
        <v>5.6653889824709696</v>
      </c>
      <c r="CL20" s="126">
        <f t="shared" si="33"/>
        <v>0.74358230394931479</v>
      </c>
      <c r="CM20" s="126">
        <f t="shared" si="34"/>
        <v>0.78278258825160207</v>
      </c>
      <c r="CN20" s="126">
        <f t="shared" si="35"/>
        <v>2.1428571428571428</v>
      </c>
    </row>
    <row r="21" spans="2:92" x14ac:dyDescent="0.3">
      <c r="S21" s="1">
        <v>16</v>
      </c>
      <c r="T21" s="123">
        <f t="shared" si="7"/>
        <v>4.724245470244079</v>
      </c>
      <c r="U21" s="123">
        <f t="shared" si="9"/>
        <v>4.724245470244079</v>
      </c>
      <c r="V21" s="123">
        <f t="shared" si="10"/>
        <v>1.2401144359390708</v>
      </c>
      <c r="W21" s="123">
        <f t="shared" si="11"/>
        <v>2.1113946235727727</v>
      </c>
      <c r="X21" s="123">
        <f t="shared" si="8"/>
        <v>3.2</v>
      </c>
      <c r="Y21" s="123"/>
      <c r="Z21" s="124"/>
      <c r="AA21" s="125">
        <v>16</v>
      </c>
      <c r="AB21" s="121">
        <f t="shared" si="36"/>
        <v>0.29526534189025494</v>
      </c>
      <c r="AC21" s="121">
        <f t="shared" si="36"/>
        <v>0.29526534189025494</v>
      </c>
      <c r="AD21" s="121">
        <f t="shared" si="36"/>
        <v>7.7507152246191924E-2</v>
      </c>
      <c r="AE21" s="121">
        <f t="shared" si="36"/>
        <v>0.1319621639732983</v>
      </c>
      <c r="AF21" s="121">
        <f t="shared" si="36"/>
        <v>0.2</v>
      </c>
      <c r="AJ21" s="20">
        <v>16</v>
      </c>
      <c r="AK21" s="126">
        <f t="shared" si="12"/>
        <v>6.5353171849248213</v>
      </c>
      <c r="AL21" s="126">
        <f t="shared" si="13"/>
        <v>6.5353171849248213</v>
      </c>
      <c r="AM21" s="126">
        <f t="shared" si="14"/>
        <v>0.57184025368092184</v>
      </c>
      <c r="AN21" s="126">
        <f t="shared" si="15"/>
        <v>0.90297992192398224</v>
      </c>
      <c r="AO21" s="126">
        <f t="shared" si="16"/>
        <v>1.4545454545454546</v>
      </c>
      <c r="AP21" s="127"/>
      <c r="AQ21" s="126"/>
      <c r="AR21" s="125">
        <v>16</v>
      </c>
      <c r="AS21" s="121">
        <f t="shared" si="37"/>
        <v>0.40845732405780133</v>
      </c>
      <c r="AT21" s="121">
        <f t="shared" si="37"/>
        <v>0.40845732405780133</v>
      </c>
      <c r="AU21" s="121">
        <f t="shared" si="37"/>
        <v>3.5740015855057615E-2</v>
      </c>
      <c r="AV21" s="121">
        <f t="shared" si="37"/>
        <v>5.643624512024889E-2</v>
      </c>
      <c r="AW21" s="121">
        <f t="shared" si="37"/>
        <v>9.0909090909090912E-2</v>
      </c>
      <c r="AX21" s="126"/>
      <c r="BB21" s="20">
        <v>16</v>
      </c>
      <c r="BC21" s="126">
        <f t="shared" si="17"/>
        <v>6.4093289498661488</v>
      </c>
      <c r="BD21" s="126">
        <f t="shared" si="18"/>
        <v>6.4093289498661488</v>
      </c>
      <c r="BE21" s="126">
        <f t="shared" si="19"/>
        <v>0.84122442466993197</v>
      </c>
      <c r="BF21" s="126">
        <f t="shared" si="20"/>
        <v>0.8855722210523177</v>
      </c>
      <c r="BG21" s="126">
        <f t="shared" si="21"/>
        <v>1.4545454545454546</v>
      </c>
      <c r="BJ21" s="1">
        <f>BB21</f>
        <v>16</v>
      </c>
      <c r="BK21" s="128">
        <f t="shared" si="38"/>
        <v>0.4005830593666343</v>
      </c>
      <c r="BL21" s="128">
        <f t="shared" si="38"/>
        <v>0.4005830593666343</v>
      </c>
      <c r="BM21" s="128">
        <f t="shared" si="38"/>
        <v>5.2576526541870748E-2</v>
      </c>
      <c r="BN21" s="128">
        <f t="shared" si="38"/>
        <v>5.5348263815769856E-2</v>
      </c>
      <c r="BO21" s="128">
        <f t="shared" si="38"/>
        <v>9.0909090909090912E-2</v>
      </c>
      <c r="BS21" s="20">
        <v>16</v>
      </c>
      <c r="BT21" s="126">
        <f t="shared" si="22"/>
        <v>3.3333333333333339</v>
      </c>
      <c r="BU21" s="126">
        <f t="shared" si="23"/>
        <v>3.3333333333333339</v>
      </c>
      <c r="BV21" s="126">
        <f t="shared" si="24"/>
        <v>1.3333333333333333</v>
      </c>
      <c r="BW21" s="126">
        <f t="shared" si="25"/>
        <v>2.6666666666666665</v>
      </c>
      <c r="BX21" s="126">
        <f t="shared" si="26"/>
        <v>5.333333333333333</v>
      </c>
      <c r="CA21" s="20">
        <v>16</v>
      </c>
      <c r="CB21" s="126">
        <f t="shared" si="27"/>
        <v>6.1618704886434026</v>
      </c>
      <c r="CC21" s="126">
        <f t="shared" si="28"/>
        <v>6.1618704886434026</v>
      </c>
      <c r="CD21" s="126">
        <f t="shared" si="29"/>
        <v>0.53916366775629776</v>
      </c>
      <c r="CE21" s="126">
        <f t="shared" si="39"/>
        <v>0.85138106924261181</v>
      </c>
      <c r="CF21" s="126">
        <f t="shared" si="30"/>
        <v>2.2857142857142856</v>
      </c>
      <c r="CI21" s="20">
        <v>16</v>
      </c>
      <c r="CJ21" s="126">
        <f t="shared" si="31"/>
        <v>6.0430815813023679</v>
      </c>
      <c r="CK21" s="126">
        <f t="shared" si="32"/>
        <v>6.0430815813023679</v>
      </c>
      <c r="CL21" s="126">
        <f t="shared" si="33"/>
        <v>0.79315445754593572</v>
      </c>
      <c r="CM21" s="126">
        <f t="shared" si="34"/>
        <v>0.83496809413504225</v>
      </c>
      <c r="CN21" s="126">
        <f t="shared" si="35"/>
        <v>2.2857142857142856</v>
      </c>
    </row>
    <row r="22" spans="2:92" x14ac:dyDescent="0.3">
      <c r="S22" s="1">
        <v>17</v>
      </c>
      <c r="T22" s="123">
        <f t="shared" si="7"/>
        <v>5.0195108121343344</v>
      </c>
      <c r="U22" s="123">
        <f t="shared" si="9"/>
        <v>5.0195108121343344</v>
      </c>
      <c r="V22" s="123">
        <f t="shared" si="10"/>
        <v>1.3176215881852626</v>
      </c>
      <c r="W22" s="123">
        <f t="shared" si="11"/>
        <v>2.2433567875460709</v>
      </c>
      <c r="X22" s="123">
        <f t="shared" si="8"/>
        <v>3.4000000000000004</v>
      </c>
      <c r="Y22" s="123"/>
      <c r="Z22" s="124"/>
      <c r="AA22" s="125">
        <v>17</v>
      </c>
      <c r="AB22" s="121">
        <f t="shared" si="36"/>
        <v>0.29526534189025494</v>
      </c>
      <c r="AC22" s="121">
        <f t="shared" si="36"/>
        <v>0.29526534189025494</v>
      </c>
      <c r="AD22" s="121">
        <f t="shared" si="36"/>
        <v>7.7507152246191924E-2</v>
      </c>
      <c r="AE22" s="121">
        <f t="shared" si="36"/>
        <v>0.1319621639732983</v>
      </c>
      <c r="AF22" s="121">
        <f t="shared" si="36"/>
        <v>0.2</v>
      </c>
      <c r="AJ22" s="20">
        <v>17</v>
      </c>
      <c r="AK22" s="126">
        <f t="shared" si="12"/>
        <v>6.9437745089826226</v>
      </c>
      <c r="AL22" s="126">
        <f t="shared" si="13"/>
        <v>6.9437745089826226</v>
      </c>
      <c r="AM22" s="126">
        <f t="shared" si="14"/>
        <v>0.60758026953597943</v>
      </c>
      <c r="AN22" s="126">
        <f t="shared" si="15"/>
        <v>0.95941616704423116</v>
      </c>
      <c r="AO22" s="126">
        <f t="shared" si="16"/>
        <v>1.5454545454545454</v>
      </c>
      <c r="AP22" s="127"/>
      <c r="AQ22" s="126"/>
      <c r="AR22" s="125">
        <v>17</v>
      </c>
      <c r="AS22" s="121">
        <f t="shared" si="37"/>
        <v>0.40845732405780133</v>
      </c>
      <c r="AT22" s="121">
        <f t="shared" si="37"/>
        <v>0.40845732405780133</v>
      </c>
      <c r="AU22" s="121">
        <f t="shared" si="37"/>
        <v>3.5740015855057615E-2</v>
      </c>
      <c r="AV22" s="121">
        <f t="shared" si="37"/>
        <v>5.643624512024889E-2</v>
      </c>
      <c r="AW22" s="121">
        <f t="shared" si="37"/>
        <v>9.0909090909090912E-2</v>
      </c>
      <c r="AX22" s="126"/>
      <c r="BB22" s="20">
        <v>17</v>
      </c>
      <c r="BC22" s="126">
        <f t="shared" si="17"/>
        <v>6.8099120092327832</v>
      </c>
      <c r="BD22" s="126">
        <f t="shared" si="18"/>
        <v>6.8099120092327832</v>
      </c>
      <c r="BE22" s="126">
        <f t="shared" si="19"/>
        <v>0.8938009512118027</v>
      </c>
      <c r="BF22" s="126">
        <f t="shared" si="20"/>
        <v>0.94092048486808755</v>
      </c>
      <c r="BG22" s="126">
        <f t="shared" si="21"/>
        <v>1.5454545454545454</v>
      </c>
      <c r="BJ22" s="1">
        <v>9</v>
      </c>
      <c r="BK22" s="128">
        <f t="shared" si="38"/>
        <v>0.4005830593666343</v>
      </c>
      <c r="BL22" s="128">
        <f t="shared" si="38"/>
        <v>0.4005830593666343</v>
      </c>
      <c r="BM22" s="128">
        <f t="shared" si="38"/>
        <v>5.2576526541870748E-2</v>
      </c>
      <c r="BN22" s="128">
        <f t="shared" si="38"/>
        <v>5.5348263815769856E-2</v>
      </c>
      <c r="BO22" s="128">
        <f t="shared" si="38"/>
        <v>9.0909090909090912E-2</v>
      </c>
      <c r="BS22" s="20">
        <v>17</v>
      </c>
      <c r="BT22" s="126">
        <f t="shared" si="22"/>
        <v>3.5416666666666674</v>
      </c>
      <c r="BU22" s="126">
        <f t="shared" si="23"/>
        <v>3.5416666666666674</v>
      </c>
      <c r="BV22" s="126">
        <f t="shared" si="24"/>
        <v>1.4166666666666665</v>
      </c>
      <c r="BW22" s="126">
        <f t="shared" si="25"/>
        <v>2.833333333333333</v>
      </c>
      <c r="BX22" s="126">
        <f t="shared" si="26"/>
        <v>5.6666666666666661</v>
      </c>
      <c r="CA22" s="20">
        <v>17</v>
      </c>
      <c r="CB22" s="126">
        <f t="shared" si="27"/>
        <v>6.5469873941836152</v>
      </c>
      <c r="CC22" s="126">
        <f t="shared" si="28"/>
        <v>6.5469873941836152</v>
      </c>
      <c r="CD22" s="126">
        <f t="shared" si="29"/>
        <v>0.57286139699106642</v>
      </c>
      <c r="CE22" s="126">
        <f t="shared" si="39"/>
        <v>0.90459238607027503</v>
      </c>
      <c r="CF22" s="126">
        <f t="shared" si="30"/>
        <v>2.4285714285714284</v>
      </c>
      <c r="CI22" s="20">
        <v>17</v>
      </c>
      <c r="CJ22" s="126">
        <f t="shared" si="31"/>
        <v>6.4207741801337663</v>
      </c>
      <c r="CK22" s="126">
        <f t="shared" si="32"/>
        <v>6.4207741801337663</v>
      </c>
      <c r="CL22" s="126">
        <f t="shared" si="33"/>
        <v>0.84272661114255665</v>
      </c>
      <c r="CM22" s="126">
        <f t="shared" si="34"/>
        <v>0.88715360001848242</v>
      </c>
      <c r="CN22" s="126">
        <f t="shared" si="35"/>
        <v>2.4285714285714284</v>
      </c>
    </row>
    <row r="23" spans="2:92" x14ac:dyDescent="0.3">
      <c r="S23" s="1">
        <v>18</v>
      </c>
      <c r="T23" s="123">
        <f t="shared" si="7"/>
        <v>5.3147761540245888</v>
      </c>
      <c r="U23" s="123">
        <f t="shared" si="9"/>
        <v>5.3147761540245888</v>
      </c>
      <c r="V23" s="123">
        <f t="shared" si="10"/>
        <v>1.3951287404314545</v>
      </c>
      <c r="W23" s="123">
        <f t="shared" si="11"/>
        <v>2.3753189515193691</v>
      </c>
      <c r="X23" s="123">
        <f t="shared" si="8"/>
        <v>3.6</v>
      </c>
      <c r="Y23" s="123"/>
      <c r="Z23" s="124"/>
      <c r="AA23" s="125">
        <v>18</v>
      </c>
      <c r="AB23" s="121">
        <f t="shared" ref="AB23:AF38" si="40">AB22</f>
        <v>0.29526534189025494</v>
      </c>
      <c r="AC23" s="121">
        <f t="shared" si="40"/>
        <v>0.29526534189025494</v>
      </c>
      <c r="AD23" s="121">
        <f t="shared" si="40"/>
        <v>7.7507152246191924E-2</v>
      </c>
      <c r="AE23" s="121">
        <f t="shared" si="40"/>
        <v>0.1319621639732983</v>
      </c>
      <c r="AF23" s="121">
        <f t="shared" si="40"/>
        <v>0.2</v>
      </c>
      <c r="AJ23" s="20">
        <v>18</v>
      </c>
      <c r="AK23" s="126">
        <f t="shared" si="12"/>
        <v>7.3522318330404239</v>
      </c>
      <c r="AL23" s="126">
        <f t="shared" si="13"/>
        <v>7.3522318330404239</v>
      </c>
      <c r="AM23" s="126">
        <f t="shared" si="14"/>
        <v>0.64332028539103703</v>
      </c>
      <c r="AN23" s="126">
        <f t="shared" si="15"/>
        <v>1.0158524121644801</v>
      </c>
      <c r="AO23" s="126">
        <f t="shared" si="16"/>
        <v>1.6363636363636365</v>
      </c>
      <c r="AP23" s="127"/>
      <c r="AQ23" s="126"/>
      <c r="AR23" s="125">
        <v>18</v>
      </c>
      <c r="AS23" s="121">
        <f t="shared" ref="AS23:AW38" si="41">AS22</f>
        <v>0.40845732405780133</v>
      </c>
      <c r="AT23" s="121">
        <f t="shared" si="41"/>
        <v>0.40845732405780133</v>
      </c>
      <c r="AU23" s="121">
        <f t="shared" si="41"/>
        <v>3.5740015855057615E-2</v>
      </c>
      <c r="AV23" s="121">
        <f t="shared" si="41"/>
        <v>5.643624512024889E-2</v>
      </c>
      <c r="AW23" s="121">
        <f t="shared" si="41"/>
        <v>9.0909090909090912E-2</v>
      </c>
      <c r="AX23" s="126"/>
      <c r="BB23" s="20">
        <v>18</v>
      </c>
      <c r="BC23" s="126">
        <f t="shared" si="17"/>
        <v>7.2104950685994176</v>
      </c>
      <c r="BD23" s="126">
        <f t="shared" si="18"/>
        <v>7.2104950685994176</v>
      </c>
      <c r="BE23" s="126">
        <f t="shared" si="19"/>
        <v>0.94637747775367342</v>
      </c>
      <c r="BF23" s="126">
        <f t="shared" si="20"/>
        <v>0.9962687486838574</v>
      </c>
      <c r="BG23" s="126">
        <f t="shared" si="21"/>
        <v>1.6363636363636365</v>
      </c>
      <c r="BJ23" s="1">
        <f>BB23</f>
        <v>18</v>
      </c>
      <c r="BK23" s="128">
        <f t="shared" ref="BK23:BO38" si="42">BK22</f>
        <v>0.4005830593666343</v>
      </c>
      <c r="BL23" s="128">
        <f t="shared" si="42"/>
        <v>0.4005830593666343</v>
      </c>
      <c r="BM23" s="128">
        <f t="shared" si="42"/>
        <v>5.2576526541870748E-2</v>
      </c>
      <c r="BN23" s="128">
        <f t="shared" si="42"/>
        <v>5.5348263815769856E-2</v>
      </c>
      <c r="BO23" s="128">
        <f t="shared" si="42"/>
        <v>9.0909090909090912E-2</v>
      </c>
      <c r="BS23" s="20">
        <v>18</v>
      </c>
      <c r="BT23" s="126">
        <f t="shared" si="22"/>
        <v>3.7500000000000009</v>
      </c>
      <c r="BU23" s="126">
        <f t="shared" si="23"/>
        <v>3.7500000000000009</v>
      </c>
      <c r="BV23" s="126">
        <f t="shared" si="24"/>
        <v>1.5</v>
      </c>
      <c r="BW23" s="126">
        <f t="shared" si="25"/>
        <v>3</v>
      </c>
      <c r="BX23" s="126">
        <f t="shared" si="26"/>
        <v>6</v>
      </c>
      <c r="CA23" s="20">
        <v>18</v>
      </c>
      <c r="CB23" s="126">
        <f t="shared" si="27"/>
        <v>6.9321042997238278</v>
      </c>
      <c r="CC23" s="126">
        <f t="shared" si="28"/>
        <v>6.9321042997238278</v>
      </c>
      <c r="CD23" s="126">
        <f t="shared" si="29"/>
        <v>0.60655912622583497</v>
      </c>
      <c r="CE23" s="126">
        <f t="shared" si="39"/>
        <v>0.95780370289793826</v>
      </c>
      <c r="CF23" s="126">
        <f t="shared" si="30"/>
        <v>2.5714285714285712</v>
      </c>
      <c r="CI23" s="20">
        <v>18</v>
      </c>
      <c r="CJ23" s="126">
        <f t="shared" si="31"/>
        <v>6.7984667789651638</v>
      </c>
      <c r="CK23" s="126">
        <f t="shared" si="32"/>
        <v>6.7984667789651638</v>
      </c>
      <c r="CL23" s="126">
        <f t="shared" si="33"/>
        <v>0.89229876473917769</v>
      </c>
      <c r="CM23" s="126">
        <f t="shared" si="34"/>
        <v>0.93933910590192249</v>
      </c>
      <c r="CN23" s="126">
        <f t="shared" si="35"/>
        <v>2.5714285714285712</v>
      </c>
    </row>
    <row r="24" spans="2:92" x14ac:dyDescent="0.3">
      <c r="S24" s="1">
        <v>19</v>
      </c>
      <c r="T24" s="123">
        <f t="shared" si="7"/>
        <v>5.6100414959148441</v>
      </c>
      <c r="U24" s="123">
        <f t="shared" si="9"/>
        <v>5.6100414959148441</v>
      </c>
      <c r="V24" s="123">
        <f t="shared" si="10"/>
        <v>1.4726358926776466</v>
      </c>
      <c r="W24" s="123">
        <f t="shared" si="11"/>
        <v>2.5072811154926677</v>
      </c>
      <c r="X24" s="123">
        <f t="shared" si="8"/>
        <v>3.8000000000000003</v>
      </c>
      <c r="Y24" s="123"/>
      <c r="Z24" s="124"/>
      <c r="AA24" s="125">
        <v>19</v>
      </c>
      <c r="AB24" s="121">
        <f t="shared" si="40"/>
        <v>0.29526534189025494</v>
      </c>
      <c r="AC24" s="121">
        <f t="shared" si="40"/>
        <v>0.29526534189025494</v>
      </c>
      <c r="AD24" s="121">
        <f t="shared" si="40"/>
        <v>7.7507152246191924E-2</v>
      </c>
      <c r="AE24" s="121">
        <f t="shared" si="40"/>
        <v>0.1319621639732983</v>
      </c>
      <c r="AF24" s="121">
        <f t="shared" si="40"/>
        <v>0.2</v>
      </c>
      <c r="AJ24" s="20">
        <v>19</v>
      </c>
      <c r="AK24" s="126">
        <f t="shared" si="12"/>
        <v>7.7606891570982253</v>
      </c>
      <c r="AL24" s="126">
        <f t="shared" si="13"/>
        <v>7.7606891570982253</v>
      </c>
      <c r="AM24" s="126">
        <f t="shared" si="14"/>
        <v>0.67906030124609473</v>
      </c>
      <c r="AN24" s="126">
        <f t="shared" si="15"/>
        <v>1.072288657284729</v>
      </c>
      <c r="AO24" s="126">
        <f t="shared" si="16"/>
        <v>1.7272727272727273</v>
      </c>
      <c r="AP24" s="127"/>
      <c r="AQ24" s="126"/>
      <c r="AR24" s="125">
        <v>19</v>
      </c>
      <c r="AS24" s="121">
        <f t="shared" si="41"/>
        <v>0.40845732405780133</v>
      </c>
      <c r="AT24" s="121">
        <f t="shared" si="41"/>
        <v>0.40845732405780133</v>
      </c>
      <c r="AU24" s="121">
        <f t="shared" si="41"/>
        <v>3.5740015855057615E-2</v>
      </c>
      <c r="AV24" s="121">
        <f t="shared" si="41"/>
        <v>5.643624512024889E-2</v>
      </c>
      <c r="AW24" s="121">
        <f t="shared" si="41"/>
        <v>9.0909090909090912E-2</v>
      </c>
      <c r="AX24" s="126"/>
      <c r="BB24" s="20">
        <v>19</v>
      </c>
      <c r="BC24" s="126">
        <f t="shared" si="17"/>
        <v>7.611078127966052</v>
      </c>
      <c r="BD24" s="126">
        <f t="shared" si="18"/>
        <v>7.611078127966052</v>
      </c>
      <c r="BE24" s="126">
        <f t="shared" si="19"/>
        <v>0.99895400429554426</v>
      </c>
      <c r="BF24" s="126">
        <f t="shared" si="20"/>
        <v>1.0516170124996274</v>
      </c>
      <c r="BG24" s="126">
        <f t="shared" si="21"/>
        <v>1.7272727272727273</v>
      </c>
      <c r="BJ24" s="1">
        <v>10</v>
      </c>
      <c r="BK24" s="128">
        <f t="shared" si="42"/>
        <v>0.4005830593666343</v>
      </c>
      <c r="BL24" s="128">
        <f t="shared" si="42"/>
        <v>0.4005830593666343</v>
      </c>
      <c r="BM24" s="128">
        <f t="shared" si="42"/>
        <v>5.2576526541870748E-2</v>
      </c>
      <c r="BN24" s="128">
        <f t="shared" si="42"/>
        <v>5.5348263815769856E-2</v>
      </c>
      <c r="BO24" s="128">
        <f t="shared" si="42"/>
        <v>9.0909090909090912E-2</v>
      </c>
      <c r="BS24" s="20">
        <v>19</v>
      </c>
      <c r="BT24" s="126">
        <f t="shared" si="22"/>
        <v>3.9583333333333339</v>
      </c>
      <c r="BU24" s="126">
        <f t="shared" si="23"/>
        <v>3.9583333333333339</v>
      </c>
      <c r="BV24" s="126">
        <f t="shared" si="24"/>
        <v>1.5833333333333333</v>
      </c>
      <c r="BW24" s="126">
        <f t="shared" si="25"/>
        <v>3.1666666666666665</v>
      </c>
      <c r="BX24" s="126">
        <f t="shared" si="26"/>
        <v>6.333333333333333</v>
      </c>
      <c r="CA24" s="20">
        <v>19</v>
      </c>
      <c r="CB24" s="126">
        <f t="shared" si="27"/>
        <v>7.3172212052640404</v>
      </c>
      <c r="CC24" s="126">
        <f t="shared" si="28"/>
        <v>7.3172212052640404</v>
      </c>
      <c r="CD24" s="126">
        <f t="shared" si="29"/>
        <v>0.64025685546060362</v>
      </c>
      <c r="CE24" s="126">
        <f t="shared" si="39"/>
        <v>1.0110150197256016</v>
      </c>
      <c r="CF24" s="126">
        <f t="shared" si="30"/>
        <v>2.714285714285714</v>
      </c>
      <c r="CI24" s="20">
        <v>19</v>
      </c>
      <c r="CJ24" s="126">
        <f t="shared" si="31"/>
        <v>7.1761593777965622</v>
      </c>
      <c r="CK24" s="126">
        <f t="shared" si="32"/>
        <v>7.1761593777965622</v>
      </c>
      <c r="CL24" s="126">
        <f t="shared" si="33"/>
        <v>0.94187091833579872</v>
      </c>
      <c r="CM24" s="126">
        <f t="shared" si="34"/>
        <v>0.99152461178536266</v>
      </c>
      <c r="CN24" s="126">
        <f t="shared" si="35"/>
        <v>2.714285714285714</v>
      </c>
    </row>
    <row r="25" spans="2:92" x14ac:dyDescent="0.3">
      <c r="S25" s="1">
        <v>20</v>
      </c>
      <c r="T25" s="123">
        <f t="shared" si="7"/>
        <v>5.9053068378050986</v>
      </c>
      <c r="U25" s="123">
        <f t="shared" si="9"/>
        <v>5.9053068378050986</v>
      </c>
      <c r="V25" s="123">
        <f t="shared" si="10"/>
        <v>1.5501430449238385</v>
      </c>
      <c r="W25" s="123">
        <f t="shared" si="11"/>
        <v>2.6392432794659659</v>
      </c>
      <c r="X25" s="123">
        <f t="shared" si="8"/>
        <v>4</v>
      </c>
      <c r="Y25" s="123"/>
      <c r="Z25" s="124"/>
      <c r="AA25" s="125">
        <v>20</v>
      </c>
      <c r="AB25" s="121">
        <f t="shared" si="40"/>
        <v>0.29526534189025494</v>
      </c>
      <c r="AC25" s="121">
        <f t="shared" si="40"/>
        <v>0.29526534189025494</v>
      </c>
      <c r="AD25" s="121">
        <f t="shared" si="40"/>
        <v>7.7507152246191924E-2</v>
      </c>
      <c r="AE25" s="121">
        <f t="shared" si="40"/>
        <v>0.1319621639732983</v>
      </c>
      <c r="AF25" s="121">
        <f t="shared" si="40"/>
        <v>0.2</v>
      </c>
      <c r="AJ25" s="20">
        <v>20</v>
      </c>
      <c r="AK25" s="126">
        <f t="shared" si="12"/>
        <v>8.1691464811560266</v>
      </c>
      <c r="AL25" s="126">
        <f t="shared" si="13"/>
        <v>8.1691464811560266</v>
      </c>
      <c r="AM25" s="126">
        <f t="shared" si="14"/>
        <v>0.71480031710115233</v>
      </c>
      <c r="AN25" s="126">
        <f t="shared" si="15"/>
        <v>1.1287249024049779</v>
      </c>
      <c r="AO25" s="126">
        <f t="shared" si="16"/>
        <v>1.8181818181818183</v>
      </c>
      <c r="AP25" s="127"/>
      <c r="AQ25" s="126"/>
      <c r="AR25" s="125">
        <v>20</v>
      </c>
      <c r="AS25" s="121">
        <f t="shared" si="41"/>
        <v>0.40845732405780133</v>
      </c>
      <c r="AT25" s="121">
        <f t="shared" si="41"/>
        <v>0.40845732405780133</v>
      </c>
      <c r="AU25" s="121">
        <f t="shared" si="41"/>
        <v>3.5740015855057615E-2</v>
      </c>
      <c r="AV25" s="121">
        <f t="shared" si="41"/>
        <v>5.643624512024889E-2</v>
      </c>
      <c r="AW25" s="121">
        <f t="shared" si="41"/>
        <v>9.0909090909090912E-2</v>
      </c>
      <c r="AX25" s="126"/>
      <c r="BB25" s="20">
        <v>20</v>
      </c>
      <c r="BC25" s="126">
        <f t="shared" si="17"/>
        <v>8.0116611873326864</v>
      </c>
      <c r="BD25" s="126">
        <f t="shared" si="18"/>
        <v>8.0116611873326864</v>
      </c>
      <c r="BE25" s="126">
        <f t="shared" si="19"/>
        <v>1.051530530837415</v>
      </c>
      <c r="BF25" s="126">
        <f t="shared" si="20"/>
        <v>1.1069652763153972</v>
      </c>
      <c r="BG25" s="126">
        <f t="shared" si="21"/>
        <v>1.8181818181818183</v>
      </c>
      <c r="BJ25" s="1">
        <f>BB25</f>
        <v>20</v>
      </c>
      <c r="BK25" s="128">
        <f t="shared" si="42"/>
        <v>0.4005830593666343</v>
      </c>
      <c r="BL25" s="128">
        <f t="shared" si="42"/>
        <v>0.4005830593666343</v>
      </c>
      <c r="BM25" s="128">
        <f t="shared" si="42"/>
        <v>5.2576526541870748E-2</v>
      </c>
      <c r="BN25" s="128">
        <f t="shared" si="42"/>
        <v>5.5348263815769856E-2</v>
      </c>
      <c r="BO25" s="128">
        <f t="shared" si="42"/>
        <v>9.0909090909090912E-2</v>
      </c>
      <c r="BS25" s="20">
        <v>20</v>
      </c>
      <c r="BT25" s="126">
        <f t="shared" si="22"/>
        <v>4.1666666666666679</v>
      </c>
      <c r="BU25" s="126">
        <f t="shared" si="23"/>
        <v>4.1666666666666679</v>
      </c>
      <c r="BV25" s="126">
        <f t="shared" si="24"/>
        <v>1.6666666666666665</v>
      </c>
      <c r="BW25" s="126">
        <f t="shared" si="25"/>
        <v>3.333333333333333</v>
      </c>
      <c r="BX25" s="126">
        <f t="shared" si="26"/>
        <v>6.6666666666666661</v>
      </c>
      <c r="CA25" s="20">
        <v>20</v>
      </c>
      <c r="CB25" s="126">
        <f t="shared" si="27"/>
        <v>7.702338110804253</v>
      </c>
      <c r="CC25" s="126">
        <f t="shared" si="28"/>
        <v>7.702338110804253</v>
      </c>
      <c r="CD25" s="126">
        <f t="shared" si="29"/>
        <v>0.67395458469537217</v>
      </c>
      <c r="CE25" s="126">
        <f t="shared" si="39"/>
        <v>1.0642263365532647</v>
      </c>
      <c r="CF25" s="126">
        <f t="shared" si="30"/>
        <v>2.8571428571428568</v>
      </c>
      <c r="CI25" s="20">
        <v>20</v>
      </c>
      <c r="CJ25" s="126">
        <f t="shared" si="31"/>
        <v>7.5538519766279597</v>
      </c>
      <c r="CK25" s="126">
        <f t="shared" si="32"/>
        <v>7.5538519766279597</v>
      </c>
      <c r="CL25" s="126">
        <f t="shared" si="33"/>
        <v>0.99144307193241965</v>
      </c>
      <c r="CM25" s="126">
        <f t="shared" si="34"/>
        <v>1.0437101176688028</v>
      </c>
      <c r="CN25" s="126">
        <f t="shared" si="35"/>
        <v>2.8571428571428568</v>
      </c>
    </row>
    <row r="26" spans="2:92" x14ac:dyDescent="0.3">
      <c r="S26" s="1">
        <v>21</v>
      </c>
      <c r="T26" s="123">
        <f t="shared" si="7"/>
        <v>6.2005721796953539</v>
      </c>
      <c r="U26" s="123">
        <f t="shared" si="9"/>
        <v>6.2005721796953539</v>
      </c>
      <c r="V26" s="123">
        <f t="shared" si="10"/>
        <v>1.6276501971700303</v>
      </c>
      <c r="W26" s="123">
        <f t="shared" si="11"/>
        <v>2.7712054434392641</v>
      </c>
      <c r="X26" s="123">
        <f t="shared" si="8"/>
        <v>4.2</v>
      </c>
      <c r="Y26" s="123"/>
      <c r="Z26" s="124"/>
      <c r="AA26" s="125">
        <v>21</v>
      </c>
      <c r="AB26" s="121">
        <f t="shared" si="40"/>
        <v>0.29526534189025494</v>
      </c>
      <c r="AC26" s="121">
        <f t="shared" si="40"/>
        <v>0.29526534189025494</v>
      </c>
      <c r="AD26" s="121">
        <f t="shared" si="40"/>
        <v>7.7507152246191924E-2</v>
      </c>
      <c r="AE26" s="121">
        <f t="shared" si="40"/>
        <v>0.1319621639732983</v>
      </c>
      <c r="AF26" s="121">
        <f t="shared" si="40"/>
        <v>0.2</v>
      </c>
      <c r="AJ26" s="20">
        <v>21</v>
      </c>
      <c r="AK26" s="126">
        <f t="shared" si="12"/>
        <v>8.5776038052138279</v>
      </c>
      <c r="AL26" s="126">
        <f t="shared" si="13"/>
        <v>8.5776038052138279</v>
      </c>
      <c r="AM26" s="126">
        <f t="shared" si="14"/>
        <v>0.75054033295620992</v>
      </c>
      <c r="AN26" s="126">
        <f t="shared" si="15"/>
        <v>1.1851611475252266</v>
      </c>
      <c r="AO26" s="126">
        <f t="shared" si="16"/>
        <v>1.9090909090909092</v>
      </c>
      <c r="AP26" s="127"/>
      <c r="AQ26" s="126"/>
      <c r="AR26" s="125">
        <v>21</v>
      </c>
      <c r="AS26" s="121">
        <f t="shared" si="41"/>
        <v>0.40845732405780133</v>
      </c>
      <c r="AT26" s="121">
        <f t="shared" si="41"/>
        <v>0.40845732405780133</v>
      </c>
      <c r="AU26" s="121">
        <f t="shared" si="41"/>
        <v>3.5740015855057615E-2</v>
      </c>
      <c r="AV26" s="121">
        <f t="shared" si="41"/>
        <v>5.643624512024889E-2</v>
      </c>
      <c r="AW26" s="121">
        <f t="shared" si="41"/>
        <v>9.0909090909090912E-2</v>
      </c>
      <c r="AX26" s="126"/>
      <c r="BB26" s="20">
        <v>21</v>
      </c>
      <c r="BC26" s="126">
        <f t="shared" si="17"/>
        <v>8.4122442466993199</v>
      </c>
      <c r="BD26" s="126">
        <f t="shared" si="18"/>
        <v>8.4122442466993199</v>
      </c>
      <c r="BE26" s="126">
        <f t="shared" si="19"/>
        <v>1.1041070573792857</v>
      </c>
      <c r="BF26" s="126">
        <f t="shared" si="20"/>
        <v>1.1623135401311671</v>
      </c>
      <c r="BG26" s="126">
        <f t="shared" si="21"/>
        <v>1.9090909090909092</v>
      </c>
      <c r="BJ26" s="1">
        <v>11</v>
      </c>
      <c r="BK26" s="128">
        <f t="shared" si="42"/>
        <v>0.4005830593666343</v>
      </c>
      <c r="BL26" s="128">
        <f t="shared" si="42"/>
        <v>0.4005830593666343</v>
      </c>
      <c r="BM26" s="128">
        <f t="shared" si="42"/>
        <v>5.2576526541870748E-2</v>
      </c>
      <c r="BN26" s="128">
        <f t="shared" si="42"/>
        <v>5.5348263815769856E-2</v>
      </c>
      <c r="BO26" s="128">
        <f t="shared" si="42"/>
        <v>9.0909090909090912E-2</v>
      </c>
      <c r="BS26" s="20">
        <v>21</v>
      </c>
      <c r="BT26" s="126">
        <f t="shared" si="22"/>
        <v>4.3750000000000009</v>
      </c>
      <c r="BU26" s="126">
        <f t="shared" si="23"/>
        <v>4.3750000000000009</v>
      </c>
      <c r="BV26" s="126">
        <f t="shared" si="24"/>
        <v>1.75</v>
      </c>
      <c r="BW26" s="126">
        <f t="shared" si="25"/>
        <v>3.5</v>
      </c>
      <c r="BX26" s="126">
        <f t="shared" si="26"/>
        <v>7</v>
      </c>
      <c r="CA26" s="20">
        <v>21</v>
      </c>
      <c r="CB26" s="126">
        <f t="shared" si="27"/>
        <v>8.0874550163444656</v>
      </c>
      <c r="CC26" s="126">
        <f t="shared" si="28"/>
        <v>8.0874550163444656</v>
      </c>
      <c r="CD26" s="126">
        <f t="shared" si="29"/>
        <v>0.70765231393014083</v>
      </c>
      <c r="CE26" s="126">
        <f t="shared" si="39"/>
        <v>1.117437653380928</v>
      </c>
      <c r="CF26" s="126">
        <f t="shared" si="30"/>
        <v>3</v>
      </c>
      <c r="CI26" s="20">
        <v>21</v>
      </c>
      <c r="CJ26" s="126">
        <f t="shared" si="31"/>
        <v>7.9315445754593581</v>
      </c>
      <c r="CK26" s="126">
        <f t="shared" si="32"/>
        <v>7.9315445754593581</v>
      </c>
      <c r="CL26" s="126">
        <f t="shared" si="33"/>
        <v>1.0410152255290406</v>
      </c>
      <c r="CM26" s="126">
        <f t="shared" si="34"/>
        <v>1.095895623552243</v>
      </c>
      <c r="CN26" s="126">
        <f t="shared" si="35"/>
        <v>3</v>
      </c>
    </row>
    <row r="27" spans="2:92" x14ac:dyDescent="0.3">
      <c r="S27" s="1">
        <v>22</v>
      </c>
      <c r="T27" s="123">
        <f t="shared" si="7"/>
        <v>6.4958375215856083</v>
      </c>
      <c r="U27" s="123">
        <f t="shared" si="9"/>
        <v>6.4958375215856083</v>
      </c>
      <c r="V27" s="123">
        <f t="shared" si="10"/>
        <v>1.7051573494162224</v>
      </c>
      <c r="W27" s="123">
        <f t="shared" si="11"/>
        <v>2.9031676074125627</v>
      </c>
      <c r="X27" s="123">
        <f t="shared" si="8"/>
        <v>4.4000000000000004</v>
      </c>
      <c r="Y27" s="123"/>
      <c r="Z27" s="124"/>
      <c r="AA27" s="125">
        <v>22</v>
      </c>
      <c r="AB27" s="121">
        <f t="shared" si="40"/>
        <v>0.29526534189025494</v>
      </c>
      <c r="AC27" s="121">
        <f t="shared" si="40"/>
        <v>0.29526534189025494</v>
      </c>
      <c r="AD27" s="121">
        <f t="shared" si="40"/>
        <v>7.7507152246191924E-2</v>
      </c>
      <c r="AE27" s="121">
        <f t="shared" si="40"/>
        <v>0.1319621639732983</v>
      </c>
      <c r="AF27" s="121">
        <f t="shared" si="40"/>
        <v>0.2</v>
      </c>
      <c r="AJ27" s="20">
        <v>22</v>
      </c>
      <c r="AK27" s="126">
        <f t="shared" si="12"/>
        <v>8.9860611292716293</v>
      </c>
      <c r="AL27" s="126">
        <f t="shared" si="13"/>
        <v>8.9860611292716293</v>
      </c>
      <c r="AM27" s="126">
        <f t="shared" si="14"/>
        <v>0.78628034881126752</v>
      </c>
      <c r="AN27" s="126">
        <f t="shared" si="15"/>
        <v>1.2415973926454755</v>
      </c>
      <c r="AO27" s="126">
        <f t="shared" si="16"/>
        <v>2</v>
      </c>
      <c r="AP27" s="127"/>
      <c r="AQ27" s="126"/>
      <c r="AR27" s="125">
        <v>22</v>
      </c>
      <c r="AS27" s="121">
        <f t="shared" si="41"/>
        <v>0.40845732405780133</v>
      </c>
      <c r="AT27" s="121">
        <f t="shared" si="41"/>
        <v>0.40845732405780133</v>
      </c>
      <c r="AU27" s="121">
        <f t="shared" si="41"/>
        <v>3.5740015855057615E-2</v>
      </c>
      <c r="AV27" s="121">
        <f t="shared" si="41"/>
        <v>5.643624512024889E-2</v>
      </c>
      <c r="AW27" s="121">
        <f t="shared" si="41"/>
        <v>9.0909090909090912E-2</v>
      </c>
      <c r="AX27" s="126"/>
      <c r="BB27" s="20">
        <v>22</v>
      </c>
      <c r="BC27" s="126">
        <f t="shared" si="17"/>
        <v>8.8128273060659552</v>
      </c>
      <c r="BD27" s="126">
        <f t="shared" si="18"/>
        <v>8.8128273060659552</v>
      </c>
      <c r="BE27" s="126">
        <f t="shared" si="19"/>
        <v>1.1566835839211564</v>
      </c>
      <c r="BF27" s="126">
        <f t="shared" si="20"/>
        <v>1.2176618039469369</v>
      </c>
      <c r="BG27" s="126">
        <f t="shared" si="21"/>
        <v>2</v>
      </c>
      <c r="BJ27" s="1">
        <f>BB27</f>
        <v>22</v>
      </c>
      <c r="BK27" s="128">
        <f t="shared" si="42"/>
        <v>0.4005830593666343</v>
      </c>
      <c r="BL27" s="128">
        <f t="shared" si="42"/>
        <v>0.4005830593666343</v>
      </c>
      <c r="BM27" s="128">
        <f t="shared" si="42"/>
        <v>5.2576526541870748E-2</v>
      </c>
      <c r="BN27" s="128">
        <f t="shared" si="42"/>
        <v>5.5348263815769856E-2</v>
      </c>
      <c r="BO27" s="128">
        <f t="shared" si="42"/>
        <v>9.0909090909090912E-2</v>
      </c>
      <c r="BS27" s="20">
        <v>22</v>
      </c>
      <c r="BT27" s="126">
        <f t="shared" si="22"/>
        <v>4.5833333333333339</v>
      </c>
      <c r="BU27" s="126">
        <f t="shared" si="23"/>
        <v>4.5833333333333339</v>
      </c>
      <c r="BV27" s="126">
        <f t="shared" si="24"/>
        <v>1.8333333333333333</v>
      </c>
      <c r="BW27" s="126">
        <f t="shared" si="25"/>
        <v>3.6666666666666665</v>
      </c>
      <c r="BX27" s="126">
        <f t="shared" si="26"/>
        <v>7.333333333333333</v>
      </c>
      <c r="CA27" s="20">
        <v>22</v>
      </c>
      <c r="CB27" s="126">
        <f t="shared" si="27"/>
        <v>8.4725719218846791</v>
      </c>
      <c r="CC27" s="126">
        <f t="shared" si="28"/>
        <v>8.4725719218846791</v>
      </c>
      <c r="CD27" s="126">
        <f t="shared" si="29"/>
        <v>0.74135004316490938</v>
      </c>
      <c r="CE27" s="126">
        <f t="shared" si="39"/>
        <v>1.1706489702085912</v>
      </c>
      <c r="CF27" s="126">
        <f t="shared" si="30"/>
        <v>3.1428571428571428</v>
      </c>
      <c r="CI27" s="20">
        <v>22</v>
      </c>
      <c r="CJ27" s="126">
        <f t="shared" si="31"/>
        <v>8.3092371742907556</v>
      </c>
      <c r="CK27" s="126">
        <f t="shared" si="32"/>
        <v>8.3092371742907556</v>
      </c>
      <c r="CL27" s="126">
        <f t="shared" si="33"/>
        <v>1.0905873791256617</v>
      </c>
      <c r="CM27" s="126">
        <f t="shared" si="34"/>
        <v>1.1480811294356832</v>
      </c>
      <c r="CN27" s="126">
        <f t="shared" si="35"/>
        <v>3.1428571428571428</v>
      </c>
    </row>
    <row r="28" spans="2:92" x14ac:dyDescent="0.3">
      <c r="S28" s="1">
        <v>23</v>
      </c>
      <c r="T28" s="123">
        <f t="shared" si="7"/>
        <v>6.7911028634758637</v>
      </c>
      <c r="U28" s="123">
        <f t="shared" si="9"/>
        <v>6.7911028634758637</v>
      </c>
      <c r="V28" s="123">
        <f t="shared" si="10"/>
        <v>1.7826645016624143</v>
      </c>
      <c r="W28" s="123">
        <f t="shared" si="11"/>
        <v>3.0351297713858609</v>
      </c>
      <c r="X28" s="123">
        <f t="shared" si="8"/>
        <v>4.6000000000000005</v>
      </c>
      <c r="Y28" s="123"/>
      <c r="Z28" s="124"/>
      <c r="AA28" s="125">
        <v>23</v>
      </c>
      <c r="AB28" s="121">
        <f t="shared" si="40"/>
        <v>0.29526534189025494</v>
      </c>
      <c r="AC28" s="121">
        <f t="shared" si="40"/>
        <v>0.29526534189025494</v>
      </c>
      <c r="AD28" s="121">
        <f t="shared" si="40"/>
        <v>7.7507152246191924E-2</v>
      </c>
      <c r="AE28" s="121">
        <f t="shared" si="40"/>
        <v>0.1319621639732983</v>
      </c>
      <c r="AF28" s="121">
        <f t="shared" si="40"/>
        <v>0.2</v>
      </c>
      <c r="AJ28" s="20">
        <v>23</v>
      </c>
      <c r="AK28" s="126">
        <f t="shared" si="12"/>
        <v>9.3945184533294306</v>
      </c>
      <c r="AL28" s="126">
        <f t="shared" si="13"/>
        <v>9.3945184533294306</v>
      </c>
      <c r="AM28" s="126">
        <f t="shared" si="14"/>
        <v>0.82202036466632511</v>
      </c>
      <c r="AN28" s="126">
        <f t="shared" si="15"/>
        <v>1.2980336377657244</v>
      </c>
      <c r="AO28" s="126">
        <f t="shared" si="16"/>
        <v>2.0909090909090908</v>
      </c>
      <c r="AP28" s="127"/>
      <c r="AQ28" s="126"/>
      <c r="AR28" s="125">
        <v>23</v>
      </c>
      <c r="AS28" s="121">
        <f t="shared" si="41"/>
        <v>0.40845732405780133</v>
      </c>
      <c r="AT28" s="121">
        <f t="shared" si="41"/>
        <v>0.40845732405780133</v>
      </c>
      <c r="AU28" s="121">
        <f t="shared" si="41"/>
        <v>3.5740015855057615E-2</v>
      </c>
      <c r="AV28" s="121">
        <f t="shared" si="41"/>
        <v>5.643624512024889E-2</v>
      </c>
      <c r="AW28" s="121">
        <f t="shared" si="41"/>
        <v>9.0909090909090912E-2</v>
      </c>
      <c r="AX28" s="126"/>
      <c r="BB28" s="20">
        <v>23</v>
      </c>
      <c r="BC28" s="126">
        <f t="shared" si="17"/>
        <v>9.2134103654325887</v>
      </c>
      <c r="BD28" s="126">
        <f t="shared" si="18"/>
        <v>9.2134103654325887</v>
      </c>
      <c r="BE28" s="126">
        <f t="shared" si="19"/>
        <v>1.2092601104630272</v>
      </c>
      <c r="BF28" s="126">
        <f t="shared" si="20"/>
        <v>1.2730100677627068</v>
      </c>
      <c r="BG28" s="126">
        <f t="shared" si="21"/>
        <v>2.0909090909090908</v>
      </c>
      <c r="BJ28" s="1">
        <v>12</v>
      </c>
      <c r="BK28" s="128">
        <f t="shared" si="42"/>
        <v>0.4005830593666343</v>
      </c>
      <c r="BL28" s="128">
        <f t="shared" si="42"/>
        <v>0.4005830593666343</v>
      </c>
      <c r="BM28" s="128">
        <f t="shared" si="42"/>
        <v>5.2576526541870748E-2</v>
      </c>
      <c r="BN28" s="128">
        <f t="shared" si="42"/>
        <v>5.5348263815769856E-2</v>
      </c>
      <c r="BO28" s="128">
        <f t="shared" si="42"/>
        <v>9.0909090909090912E-2</v>
      </c>
      <c r="BS28" s="20">
        <v>23</v>
      </c>
      <c r="BT28" s="126">
        <f t="shared" si="22"/>
        <v>4.7916666666666679</v>
      </c>
      <c r="BU28" s="126">
        <f t="shared" si="23"/>
        <v>4.7916666666666679</v>
      </c>
      <c r="BV28" s="126">
        <f t="shared" si="24"/>
        <v>1.9166666666666665</v>
      </c>
      <c r="BW28" s="126">
        <f t="shared" si="25"/>
        <v>3.833333333333333</v>
      </c>
      <c r="BX28" s="126">
        <f t="shared" si="26"/>
        <v>7.6666666666666661</v>
      </c>
      <c r="CA28" s="20">
        <v>23</v>
      </c>
      <c r="CB28" s="126">
        <f t="shared" si="27"/>
        <v>8.8576888274248908</v>
      </c>
      <c r="CC28" s="126">
        <f t="shared" si="28"/>
        <v>8.8576888274248908</v>
      </c>
      <c r="CD28" s="126">
        <f t="shared" si="29"/>
        <v>0.77504777239967804</v>
      </c>
      <c r="CE28" s="126">
        <f t="shared" si="39"/>
        <v>1.2238602870362545</v>
      </c>
      <c r="CF28" s="126">
        <f t="shared" si="30"/>
        <v>3.2857142857142856</v>
      </c>
      <c r="CI28" s="20">
        <v>23</v>
      </c>
      <c r="CJ28" s="126">
        <f t="shared" si="31"/>
        <v>8.686929773122154</v>
      </c>
      <c r="CK28" s="126">
        <f t="shared" si="32"/>
        <v>8.686929773122154</v>
      </c>
      <c r="CL28" s="126">
        <f t="shared" si="33"/>
        <v>1.1401595327222827</v>
      </c>
      <c r="CM28" s="126">
        <f t="shared" si="34"/>
        <v>1.2002666353191231</v>
      </c>
      <c r="CN28" s="126">
        <f t="shared" si="35"/>
        <v>3.2857142857142856</v>
      </c>
    </row>
    <row r="29" spans="2:92" x14ac:dyDescent="0.3">
      <c r="S29" s="1">
        <v>24</v>
      </c>
      <c r="T29" s="123">
        <f t="shared" si="7"/>
        <v>7.086368205366119</v>
      </c>
      <c r="U29" s="123">
        <f t="shared" si="9"/>
        <v>7.086368205366119</v>
      </c>
      <c r="V29" s="123">
        <f t="shared" si="10"/>
        <v>1.8601716539086062</v>
      </c>
      <c r="W29" s="123">
        <f t="shared" si="11"/>
        <v>3.1670919353591591</v>
      </c>
      <c r="X29" s="123">
        <f t="shared" si="8"/>
        <v>4.8000000000000007</v>
      </c>
      <c r="Y29" s="123"/>
      <c r="Z29" s="124"/>
      <c r="AA29" s="125">
        <v>24</v>
      </c>
      <c r="AB29" s="121">
        <f t="shared" si="40"/>
        <v>0.29526534189025494</v>
      </c>
      <c r="AC29" s="121">
        <f t="shared" si="40"/>
        <v>0.29526534189025494</v>
      </c>
      <c r="AD29" s="121">
        <f t="shared" si="40"/>
        <v>7.7507152246191924E-2</v>
      </c>
      <c r="AE29" s="121">
        <f t="shared" si="40"/>
        <v>0.1319621639732983</v>
      </c>
      <c r="AF29" s="121">
        <f t="shared" si="40"/>
        <v>0.2</v>
      </c>
      <c r="AJ29" s="20">
        <v>24</v>
      </c>
      <c r="AK29" s="126">
        <f t="shared" si="12"/>
        <v>9.8029757773872319</v>
      </c>
      <c r="AL29" s="126">
        <f t="shared" si="13"/>
        <v>9.8029757773872319</v>
      </c>
      <c r="AM29" s="126">
        <f t="shared" si="14"/>
        <v>0.8577603805213827</v>
      </c>
      <c r="AN29" s="126">
        <f t="shared" si="15"/>
        <v>1.3544698828859734</v>
      </c>
      <c r="AO29" s="126">
        <f t="shared" si="16"/>
        <v>2.1818181818181817</v>
      </c>
      <c r="AP29" s="127"/>
      <c r="AQ29" s="126"/>
      <c r="AR29" s="125">
        <v>24</v>
      </c>
      <c r="AS29" s="121">
        <f t="shared" si="41"/>
        <v>0.40845732405780133</v>
      </c>
      <c r="AT29" s="121">
        <f t="shared" si="41"/>
        <v>0.40845732405780133</v>
      </c>
      <c r="AU29" s="121">
        <f t="shared" si="41"/>
        <v>3.5740015855057615E-2</v>
      </c>
      <c r="AV29" s="121">
        <f t="shared" si="41"/>
        <v>5.643624512024889E-2</v>
      </c>
      <c r="AW29" s="121">
        <f t="shared" si="41"/>
        <v>9.0909090909090912E-2</v>
      </c>
      <c r="AX29" s="126"/>
      <c r="BB29" s="20">
        <v>24</v>
      </c>
      <c r="BC29" s="126">
        <f t="shared" si="17"/>
        <v>9.6139934247992223</v>
      </c>
      <c r="BD29" s="126">
        <f t="shared" si="18"/>
        <v>9.6139934247992223</v>
      </c>
      <c r="BE29" s="126">
        <f t="shared" si="19"/>
        <v>1.2618366370048979</v>
      </c>
      <c r="BF29" s="126">
        <f t="shared" si="20"/>
        <v>1.3283583315784766</v>
      </c>
      <c r="BG29" s="126">
        <f t="shared" si="21"/>
        <v>2.1818181818181817</v>
      </c>
      <c r="BJ29" s="1">
        <f>BB29</f>
        <v>24</v>
      </c>
      <c r="BK29" s="128">
        <f t="shared" si="42"/>
        <v>0.4005830593666343</v>
      </c>
      <c r="BL29" s="128">
        <f t="shared" si="42"/>
        <v>0.4005830593666343</v>
      </c>
      <c r="BM29" s="128">
        <f t="shared" si="42"/>
        <v>5.2576526541870748E-2</v>
      </c>
      <c r="BN29" s="128">
        <f t="shared" si="42"/>
        <v>5.5348263815769856E-2</v>
      </c>
      <c r="BO29" s="128">
        <f t="shared" si="42"/>
        <v>9.0909090909090912E-2</v>
      </c>
      <c r="BS29" s="20">
        <v>24</v>
      </c>
      <c r="BT29" s="126">
        <f t="shared" si="22"/>
        <v>5.0000000000000009</v>
      </c>
      <c r="BU29" s="126">
        <f t="shared" si="23"/>
        <v>5.0000000000000009</v>
      </c>
      <c r="BV29" s="126">
        <f t="shared" si="24"/>
        <v>2</v>
      </c>
      <c r="BW29" s="126">
        <f t="shared" si="25"/>
        <v>4</v>
      </c>
      <c r="BX29" s="126">
        <f t="shared" si="26"/>
        <v>8</v>
      </c>
      <c r="CA29" s="20">
        <v>24</v>
      </c>
      <c r="CB29" s="126">
        <f t="shared" si="27"/>
        <v>9.2428057329651043</v>
      </c>
      <c r="CC29" s="126">
        <f t="shared" si="28"/>
        <v>9.2428057329651043</v>
      </c>
      <c r="CD29" s="126">
        <f t="shared" si="29"/>
        <v>0.8087455016344467</v>
      </c>
      <c r="CE29" s="126">
        <f t="shared" si="39"/>
        <v>1.2770716038639178</v>
      </c>
      <c r="CF29" s="126">
        <f t="shared" si="30"/>
        <v>3.4285714285714284</v>
      </c>
      <c r="CI29" s="20">
        <v>24</v>
      </c>
      <c r="CJ29" s="126">
        <f t="shared" si="31"/>
        <v>9.0646223719535524</v>
      </c>
      <c r="CK29" s="126">
        <f t="shared" si="32"/>
        <v>9.0646223719535524</v>
      </c>
      <c r="CL29" s="126">
        <f t="shared" si="33"/>
        <v>1.1897316863189036</v>
      </c>
      <c r="CM29" s="126">
        <f t="shared" si="34"/>
        <v>1.2524521412025633</v>
      </c>
      <c r="CN29" s="126">
        <f t="shared" si="35"/>
        <v>3.4285714285714284</v>
      </c>
    </row>
    <row r="30" spans="2:92" x14ac:dyDescent="0.3">
      <c r="S30" s="1">
        <v>25</v>
      </c>
      <c r="T30" s="123">
        <f t="shared" si="7"/>
        <v>7.3816335472563734</v>
      </c>
      <c r="U30" s="123">
        <f t="shared" si="9"/>
        <v>7.3816335472563734</v>
      </c>
      <c r="V30" s="123">
        <f t="shared" si="10"/>
        <v>1.937678806154798</v>
      </c>
      <c r="W30" s="123">
        <f t="shared" si="11"/>
        <v>3.2990540993324573</v>
      </c>
      <c r="X30" s="123">
        <f t="shared" si="8"/>
        <v>5</v>
      </c>
      <c r="Y30" s="123"/>
      <c r="Z30" s="124"/>
      <c r="AA30" s="125">
        <v>25</v>
      </c>
      <c r="AB30" s="121">
        <f t="shared" si="40"/>
        <v>0.29526534189025494</v>
      </c>
      <c r="AC30" s="121">
        <f t="shared" si="40"/>
        <v>0.29526534189025494</v>
      </c>
      <c r="AD30" s="121">
        <f t="shared" si="40"/>
        <v>7.7507152246191924E-2</v>
      </c>
      <c r="AE30" s="121">
        <f t="shared" si="40"/>
        <v>0.1319621639732983</v>
      </c>
      <c r="AF30" s="121">
        <f t="shared" si="40"/>
        <v>0.2</v>
      </c>
      <c r="AJ30" s="20">
        <v>25</v>
      </c>
      <c r="AK30" s="126">
        <f t="shared" si="12"/>
        <v>10.211433101445033</v>
      </c>
      <c r="AL30" s="126">
        <f t="shared" si="13"/>
        <v>10.211433101445033</v>
      </c>
      <c r="AM30" s="126">
        <f t="shared" si="14"/>
        <v>0.89350039637644041</v>
      </c>
      <c r="AN30" s="126">
        <f t="shared" si="15"/>
        <v>1.4109061280062223</v>
      </c>
      <c r="AO30" s="126">
        <f t="shared" si="16"/>
        <v>2.2727272727272729</v>
      </c>
      <c r="AP30" s="127"/>
      <c r="AQ30" s="126"/>
      <c r="AR30" s="125">
        <v>25</v>
      </c>
      <c r="AS30" s="121">
        <f t="shared" si="41"/>
        <v>0.40845732405780133</v>
      </c>
      <c r="AT30" s="121">
        <f t="shared" si="41"/>
        <v>0.40845732405780133</v>
      </c>
      <c r="AU30" s="121">
        <f t="shared" si="41"/>
        <v>3.5740015855057615E-2</v>
      </c>
      <c r="AV30" s="121">
        <f t="shared" si="41"/>
        <v>5.643624512024889E-2</v>
      </c>
      <c r="AW30" s="121">
        <f t="shared" si="41"/>
        <v>9.0909090909090912E-2</v>
      </c>
      <c r="AX30" s="126"/>
      <c r="BB30" s="20">
        <v>25</v>
      </c>
      <c r="BC30" s="126">
        <f t="shared" si="17"/>
        <v>10.014576484165858</v>
      </c>
      <c r="BD30" s="126">
        <f t="shared" si="18"/>
        <v>10.014576484165858</v>
      </c>
      <c r="BE30" s="126">
        <f t="shared" si="19"/>
        <v>1.3144131635467686</v>
      </c>
      <c r="BF30" s="126">
        <f t="shared" si="20"/>
        <v>1.3837065953942465</v>
      </c>
      <c r="BG30" s="126">
        <f t="shared" si="21"/>
        <v>2.2727272727272729</v>
      </c>
      <c r="BJ30" s="1">
        <v>13</v>
      </c>
      <c r="BK30" s="128">
        <f t="shared" si="42"/>
        <v>0.4005830593666343</v>
      </c>
      <c r="BL30" s="128">
        <f t="shared" si="42"/>
        <v>0.4005830593666343</v>
      </c>
      <c r="BM30" s="128">
        <f t="shared" si="42"/>
        <v>5.2576526541870748E-2</v>
      </c>
      <c r="BN30" s="128">
        <f t="shared" si="42"/>
        <v>5.5348263815769856E-2</v>
      </c>
      <c r="BO30" s="128">
        <f t="shared" si="42"/>
        <v>9.0909090909090912E-2</v>
      </c>
      <c r="BS30" s="20">
        <v>25</v>
      </c>
      <c r="BT30" s="126">
        <f t="shared" si="22"/>
        <v>5.2083333333333339</v>
      </c>
      <c r="BU30" s="126">
        <f t="shared" si="23"/>
        <v>5.2083333333333339</v>
      </c>
      <c r="BV30" s="126">
        <f t="shared" si="24"/>
        <v>2.083333333333333</v>
      </c>
      <c r="BW30" s="126">
        <f t="shared" si="25"/>
        <v>4.1666666666666661</v>
      </c>
      <c r="BX30" s="126">
        <f t="shared" si="26"/>
        <v>8.3333333333333321</v>
      </c>
      <c r="CA30" s="20">
        <v>25</v>
      </c>
      <c r="CB30" s="126">
        <f t="shared" si="27"/>
        <v>9.627922638505316</v>
      </c>
      <c r="CC30" s="126">
        <f t="shared" si="28"/>
        <v>9.627922638505316</v>
      </c>
      <c r="CD30" s="126">
        <f t="shared" si="29"/>
        <v>0.84244323086921524</v>
      </c>
      <c r="CE30" s="126">
        <f t="shared" si="39"/>
        <v>1.3302829206915809</v>
      </c>
      <c r="CF30" s="126">
        <f t="shared" si="30"/>
        <v>3.5714285714285712</v>
      </c>
      <c r="CI30" s="20">
        <v>25</v>
      </c>
      <c r="CJ30" s="126">
        <f t="shared" si="31"/>
        <v>9.4423149707849507</v>
      </c>
      <c r="CK30" s="126">
        <f t="shared" si="32"/>
        <v>9.4423149707849507</v>
      </c>
      <c r="CL30" s="126">
        <f t="shared" si="33"/>
        <v>1.2393038399155245</v>
      </c>
      <c r="CM30" s="126">
        <f t="shared" si="34"/>
        <v>1.3046376470860035</v>
      </c>
      <c r="CN30" s="126">
        <f t="shared" si="35"/>
        <v>3.5714285714285712</v>
      </c>
    </row>
    <row r="31" spans="2:92" x14ac:dyDescent="0.3">
      <c r="S31" s="1">
        <v>26</v>
      </c>
      <c r="T31" s="123">
        <f t="shared" si="7"/>
        <v>7.6768988891466288</v>
      </c>
      <c r="U31" s="123">
        <f t="shared" si="9"/>
        <v>7.6768988891466288</v>
      </c>
      <c r="V31" s="123">
        <f t="shared" si="10"/>
        <v>2.0151859584009899</v>
      </c>
      <c r="W31" s="123">
        <f t="shared" si="11"/>
        <v>3.4310162633057555</v>
      </c>
      <c r="X31" s="123">
        <f t="shared" si="8"/>
        <v>5.2</v>
      </c>
      <c r="Y31" s="123"/>
      <c r="Z31" s="124"/>
      <c r="AA31" s="125">
        <v>26</v>
      </c>
      <c r="AB31" s="121">
        <f t="shared" si="40"/>
        <v>0.29526534189025494</v>
      </c>
      <c r="AC31" s="121">
        <f t="shared" si="40"/>
        <v>0.29526534189025494</v>
      </c>
      <c r="AD31" s="121">
        <f t="shared" si="40"/>
        <v>7.7507152246191924E-2</v>
      </c>
      <c r="AE31" s="121">
        <f t="shared" si="40"/>
        <v>0.1319621639732983</v>
      </c>
      <c r="AF31" s="121">
        <f t="shared" si="40"/>
        <v>0.2</v>
      </c>
      <c r="AJ31" s="20">
        <v>26</v>
      </c>
      <c r="AK31" s="126">
        <f t="shared" si="12"/>
        <v>10.619890425502835</v>
      </c>
      <c r="AL31" s="126">
        <f t="shared" si="13"/>
        <v>10.619890425502835</v>
      </c>
      <c r="AM31" s="126">
        <f t="shared" si="14"/>
        <v>0.929240412231498</v>
      </c>
      <c r="AN31" s="126">
        <f t="shared" si="15"/>
        <v>1.4673423731264712</v>
      </c>
      <c r="AO31" s="126">
        <f t="shared" si="16"/>
        <v>2.3636363636363638</v>
      </c>
      <c r="AP31" s="127"/>
      <c r="AQ31" s="126"/>
      <c r="AR31" s="125">
        <v>26</v>
      </c>
      <c r="AS31" s="121">
        <f t="shared" si="41"/>
        <v>0.40845732405780133</v>
      </c>
      <c r="AT31" s="121">
        <f t="shared" si="41"/>
        <v>0.40845732405780133</v>
      </c>
      <c r="AU31" s="121">
        <f t="shared" si="41"/>
        <v>3.5740015855057615E-2</v>
      </c>
      <c r="AV31" s="121">
        <f t="shared" si="41"/>
        <v>5.643624512024889E-2</v>
      </c>
      <c r="AW31" s="121">
        <f t="shared" si="41"/>
        <v>9.0909090909090912E-2</v>
      </c>
      <c r="AX31" s="126"/>
      <c r="BB31" s="20">
        <v>26</v>
      </c>
      <c r="BC31" s="126">
        <f t="shared" si="17"/>
        <v>10.415159543532491</v>
      </c>
      <c r="BD31" s="126">
        <f t="shared" si="18"/>
        <v>10.415159543532491</v>
      </c>
      <c r="BE31" s="126">
        <f t="shared" si="19"/>
        <v>1.3669896900886394</v>
      </c>
      <c r="BF31" s="126">
        <f t="shared" si="20"/>
        <v>1.4390548592100163</v>
      </c>
      <c r="BG31" s="126">
        <f t="shared" si="21"/>
        <v>2.3636363636363638</v>
      </c>
      <c r="BJ31" s="1">
        <f>BB31</f>
        <v>26</v>
      </c>
      <c r="BK31" s="128">
        <f t="shared" si="42"/>
        <v>0.4005830593666343</v>
      </c>
      <c r="BL31" s="128">
        <f t="shared" si="42"/>
        <v>0.4005830593666343</v>
      </c>
      <c r="BM31" s="128">
        <f t="shared" si="42"/>
        <v>5.2576526541870748E-2</v>
      </c>
      <c r="BN31" s="128">
        <f t="shared" si="42"/>
        <v>5.5348263815769856E-2</v>
      </c>
      <c r="BO31" s="128">
        <f t="shared" si="42"/>
        <v>9.0909090909090912E-2</v>
      </c>
      <c r="BS31" s="20">
        <v>26</v>
      </c>
      <c r="BT31" s="126">
        <f t="shared" si="22"/>
        <v>5.4166666666666679</v>
      </c>
      <c r="BU31" s="126">
        <f t="shared" si="23"/>
        <v>5.4166666666666679</v>
      </c>
      <c r="BV31" s="126">
        <f t="shared" si="24"/>
        <v>2.1666666666666665</v>
      </c>
      <c r="BW31" s="126">
        <f t="shared" si="25"/>
        <v>4.333333333333333</v>
      </c>
      <c r="BX31" s="126">
        <f t="shared" si="26"/>
        <v>8.6666666666666661</v>
      </c>
      <c r="CA31" s="20">
        <v>26</v>
      </c>
      <c r="CB31" s="126">
        <f t="shared" si="27"/>
        <v>10.01303954404553</v>
      </c>
      <c r="CC31" s="126">
        <f t="shared" si="28"/>
        <v>10.01303954404553</v>
      </c>
      <c r="CD31" s="126">
        <f t="shared" si="29"/>
        <v>0.8761409601039839</v>
      </c>
      <c r="CE31" s="126">
        <f t="shared" si="39"/>
        <v>1.3834942375192443</v>
      </c>
      <c r="CF31" s="126">
        <f t="shared" si="30"/>
        <v>3.714285714285714</v>
      </c>
      <c r="CI31" s="20">
        <v>26</v>
      </c>
      <c r="CJ31" s="126">
        <f t="shared" si="31"/>
        <v>9.8200075696163474</v>
      </c>
      <c r="CK31" s="126">
        <f t="shared" si="32"/>
        <v>9.8200075696163474</v>
      </c>
      <c r="CL31" s="126">
        <f t="shared" si="33"/>
        <v>1.2888759935121454</v>
      </c>
      <c r="CM31" s="126">
        <f t="shared" si="34"/>
        <v>1.3568231529694437</v>
      </c>
      <c r="CN31" s="126">
        <f t="shared" si="35"/>
        <v>3.714285714285714</v>
      </c>
    </row>
    <row r="32" spans="2:92" x14ac:dyDescent="0.3">
      <c r="B32" s="332" t="s">
        <v>51</v>
      </c>
      <c r="C32" s="332"/>
      <c r="S32" s="1">
        <v>27</v>
      </c>
      <c r="T32" s="123">
        <f t="shared" si="7"/>
        <v>7.9721642310368832</v>
      </c>
      <c r="U32" s="123">
        <f t="shared" si="9"/>
        <v>7.9721642310368832</v>
      </c>
      <c r="V32" s="123">
        <f t="shared" si="10"/>
        <v>2.0926931106471818</v>
      </c>
      <c r="W32" s="123">
        <f t="shared" si="11"/>
        <v>3.5629784272790541</v>
      </c>
      <c r="X32" s="123">
        <f t="shared" si="8"/>
        <v>5.4</v>
      </c>
      <c r="Y32" s="123"/>
      <c r="Z32" s="124"/>
      <c r="AA32" s="125">
        <v>27</v>
      </c>
      <c r="AB32" s="121">
        <f t="shared" si="40"/>
        <v>0.29526534189025494</v>
      </c>
      <c r="AC32" s="121">
        <f t="shared" si="40"/>
        <v>0.29526534189025494</v>
      </c>
      <c r="AD32" s="121">
        <f t="shared" si="40"/>
        <v>7.7507152246191924E-2</v>
      </c>
      <c r="AE32" s="121">
        <f t="shared" si="40"/>
        <v>0.1319621639732983</v>
      </c>
      <c r="AF32" s="121">
        <f t="shared" si="40"/>
        <v>0.2</v>
      </c>
      <c r="AJ32" s="20">
        <v>27</v>
      </c>
      <c r="AK32" s="126">
        <f t="shared" si="12"/>
        <v>11.028347749560636</v>
      </c>
      <c r="AL32" s="126">
        <f t="shared" si="13"/>
        <v>11.028347749560636</v>
      </c>
      <c r="AM32" s="126">
        <f t="shared" si="14"/>
        <v>0.9649804280865556</v>
      </c>
      <c r="AN32" s="126">
        <f t="shared" si="15"/>
        <v>1.5237786182467201</v>
      </c>
      <c r="AO32" s="126">
        <f t="shared" si="16"/>
        <v>2.4545454545454546</v>
      </c>
      <c r="AP32" s="127"/>
      <c r="AQ32" s="126"/>
      <c r="AR32" s="125">
        <v>27</v>
      </c>
      <c r="AS32" s="121">
        <f t="shared" si="41"/>
        <v>0.40845732405780133</v>
      </c>
      <c r="AT32" s="121">
        <f t="shared" si="41"/>
        <v>0.40845732405780133</v>
      </c>
      <c r="AU32" s="121">
        <f t="shared" si="41"/>
        <v>3.5740015855057615E-2</v>
      </c>
      <c r="AV32" s="121">
        <f t="shared" si="41"/>
        <v>5.643624512024889E-2</v>
      </c>
      <c r="AW32" s="121">
        <f t="shared" si="41"/>
        <v>9.0909090909090912E-2</v>
      </c>
      <c r="AX32" s="126"/>
      <c r="BB32" s="20">
        <v>27</v>
      </c>
      <c r="BC32" s="126">
        <f t="shared" si="17"/>
        <v>10.815742602899126</v>
      </c>
      <c r="BD32" s="126">
        <f t="shared" si="18"/>
        <v>10.815742602899126</v>
      </c>
      <c r="BE32" s="126">
        <f t="shared" si="19"/>
        <v>1.4195662166305103</v>
      </c>
      <c r="BF32" s="126">
        <f t="shared" si="20"/>
        <v>1.4944031230257862</v>
      </c>
      <c r="BG32" s="126">
        <f t="shared" si="21"/>
        <v>2.4545454545454546</v>
      </c>
      <c r="BJ32" s="1">
        <v>14</v>
      </c>
      <c r="BK32" s="128">
        <f t="shared" si="42"/>
        <v>0.4005830593666343</v>
      </c>
      <c r="BL32" s="128">
        <f t="shared" si="42"/>
        <v>0.4005830593666343</v>
      </c>
      <c r="BM32" s="128">
        <f t="shared" si="42"/>
        <v>5.2576526541870748E-2</v>
      </c>
      <c r="BN32" s="128">
        <f t="shared" si="42"/>
        <v>5.5348263815769856E-2</v>
      </c>
      <c r="BO32" s="128">
        <f t="shared" si="42"/>
        <v>9.0909090909090912E-2</v>
      </c>
      <c r="BS32" s="20">
        <v>27</v>
      </c>
      <c r="BT32" s="126">
        <f t="shared" si="22"/>
        <v>5.6250000000000009</v>
      </c>
      <c r="BU32" s="126">
        <f t="shared" si="23"/>
        <v>5.6250000000000009</v>
      </c>
      <c r="BV32" s="126">
        <f t="shared" si="24"/>
        <v>2.25</v>
      </c>
      <c r="BW32" s="126">
        <f t="shared" si="25"/>
        <v>4.5</v>
      </c>
      <c r="BX32" s="126">
        <f t="shared" si="26"/>
        <v>9</v>
      </c>
      <c r="CA32" s="20">
        <v>27</v>
      </c>
      <c r="CB32" s="126">
        <f t="shared" si="27"/>
        <v>10.398156449585741</v>
      </c>
      <c r="CC32" s="126">
        <f t="shared" si="28"/>
        <v>10.398156449585741</v>
      </c>
      <c r="CD32" s="126">
        <f t="shared" si="29"/>
        <v>0.90983868933875245</v>
      </c>
      <c r="CE32" s="126">
        <f t="shared" si="39"/>
        <v>1.4367055543469074</v>
      </c>
      <c r="CF32" s="126">
        <f t="shared" si="30"/>
        <v>3.8571428571428568</v>
      </c>
      <c r="CI32" s="20">
        <v>27</v>
      </c>
      <c r="CJ32" s="126">
        <f t="shared" si="31"/>
        <v>10.197700168447746</v>
      </c>
      <c r="CK32" s="126">
        <f t="shared" si="32"/>
        <v>10.197700168447746</v>
      </c>
      <c r="CL32" s="126">
        <f t="shared" si="33"/>
        <v>1.3384481471087666</v>
      </c>
      <c r="CM32" s="126">
        <f t="shared" si="34"/>
        <v>1.4090086588528838</v>
      </c>
      <c r="CN32" s="126">
        <f t="shared" si="35"/>
        <v>3.8571428571428568</v>
      </c>
    </row>
    <row r="33" spans="2:92" ht="15" thickBot="1" x14ac:dyDescent="0.35">
      <c r="S33" s="1">
        <v>28</v>
      </c>
      <c r="T33" s="123">
        <f t="shared" si="7"/>
        <v>8.2674295729271385</v>
      </c>
      <c r="U33" s="123">
        <f t="shared" si="9"/>
        <v>8.2674295729271385</v>
      </c>
      <c r="V33" s="123">
        <f t="shared" si="10"/>
        <v>2.1702002628933741</v>
      </c>
      <c r="W33" s="123">
        <f t="shared" si="11"/>
        <v>3.6949405912523523</v>
      </c>
      <c r="X33" s="123">
        <f t="shared" si="8"/>
        <v>5.6000000000000005</v>
      </c>
      <c r="Y33" s="123"/>
      <c r="Z33" s="124"/>
      <c r="AA33" s="125">
        <v>28</v>
      </c>
      <c r="AB33" s="121">
        <f t="shared" si="40"/>
        <v>0.29526534189025494</v>
      </c>
      <c r="AC33" s="121">
        <f t="shared" si="40"/>
        <v>0.29526534189025494</v>
      </c>
      <c r="AD33" s="121">
        <f t="shared" si="40"/>
        <v>7.7507152246191924E-2</v>
      </c>
      <c r="AE33" s="121">
        <f t="shared" si="40"/>
        <v>0.1319621639732983</v>
      </c>
      <c r="AF33" s="121">
        <f t="shared" si="40"/>
        <v>0.2</v>
      </c>
      <c r="AJ33" s="20">
        <v>28</v>
      </c>
      <c r="AK33" s="126">
        <f t="shared" si="12"/>
        <v>11.436805073618437</v>
      </c>
      <c r="AL33" s="126">
        <f t="shared" si="13"/>
        <v>11.436805073618437</v>
      </c>
      <c r="AM33" s="126">
        <f t="shared" si="14"/>
        <v>1.0007204439416133</v>
      </c>
      <c r="AN33" s="126">
        <f t="shared" si="15"/>
        <v>1.5802148633669688</v>
      </c>
      <c r="AO33" s="126">
        <f t="shared" si="16"/>
        <v>2.5454545454545454</v>
      </c>
      <c r="AP33" s="127"/>
      <c r="AQ33" s="126"/>
      <c r="AR33" s="125">
        <v>28</v>
      </c>
      <c r="AS33" s="121">
        <f t="shared" si="41"/>
        <v>0.40845732405780133</v>
      </c>
      <c r="AT33" s="121">
        <f t="shared" si="41"/>
        <v>0.40845732405780133</v>
      </c>
      <c r="AU33" s="121">
        <f t="shared" si="41"/>
        <v>3.5740015855057615E-2</v>
      </c>
      <c r="AV33" s="121">
        <f t="shared" si="41"/>
        <v>5.643624512024889E-2</v>
      </c>
      <c r="AW33" s="121">
        <f t="shared" si="41"/>
        <v>9.0909090909090912E-2</v>
      </c>
      <c r="AX33" s="126"/>
      <c r="BB33" s="20">
        <v>28</v>
      </c>
      <c r="BC33" s="126">
        <f t="shared" si="17"/>
        <v>11.21632566226576</v>
      </c>
      <c r="BD33" s="126">
        <f t="shared" si="18"/>
        <v>11.21632566226576</v>
      </c>
      <c r="BE33" s="126">
        <f t="shared" si="19"/>
        <v>1.472142743172381</v>
      </c>
      <c r="BF33" s="126">
        <f t="shared" si="20"/>
        <v>1.549751386841556</v>
      </c>
      <c r="BG33" s="126">
        <f t="shared" si="21"/>
        <v>2.5454545454545454</v>
      </c>
      <c r="BJ33" s="1">
        <f>BB33</f>
        <v>28</v>
      </c>
      <c r="BK33" s="128">
        <f t="shared" si="42"/>
        <v>0.4005830593666343</v>
      </c>
      <c r="BL33" s="128">
        <f t="shared" si="42"/>
        <v>0.4005830593666343</v>
      </c>
      <c r="BM33" s="128">
        <f t="shared" si="42"/>
        <v>5.2576526541870748E-2</v>
      </c>
      <c r="BN33" s="128">
        <f t="shared" si="42"/>
        <v>5.5348263815769856E-2</v>
      </c>
      <c r="BO33" s="128">
        <f t="shared" si="42"/>
        <v>9.0909090909090912E-2</v>
      </c>
      <c r="BS33" s="20">
        <v>28</v>
      </c>
      <c r="BT33" s="126">
        <f t="shared" si="22"/>
        <v>5.8333333333333339</v>
      </c>
      <c r="BU33" s="126">
        <f t="shared" si="23"/>
        <v>5.8333333333333339</v>
      </c>
      <c r="BV33" s="126">
        <f t="shared" si="24"/>
        <v>2.333333333333333</v>
      </c>
      <c r="BW33" s="126">
        <f t="shared" si="25"/>
        <v>4.6666666666666661</v>
      </c>
      <c r="BX33" s="126">
        <f t="shared" si="26"/>
        <v>9.3333333333333321</v>
      </c>
      <c r="CA33" s="20">
        <v>28</v>
      </c>
      <c r="CB33" s="126">
        <f t="shared" si="27"/>
        <v>10.783273355125955</v>
      </c>
      <c r="CC33" s="126">
        <f t="shared" si="28"/>
        <v>10.783273355125955</v>
      </c>
      <c r="CD33" s="126">
        <f t="shared" si="29"/>
        <v>0.94353641857352111</v>
      </c>
      <c r="CE33" s="126">
        <f t="shared" si="39"/>
        <v>1.4899168711745707</v>
      </c>
      <c r="CF33" s="126">
        <f t="shared" si="30"/>
        <v>4</v>
      </c>
      <c r="CI33" s="20">
        <v>28</v>
      </c>
      <c r="CJ33" s="126">
        <f t="shared" si="31"/>
        <v>10.575392767279144</v>
      </c>
      <c r="CK33" s="126">
        <f t="shared" si="32"/>
        <v>10.575392767279144</v>
      </c>
      <c r="CL33" s="126">
        <f t="shared" si="33"/>
        <v>1.3880203007053875</v>
      </c>
      <c r="CM33" s="126">
        <f t="shared" si="34"/>
        <v>1.461194164736324</v>
      </c>
      <c r="CN33" s="126">
        <f t="shared" si="35"/>
        <v>4</v>
      </c>
    </row>
    <row r="34" spans="2:92" x14ac:dyDescent="0.3">
      <c r="B34" s="313" t="s">
        <v>50</v>
      </c>
      <c r="C34" s="324"/>
      <c r="D34" s="324"/>
      <c r="E34" s="325"/>
      <c r="G34" s="313" t="s">
        <v>45</v>
      </c>
      <c r="H34" s="324"/>
      <c r="I34" s="324"/>
      <c r="J34" s="325"/>
      <c r="L34" s="313" t="s">
        <v>47</v>
      </c>
      <c r="M34" s="324"/>
      <c r="N34" s="324"/>
      <c r="O34" s="325"/>
      <c r="S34" s="1">
        <v>29</v>
      </c>
      <c r="T34" s="123">
        <f t="shared" si="7"/>
        <v>8.5626949148173939</v>
      </c>
      <c r="U34" s="123">
        <f t="shared" si="9"/>
        <v>8.5626949148173939</v>
      </c>
      <c r="V34" s="123">
        <f t="shared" si="10"/>
        <v>2.247707415139566</v>
      </c>
      <c r="W34" s="123">
        <f t="shared" si="11"/>
        <v>3.8269027552256505</v>
      </c>
      <c r="X34" s="123">
        <f t="shared" si="8"/>
        <v>5.8000000000000007</v>
      </c>
      <c r="Y34" s="123"/>
      <c r="Z34" s="124"/>
      <c r="AA34" s="125">
        <v>29</v>
      </c>
      <c r="AB34" s="121">
        <f t="shared" si="40"/>
        <v>0.29526534189025494</v>
      </c>
      <c r="AC34" s="121">
        <f t="shared" si="40"/>
        <v>0.29526534189025494</v>
      </c>
      <c r="AD34" s="121">
        <f t="shared" si="40"/>
        <v>7.7507152246191924E-2</v>
      </c>
      <c r="AE34" s="121">
        <f t="shared" si="40"/>
        <v>0.1319621639732983</v>
      </c>
      <c r="AF34" s="121">
        <f t="shared" si="40"/>
        <v>0.2</v>
      </c>
      <c r="AJ34" s="20">
        <v>29</v>
      </c>
      <c r="AK34" s="126">
        <f t="shared" si="12"/>
        <v>11.845262397676239</v>
      </c>
      <c r="AL34" s="126">
        <f t="shared" si="13"/>
        <v>11.845262397676239</v>
      </c>
      <c r="AM34" s="126">
        <f t="shared" si="14"/>
        <v>1.0364604597966709</v>
      </c>
      <c r="AN34" s="126">
        <f t="shared" si="15"/>
        <v>1.6366511084872177</v>
      </c>
      <c r="AO34" s="126">
        <f t="shared" si="16"/>
        <v>2.6363636363636362</v>
      </c>
      <c r="AP34" s="127"/>
      <c r="AQ34" s="126"/>
      <c r="AR34" s="125">
        <v>29</v>
      </c>
      <c r="AS34" s="121">
        <f t="shared" si="41"/>
        <v>0.40845732405780133</v>
      </c>
      <c r="AT34" s="121">
        <f t="shared" si="41"/>
        <v>0.40845732405780133</v>
      </c>
      <c r="AU34" s="121">
        <f t="shared" si="41"/>
        <v>3.5740015855057615E-2</v>
      </c>
      <c r="AV34" s="121">
        <f t="shared" si="41"/>
        <v>5.643624512024889E-2</v>
      </c>
      <c r="AW34" s="121">
        <f t="shared" si="41"/>
        <v>9.0909090909090912E-2</v>
      </c>
      <c r="AX34" s="126"/>
      <c r="BB34" s="20">
        <v>29</v>
      </c>
      <c r="BC34" s="126">
        <f t="shared" si="17"/>
        <v>11.616908721632395</v>
      </c>
      <c r="BD34" s="126">
        <f t="shared" si="18"/>
        <v>11.616908721632395</v>
      </c>
      <c r="BE34" s="126">
        <f t="shared" si="19"/>
        <v>1.5247192697142518</v>
      </c>
      <c r="BF34" s="126">
        <f t="shared" si="20"/>
        <v>1.6050996506573258</v>
      </c>
      <c r="BG34" s="126">
        <f t="shared" si="21"/>
        <v>2.6363636363636362</v>
      </c>
      <c r="BJ34" s="1">
        <v>15</v>
      </c>
      <c r="BK34" s="128">
        <f t="shared" si="42"/>
        <v>0.4005830593666343</v>
      </c>
      <c r="BL34" s="128">
        <f t="shared" si="42"/>
        <v>0.4005830593666343</v>
      </c>
      <c r="BM34" s="128">
        <f t="shared" si="42"/>
        <v>5.2576526541870748E-2</v>
      </c>
      <c r="BN34" s="128">
        <f t="shared" si="42"/>
        <v>5.5348263815769856E-2</v>
      </c>
      <c r="BO34" s="128">
        <f t="shared" si="42"/>
        <v>9.0909090909090912E-2</v>
      </c>
      <c r="BS34" s="20">
        <v>29</v>
      </c>
      <c r="BT34" s="126">
        <f t="shared" si="22"/>
        <v>6.0416666666666679</v>
      </c>
      <c r="BU34" s="126">
        <f t="shared" si="23"/>
        <v>6.0416666666666679</v>
      </c>
      <c r="BV34" s="126">
        <f t="shared" si="24"/>
        <v>2.4166666666666665</v>
      </c>
      <c r="BW34" s="126">
        <f t="shared" si="25"/>
        <v>4.833333333333333</v>
      </c>
      <c r="BX34" s="126">
        <f t="shared" si="26"/>
        <v>9.6666666666666661</v>
      </c>
      <c r="CA34" s="20">
        <v>29</v>
      </c>
      <c r="CB34" s="126">
        <f t="shared" si="27"/>
        <v>11.168390260666166</v>
      </c>
      <c r="CC34" s="126">
        <f t="shared" si="28"/>
        <v>11.168390260666166</v>
      </c>
      <c r="CD34" s="126">
        <f t="shared" si="29"/>
        <v>0.97723414780828965</v>
      </c>
      <c r="CE34" s="126">
        <f t="shared" si="39"/>
        <v>1.5431281880022338</v>
      </c>
      <c r="CF34" s="126">
        <f t="shared" si="30"/>
        <v>4.1428571428571423</v>
      </c>
      <c r="CI34" s="20">
        <v>29</v>
      </c>
      <c r="CJ34" s="126">
        <f t="shared" si="31"/>
        <v>10.953085366110543</v>
      </c>
      <c r="CK34" s="126">
        <f t="shared" si="32"/>
        <v>10.953085366110543</v>
      </c>
      <c r="CL34" s="126">
        <f t="shared" si="33"/>
        <v>1.4375924543020084</v>
      </c>
      <c r="CM34" s="126">
        <f t="shared" si="34"/>
        <v>1.513379670619764</v>
      </c>
      <c r="CN34" s="126">
        <f t="shared" si="35"/>
        <v>4.1428571428571423</v>
      </c>
    </row>
    <row r="35" spans="2:92" ht="15" thickBot="1" x14ac:dyDescent="0.35">
      <c r="B35" s="326"/>
      <c r="C35" s="327"/>
      <c r="D35" s="327"/>
      <c r="E35" s="328"/>
      <c r="G35" s="326"/>
      <c r="H35" s="327"/>
      <c r="I35" s="327"/>
      <c r="J35" s="328"/>
      <c r="L35" s="326"/>
      <c r="M35" s="327"/>
      <c r="N35" s="327"/>
      <c r="O35" s="328"/>
      <c r="S35" s="1">
        <v>30</v>
      </c>
      <c r="T35" s="123">
        <f t="shared" si="7"/>
        <v>8.8579602567076474</v>
      </c>
      <c r="U35" s="123">
        <f t="shared" si="9"/>
        <v>8.8579602567076474</v>
      </c>
      <c r="V35" s="123">
        <f t="shared" si="10"/>
        <v>2.3252145673857578</v>
      </c>
      <c r="W35" s="123">
        <f t="shared" si="11"/>
        <v>3.9588649191989491</v>
      </c>
      <c r="X35" s="123">
        <f t="shared" si="8"/>
        <v>6</v>
      </c>
      <c r="Y35" s="123"/>
      <c r="Z35" s="124"/>
      <c r="AA35" s="125">
        <v>30</v>
      </c>
      <c r="AB35" s="121">
        <f t="shared" si="40"/>
        <v>0.29526534189025494</v>
      </c>
      <c r="AC35" s="121">
        <f t="shared" si="40"/>
        <v>0.29526534189025494</v>
      </c>
      <c r="AD35" s="121">
        <f t="shared" si="40"/>
        <v>7.7507152246191924E-2</v>
      </c>
      <c r="AE35" s="121">
        <f t="shared" si="40"/>
        <v>0.1319621639732983</v>
      </c>
      <c r="AF35" s="121">
        <f t="shared" si="40"/>
        <v>0.2</v>
      </c>
      <c r="AJ35" s="20">
        <v>30</v>
      </c>
      <c r="AK35" s="126">
        <f t="shared" si="12"/>
        <v>12.25371972173404</v>
      </c>
      <c r="AL35" s="126">
        <f t="shared" si="13"/>
        <v>12.25371972173404</v>
      </c>
      <c r="AM35" s="126">
        <f t="shared" si="14"/>
        <v>1.0722004756517285</v>
      </c>
      <c r="AN35" s="126">
        <f t="shared" si="15"/>
        <v>1.6930873536074666</v>
      </c>
      <c r="AO35" s="126">
        <f t="shared" si="16"/>
        <v>2.7272727272727275</v>
      </c>
      <c r="AP35" s="127"/>
      <c r="AQ35" s="126"/>
      <c r="AR35" s="125">
        <v>30</v>
      </c>
      <c r="AS35" s="121">
        <f t="shared" si="41"/>
        <v>0.40845732405780133</v>
      </c>
      <c r="AT35" s="121">
        <f t="shared" si="41"/>
        <v>0.40845732405780133</v>
      </c>
      <c r="AU35" s="121">
        <f t="shared" si="41"/>
        <v>3.5740015855057615E-2</v>
      </c>
      <c r="AV35" s="121">
        <f t="shared" si="41"/>
        <v>5.643624512024889E-2</v>
      </c>
      <c r="AW35" s="121">
        <f t="shared" si="41"/>
        <v>9.0909090909090912E-2</v>
      </c>
      <c r="AX35" s="126"/>
      <c r="BB35" s="20">
        <v>30</v>
      </c>
      <c r="BC35" s="126">
        <f t="shared" si="17"/>
        <v>12.017491780999029</v>
      </c>
      <c r="BD35" s="126">
        <f t="shared" si="18"/>
        <v>12.017491780999029</v>
      </c>
      <c r="BE35" s="126">
        <f t="shared" si="19"/>
        <v>1.5772957962561225</v>
      </c>
      <c r="BF35" s="126">
        <f t="shared" si="20"/>
        <v>1.6604479144730957</v>
      </c>
      <c r="BG35" s="126">
        <f t="shared" si="21"/>
        <v>2.7272727272727275</v>
      </c>
      <c r="BJ35" s="1">
        <f>BB35</f>
        <v>30</v>
      </c>
      <c r="BK35" s="128">
        <f t="shared" si="42"/>
        <v>0.4005830593666343</v>
      </c>
      <c r="BL35" s="128">
        <f t="shared" si="42"/>
        <v>0.4005830593666343</v>
      </c>
      <c r="BM35" s="128">
        <f t="shared" si="42"/>
        <v>5.2576526541870748E-2</v>
      </c>
      <c r="BN35" s="128">
        <f t="shared" si="42"/>
        <v>5.5348263815769856E-2</v>
      </c>
      <c r="BO35" s="128">
        <f t="shared" si="42"/>
        <v>9.0909090909090912E-2</v>
      </c>
      <c r="BS35" s="20">
        <v>30</v>
      </c>
      <c r="BT35" s="126">
        <f t="shared" si="22"/>
        <v>6.2500000000000009</v>
      </c>
      <c r="BU35" s="126">
        <f t="shared" si="23"/>
        <v>6.2500000000000009</v>
      </c>
      <c r="BV35" s="126">
        <f t="shared" si="24"/>
        <v>2.5</v>
      </c>
      <c r="BW35" s="126">
        <f t="shared" si="25"/>
        <v>5</v>
      </c>
      <c r="BX35" s="126">
        <f t="shared" si="26"/>
        <v>10</v>
      </c>
      <c r="CA35" s="20">
        <v>30</v>
      </c>
      <c r="CB35" s="126">
        <f t="shared" si="27"/>
        <v>11.55350716620638</v>
      </c>
      <c r="CC35" s="126">
        <f t="shared" si="28"/>
        <v>11.55350716620638</v>
      </c>
      <c r="CD35" s="126">
        <f t="shared" si="29"/>
        <v>1.0109318770430582</v>
      </c>
      <c r="CE35" s="126">
        <f t="shared" si="39"/>
        <v>1.5963395048298972</v>
      </c>
      <c r="CF35" s="126">
        <f t="shared" si="30"/>
        <v>4.2857142857142856</v>
      </c>
      <c r="CI35" s="20">
        <v>30</v>
      </c>
      <c r="CJ35" s="126">
        <f t="shared" si="31"/>
        <v>11.330777964941939</v>
      </c>
      <c r="CK35" s="126">
        <f t="shared" si="32"/>
        <v>11.330777964941939</v>
      </c>
      <c r="CL35" s="126">
        <f t="shared" si="33"/>
        <v>1.4871646078986296</v>
      </c>
      <c r="CM35" s="126">
        <f t="shared" si="34"/>
        <v>1.5655651765032041</v>
      </c>
      <c r="CN35" s="126">
        <f t="shared" si="35"/>
        <v>4.2857142857142856</v>
      </c>
    </row>
    <row r="36" spans="2:92" ht="15" thickBot="1" x14ac:dyDescent="0.35">
      <c r="B36" s="129" t="s">
        <v>58</v>
      </c>
      <c r="C36" s="130" t="s">
        <v>59</v>
      </c>
      <c r="D36" s="130" t="s">
        <v>60</v>
      </c>
      <c r="E36" s="131" t="s">
        <v>61</v>
      </c>
      <c r="G36" s="132" t="s">
        <v>46</v>
      </c>
      <c r="H36" s="130" t="s">
        <v>59</v>
      </c>
      <c r="I36" s="130" t="s">
        <v>60</v>
      </c>
      <c r="J36" s="131" t="s">
        <v>61</v>
      </c>
      <c r="L36" s="133" t="s">
        <v>48</v>
      </c>
      <c r="M36" s="134" t="s">
        <v>59</v>
      </c>
      <c r="N36" s="134" t="s">
        <v>60</v>
      </c>
      <c r="O36" s="135" t="s">
        <v>61</v>
      </c>
      <c r="S36" s="1">
        <v>31</v>
      </c>
      <c r="T36" s="123">
        <f t="shared" si="7"/>
        <v>9.1532255985979027</v>
      </c>
      <c r="U36" s="123">
        <f t="shared" si="9"/>
        <v>9.1532255985979027</v>
      </c>
      <c r="V36" s="123">
        <f t="shared" si="10"/>
        <v>2.4027217196319497</v>
      </c>
      <c r="W36" s="123">
        <f t="shared" si="11"/>
        <v>4.0908270831722469</v>
      </c>
      <c r="X36" s="123">
        <f t="shared" si="8"/>
        <v>6.2</v>
      </c>
      <c r="Y36" s="123"/>
      <c r="Z36" s="124"/>
      <c r="AA36" s="125">
        <v>31</v>
      </c>
      <c r="AB36" s="121">
        <f t="shared" si="40"/>
        <v>0.29526534189025494</v>
      </c>
      <c r="AC36" s="121">
        <f t="shared" si="40"/>
        <v>0.29526534189025494</v>
      </c>
      <c r="AD36" s="121">
        <f t="shared" si="40"/>
        <v>7.7507152246191924E-2</v>
      </c>
      <c r="AE36" s="121">
        <f t="shared" si="40"/>
        <v>0.1319621639732983</v>
      </c>
      <c r="AF36" s="121">
        <f t="shared" si="40"/>
        <v>0.2</v>
      </c>
      <c r="AJ36" s="20">
        <v>31</v>
      </c>
      <c r="AK36" s="126">
        <f t="shared" si="12"/>
        <v>12.662177045791841</v>
      </c>
      <c r="AL36" s="126">
        <f t="shared" si="13"/>
        <v>12.662177045791841</v>
      </c>
      <c r="AM36" s="126">
        <f t="shared" si="14"/>
        <v>1.1079404915067861</v>
      </c>
      <c r="AN36" s="126">
        <f t="shared" si="15"/>
        <v>1.7495235987277156</v>
      </c>
      <c r="AO36" s="126">
        <f t="shared" si="16"/>
        <v>2.8181818181818183</v>
      </c>
      <c r="AP36" s="127"/>
      <c r="AQ36" s="126"/>
      <c r="AR36" s="125">
        <v>31</v>
      </c>
      <c r="AS36" s="121">
        <f t="shared" si="41"/>
        <v>0.40845732405780133</v>
      </c>
      <c r="AT36" s="121">
        <f t="shared" si="41"/>
        <v>0.40845732405780133</v>
      </c>
      <c r="AU36" s="121">
        <f t="shared" si="41"/>
        <v>3.5740015855057615E-2</v>
      </c>
      <c r="AV36" s="121">
        <f t="shared" si="41"/>
        <v>5.643624512024889E-2</v>
      </c>
      <c r="AW36" s="121">
        <f t="shared" si="41"/>
        <v>9.0909090909090912E-2</v>
      </c>
      <c r="AX36" s="126"/>
      <c r="BB36" s="20">
        <v>31</v>
      </c>
      <c r="BC36" s="126">
        <f t="shared" si="17"/>
        <v>12.418074840365664</v>
      </c>
      <c r="BD36" s="126">
        <f t="shared" si="18"/>
        <v>12.418074840365664</v>
      </c>
      <c r="BE36" s="126">
        <f t="shared" si="19"/>
        <v>1.6298723227979932</v>
      </c>
      <c r="BF36" s="126">
        <f t="shared" si="20"/>
        <v>1.7157961782888655</v>
      </c>
      <c r="BG36" s="126">
        <f t="shared" si="21"/>
        <v>2.8181818181818183</v>
      </c>
      <c r="BJ36" s="1">
        <v>16</v>
      </c>
      <c r="BK36" s="128">
        <f t="shared" si="42"/>
        <v>0.4005830593666343</v>
      </c>
      <c r="BL36" s="128">
        <f t="shared" si="42"/>
        <v>0.4005830593666343</v>
      </c>
      <c r="BM36" s="128">
        <f t="shared" si="42"/>
        <v>5.2576526541870748E-2</v>
      </c>
      <c r="BN36" s="128">
        <f t="shared" si="42"/>
        <v>5.5348263815769856E-2</v>
      </c>
      <c r="BO36" s="128">
        <f t="shared" si="42"/>
        <v>9.0909090909090912E-2</v>
      </c>
      <c r="BS36" s="20">
        <v>31</v>
      </c>
      <c r="BT36" s="126">
        <f t="shared" si="22"/>
        <v>6.4583333333333348</v>
      </c>
      <c r="BU36" s="126">
        <f t="shared" si="23"/>
        <v>6.4583333333333348</v>
      </c>
      <c r="BV36" s="126">
        <f t="shared" si="24"/>
        <v>2.583333333333333</v>
      </c>
      <c r="BW36" s="126">
        <f t="shared" si="25"/>
        <v>5.1666666666666661</v>
      </c>
      <c r="BX36" s="126">
        <f t="shared" si="26"/>
        <v>10.333333333333332</v>
      </c>
      <c r="CA36" s="20">
        <v>31</v>
      </c>
      <c r="CB36" s="126">
        <f t="shared" si="27"/>
        <v>11.938624071746592</v>
      </c>
      <c r="CC36" s="126">
        <f t="shared" si="28"/>
        <v>11.938624071746592</v>
      </c>
      <c r="CD36" s="126">
        <f t="shared" si="29"/>
        <v>1.0446296062778269</v>
      </c>
      <c r="CE36" s="126">
        <f t="shared" si="39"/>
        <v>1.6495508216575603</v>
      </c>
      <c r="CF36" s="126">
        <f t="shared" si="30"/>
        <v>4.4285714285714279</v>
      </c>
      <c r="CI36" s="20">
        <v>31</v>
      </c>
      <c r="CJ36" s="126">
        <f t="shared" si="31"/>
        <v>11.708470563773338</v>
      </c>
      <c r="CK36" s="126">
        <f t="shared" si="32"/>
        <v>11.708470563773338</v>
      </c>
      <c r="CL36" s="126">
        <f t="shared" si="33"/>
        <v>1.5367367614952505</v>
      </c>
      <c r="CM36" s="126">
        <f t="shared" si="34"/>
        <v>1.6177506823866443</v>
      </c>
      <c r="CN36" s="126">
        <f t="shared" si="35"/>
        <v>4.4285714285714279</v>
      </c>
    </row>
    <row r="37" spans="2:92" x14ac:dyDescent="0.3">
      <c r="B37" s="136" t="s">
        <v>53</v>
      </c>
      <c r="C37" s="137">
        <v>0.5</v>
      </c>
      <c r="D37" s="138">
        <f>'[1]Boomerang (Down Round)'!Z21</f>
        <v>0.36908167736281866</v>
      </c>
      <c r="E37" s="138">
        <f>'Boomerang (Down Round)'!AR21</f>
        <v>0.20833333333333337</v>
      </c>
      <c r="G37" s="136" t="s">
        <v>53</v>
      </c>
      <c r="H37" s="137">
        <v>0.5</v>
      </c>
      <c r="I37" s="138">
        <f>I7</f>
        <v>0.44930305646358143</v>
      </c>
      <c r="J37" s="138">
        <f>'[1]Boomerang (Down Round)'!AL39</f>
        <v>0.38511690554021266</v>
      </c>
      <c r="L37" s="136" t="s">
        <v>53</v>
      </c>
      <c r="M37" s="137">
        <v>0.5</v>
      </c>
      <c r="N37" s="138">
        <f>N7</f>
        <v>0.44064136530329767</v>
      </c>
      <c r="O37" s="138">
        <f>'[1]Boomerang (Down Round)'!AL57</f>
        <v>0.377692598831398</v>
      </c>
      <c r="S37" s="1">
        <v>32</v>
      </c>
      <c r="T37" s="123">
        <f t="shared" si="7"/>
        <v>9.4484909404881581</v>
      </c>
      <c r="U37" s="123">
        <f t="shared" si="9"/>
        <v>9.4484909404881581</v>
      </c>
      <c r="V37" s="123">
        <f t="shared" si="10"/>
        <v>2.4802288718781416</v>
      </c>
      <c r="W37" s="123">
        <f t="shared" si="11"/>
        <v>4.2227892471455455</v>
      </c>
      <c r="X37" s="123">
        <f t="shared" si="8"/>
        <v>6.4</v>
      </c>
      <c r="Y37" s="123"/>
      <c r="Z37" s="124"/>
      <c r="AA37" s="125">
        <v>32</v>
      </c>
      <c r="AB37" s="121">
        <f t="shared" si="40"/>
        <v>0.29526534189025494</v>
      </c>
      <c r="AC37" s="121">
        <f t="shared" si="40"/>
        <v>0.29526534189025494</v>
      </c>
      <c r="AD37" s="121">
        <f t="shared" si="40"/>
        <v>7.7507152246191924E-2</v>
      </c>
      <c r="AE37" s="121">
        <f t="shared" si="40"/>
        <v>0.1319621639732983</v>
      </c>
      <c r="AF37" s="121">
        <f t="shared" si="40"/>
        <v>0.2</v>
      </c>
      <c r="AJ37" s="20">
        <v>32</v>
      </c>
      <c r="AK37" s="126">
        <f t="shared" si="12"/>
        <v>13.070634369849643</v>
      </c>
      <c r="AL37" s="126">
        <f t="shared" si="13"/>
        <v>13.070634369849643</v>
      </c>
      <c r="AM37" s="126">
        <f t="shared" si="14"/>
        <v>1.1436805073618437</v>
      </c>
      <c r="AN37" s="126">
        <f t="shared" si="15"/>
        <v>1.8059598438479645</v>
      </c>
      <c r="AO37" s="126">
        <f t="shared" si="16"/>
        <v>2.9090909090909092</v>
      </c>
      <c r="AP37" s="127"/>
      <c r="AQ37" s="126"/>
      <c r="AR37" s="125">
        <v>32</v>
      </c>
      <c r="AS37" s="121">
        <f t="shared" si="41"/>
        <v>0.40845732405780133</v>
      </c>
      <c r="AT37" s="121">
        <f t="shared" si="41"/>
        <v>0.40845732405780133</v>
      </c>
      <c r="AU37" s="121">
        <f t="shared" si="41"/>
        <v>3.5740015855057615E-2</v>
      </c>
      <c r="AV37" s="121">
        <f t="shared" si="41"/>
        <v>5.643624512024889E-2</v>
      </c>
      <c r="AW37" s="121">
        <f t="shared" si="41"/>
        <v>9.0909090909090912E-2</v>
      </c>
      <c r="AX37" s="126"/>
      <c r="BB37" s="20">
        <v>32</v>
      </c>
      <c r="BC37" s="126">
        <f t="shared" si="17"/>
        <v>12.818657899732298</v>
      </c>
      <c r="BD37" s="126">
        <f t="shared" si="18"/>
        <v>12.818657899732298</v>
      </c>
      <c r="BE37" s="126">
        <f t="shared" si="19"/>
        <v>1.6824488493398639</v>
      </c>
      <c r="BF37" s="126">
        <f t="shared" si="20"/>
        <v>1.7711444421046354</v>
      </c>
      <c r="BG37" s="126">
        <f t="shared" si="21"/>
        <v>2.9090909090909092</v>
      </c>
      <c r="BJ37" s="1">
        <f>BB37</f>
        <v>32</v>
      </c>
      <c r="BK37" s="128">
        <f t="shared" si="42"/>
        <v>0.4005830593666343</v>
      </c>
      <c r="BL37" s="128">
        <f t="shared" si="42"/>
        <v>0.4005830593666343</v>
      </c>
      <c r="BM37" s="128">
        <f t="shared" si="42"/>
        <v>5.2576526541870748E-2</v>
      </c>
      <c r="BN37" s="128">
        <f t="shared" si="42"/>
        <v>5.5348263815769856E-2</v>
      </c>
      <c r="BO37" s="128">
        <f t="shared" si="42"/>
        <v>9.0909090909090912E-2</v>
      </c>
      <c r="BS37" s="20">
        <v>32</v>
      </c>
      <c r="BT37" s="126">
        <f t="shared" si="22"/>
        <v>6.6666666666666679</v>
      </c>
      <c r="BU37" s="126">
        <f t="shared" si="23"/>
        <v>6.6666666666666679</v>
      </c>
      <c r="BV37" s="126">
        <f t="shared" si="24"/>
        <v>2.6666666666666665</v>
      </c>
      <c r="BW37" s="126">
        <f t="shared" si="25"/>
        <v>5.333333333333333</v>
      </c>
      <c r="BX37" s="126">
        <f t="shared" si="26"/>
        <v>10.666666666666666</v>
      </c>
      <c r="CA37" s="20">
        <v>32</v>
      </c>
      <c r="CB37" s="126">
        <f t="shared" si="27"/>
        <v>12.323740977286805</v>
      </c>
      <c r="CC37" s="126">
        <f t="shared" si="28"/>
        <v>12.323740977286805</v>
      </c>
      <c r="CD37" s="126">
        <f t="shared" si="29"/>
        <v>1.0783273355125955</v>
      </c>
      <c r="CE37" s="126">
        <f t="shared" si="39"/>
        <v>1.7027621384852236</v>
      </c>
      <c r="CF37" s="126">
        <f t="shared" si="30"/>
        <v>4.5714285714285712</v>
      </c>
      <c r="CI37" s="20">
        <v>32</v>
      </c>
      <c r="CJ37" s="126">
        <f t="shared" si="31"/>
        <v>12.086163162604736</v>
      </c>
      <c r="CK37" s="126">
        <f t="shared" si="32"/>
        <v>12.086163162604736</v>
      </c>
      <c r="CL37" s="126">
        <f t="shared" si="33"/>
        <v>1.5863089150918714</v>
      </c>
      <c r="CM37" s="126">
        <f t="shared" si="34"/>
        <v>1.6699361882700845</v>
      </c>
      <c r="CN37" s="126">
        <f t="shared" si="35"/>
        <v>4.5714285714285712</v>
      </c>
    </row>
    <row r="38" spans="2:92" x14ac:dyDescent="0.3">
      <c r="B38" s="30" t="s">
        <v>54</v>
      </c>
      <c r="C38" s="139">
        <v>0.5</v>
      </c>
      <c r="D38" s="140">
        <f>D8</f>
        <v>0.36908167736281866</v>
      </c>
      <c r="E38" s="138">
        <f>'Boomerang (Down Round)'!AR22</f>
        <v>0.20833333333333337</v>
      </c>
      <c r="G38" s="30" t="s">
        <v>54</v>
      </c>
      <c r="H38" s="139">
        <v>0.5</v>
      </c>
      <c r="I38" s="140">
        <f>I8</f>
        <v>0.44930305646358143</v>
      </c>
      <c r="J38" s="140">
        <f>'[1]Boomerang (Down Round)'!AL40</f>
        <v>0.38511690554021266</v>
      </c>
      <c r="L38" s="30" t="s">
        <v>54</v>
      </c>
      <c r="M38" s="139">
        <v>0.5</v>
      </c>
      <c r="N38" s="140">
        <f>N8</f>
        <v>0.44064136530329767</v>
      </c>
      <c r="O38" s="140">
        <f>'[1]Boomerang (Down Round)'!AL58</f>
        <v>0.377692598831398</v>
      </c>
      <c r="S38" s="1">
        <v>33</v>
      </c>
      <c r="T38" s="123">
        <f t="shared" si="7"/>
        <v>9.7437562823784134</v>
      </c>
      <c r="U38" s="123">
        <f t="shared" si="9"/>
        <v>9.7437562823784134</v>
      </c>
      <c r="V38" s="123">
        <f t="shared" si="10"/>
        <v>2.5577360241243334</v>
      </c>
      <c r="W38" s="123">
        <f t="shared" si="11"/>
        <v>4.3547514111188441</v>
      </c>
      <c r="X38" s="123">
        <f t="shared" si="8"/>
        <v>6.6000000000000005</v>
      </c>
      <c r="Y38" s="123"/>
      <c r="Z38" s="124"/>
      <c r="AA38" s="125">
        <v>33</v>
      </c>
      <c r="AB38" s="121">
        <f t="shared" si="40"/>
        <v>0.29526534189025494</v>
      </c>
      <c r="AC38" s="121">
        <f t="shared" si="40"/>
        <v>0.29526534189025494</v>
      </c>
      <c r="AD38" s="121">
        <f t="shared" si="40"/>
        <v>7.7507152246191924E-2</v>
      </c>
      <c r="AE38" s="121">
        <f t="shared" si="40"/>
        <v>0.1319621639732983</v>
      </c>
      <c r="AF38" s="121">
        <f t="shared" si="40"/>
        <v>0.2</v>
      </c>
      <c r="AJ38" s="20">
        <v>33</v>
      </c>
      <c r="AK38" s="126">
        <f t="shared" si="12"/>
        <v>13.479091693907444</v>
      </c>
      <c r="AL38" s="126">
        <f t="shared" si="13"/>
        <v>13.479091693907444</v>
      </c>
      <c r="AM38" s="126">
        <f t="shared" si="14"/>
        <v>1.1794205232169013</v>
      </c>
      <c r="AN38" s="126">
        <f t="shared" si="15"/>
        <v>1.8623960889682134</v>
      </c>
      <c r="AO38" s="126">
        <f t="shared" si="16"/>
        <v>3</v>
      </c>
      <c r="AP38" s="127"/>
      <c r="AQ38" s="126"/>
      <c r="AR38" s="125">
        <v>33</v>
      </c>
      <c r="AS38" s="121">
        <f t="shared" si="41"/>
        <v>0.40845732405780133</v>
      </c>
      <c r="AT38" s="121">
        <f t="shared" si="41"/>
        <v>0.40845732405780133</v>
      </c>
      <c r="AU38" s="121">
        <f t="shared" si="41"/>
        <v>3.5740015855057615E-2</v>
      </c>
      <c r="AV38" s="121">
        <f t="shared" si="41"/>
        <v>5.643624512024889E-2</v>
      </c>
      <c r="AW38" s="121">
        <f t="shared" si="41"/>
        <v>9.0909090909090912E-2</v>
      </c>
      <c r="AX38" s="126"/>
      <c r="BB38" s="20">
        <v>33</v>
      </c>
      <c r="BC38" s="126">
        <f t="shared" si="17"/>
        <v>13.219240959098931</v>
      </c>
      <c r="BD38" s="126">
        <f t="shared" si="18"/>
        <v>13.219240959098931</v>
      </c>
      <c r="BE38" s="126">
        <f t="shared" si="19"/>
        <v>1.7350253758817347</v>
      </c>
      <c r="BF38" s="126">
        <f t="shared" si="20"/>
        <v>1.8264927059204052</v>
      </c>
      <c r="BG38" s="126">
        <f t="shared" si="21"/>
        <v>3</v>
      </c>
      <c r="BJ38" s="1">
        <v>17</v>
      </c>
      <c r="BK38" s="128">
        <f t="shared" si="42"/>
        <v>0.4005830593666343</v>
      </c>
      <c r="BL38" s="128">
        <f t="shared" si="42"/>
        <v>0.4005830593666343</v>
      </c>
      <c r="BM38" s="128">
        <f t="shared" si="42"/>
        <v>5.2576526541870748E-2</v>
      </c>
      <c r="BN38" s="128">
        <f t="shared" si="42"/>
        <v>5.5348263815769856E-2</v>
      </c>
      <c r="BO38" s="128">
        <f t="shared" si="42"/>
        <v>9.0909090909090912E-2</v>
      </c>
      <c r="BS38" s="20">
        <v>33</v>
      </c>
      <c r="BT38" s="126">
        <f t="shared" si="22"/>
        <v>6.8750000000000009</v>
      </c>
      <c r="BU38" s="126">
        <f t="shared" si="23"/>
        <v>6.8750000000000009</v>
      </c>
      <c r="BV38" s="126">
        <f t="shared" si="24"/>
        <v>2.75</v>
      </c>
      <c r="BW38" s="126">
        <f t="shared" si="25"/>
        <v>5.5</v>
      </c>
      <c r="BX38" s="126">
        <f t="shared" si="26"/>
        <v>11</v>
      </c>
      <c r="CA38" s="20">
        <v>33</v>
      </c>
      <c r="CB38" s="126">
        <f t="shared" si="27"/>
        <v>12.708857882827019</v>
      </c>
      <c r="CC38" s="126">
        <f t="shared" si="28"/>
        <v>12.708857882827019</v>
      </c>
      <c r="CD38" s="126">
        <f t="shared" si="29"/>
        <v>1.1120250647473642</v>
      </c>
      <c r="CE38" s="126">
        <f t="shared" si="39"/>
        <v>1.755973455312887</v>
      </c>
      <c r="CF38" s="126">
        <f t="shared" si="30"/>
        <v>4.7142857142857144</v>
      </c>
      <c r="CI38" s="20">
        <v>33</v>
      </c>
      <c r="CJ38" s="126">
        <f t="shared" si="31"/>
        <v>12.463855761436134</v>
      </c>
      <c r="CK38" s="126">
        <f t="shared" si="32"/>
        <v>12.463855761436134</v>
      </c>
      <c r="CL38" s="126">
        <f t="shared" si="33"/>
        <v>1.6358810686884924</v>
      </c>
      <c r="CM38" s="126">
        <f t="shared" si="34"/>
        <v>1.7221216941535247</v>
      </c>
      <c r="CN38" s="126">
        <f t="shared" si="35"/>
        <v>4.7142857142857144</v>
      </c>
    </row>
    <row r="39" spans="2:92" x14ac:dyDescent="0.3">
      <c r="B39" s="30" t="s">
        <v>55</v>
      </c>
      <c r="C39" s="141"/>
      <c r="D39" s="140">
        <f>D9</f>
        <v>9.6883940307739905E-2</v>
      </c>
      <c r="E39" s="140">
        <f>'Boomerang (Down Round)'!AR24</f>
        <v>8.3333333333333329E-2</v>
      </c>
      <c r="G39" s="30" t="s">
        <v>55</v>
      </c>
      <c r="H39" s="141"/>
      <c r="I39" s="140">
        <f>I9</f>
        <v>3.9314017440563377E-2</v>
      </c>
      <c r="J39" s="140">
        <f>'[1]Boomerang (Down Round)'!AL42</f>
        <v>3.369772923476861E-2</v>
      </c>
      <c r="L39" s="30" t="s">
        <v>55</v>
      </c>
      <c r="M39" s="141"/>
      <c r="N39" s="140">
        <f>N9</f>
        <v>5.7834179196057822E-2</v>
      </c>
      <c r="O39" s="140">
        <f>'[1]Boomerang (Down Round)'!AL60</f>
        <v>4.9572153596620983E-2</v>
      </c>
      <c r="S39" s="1">
        <v>34</v>
      </c>
      <c r="T39" s="123">
        <f t="shared" si="7"/>
        <v>10.039021624268669</v>
      </c>
      <c r="U39" s="123">
        <f t="shared" si="9"/>
        <v>10.039021624268669</v>
      </c>
      <c r="V39" s="123">
        <f t="shared" si="10"/>
        <v>2.6352431763705253</v>
      </c>
      <c r="W39" s="123">
        <f t="shared" si="11"/>
        <v>4.4867135750921419</v>
      </c>
      <c r="X39" s="123">
        <f t="shared" si="8"/>
        <v>6.8000000000000007</v>
      </c>
      <c r="Y39" s="123"/>
      <c r="Z39" s="124"/>
      <c r="AA39" s="125">
        <v>34</v>
      </c>
      <c r="AB39" s="121">
        <f t="shared" ref="AB39:AF54" si="43">AB38</f>
        <v>0.29526534189025494</v>
      </c>
      <c r="AC39" s="121">
        <f t="shared" si="43"/>
        <v>0.29526534189025494</v>
      </c>
      <c r="AD39" s="121">
        <f t="shared" si="43"/>
        <v>7.7507152246191924E-2</v>
      </c>
      <c r="AE39" s="121">
        <f t="shared" si="43"/>
        <v>0.1319621639732983</v>
      </c>
      <c r="AF39" s="121">
        <f t="shared" si="43"/>
        <v>0.2</v>
      </c>
      <c r="AJ39" s="20">
        <v>34</v>
      </c>
      <c r="AK39" s="126">
        <f t="shared" si="12"/>
        <v>13.887549017965245</v>
      </c>
      <c r="AL39" s="126">
        <f t="shared" si="13"/>
        <v>13.887549017965245</v>
      </c>
      <c r="AM39" s="126">
        <f t="shared" si="14"/>
        <v>1.2151605390719589</v>
      </c>
      <c r="AN39" s="126">
        <f t="shared" si="15"/>
        <v>1.9188323340884623</v>
      </c>
      <c r="AO39" s="126">
        <f t="shared" si="16"/>
        <v>3.0909090909090908</v>
      </c>
      <c r="AP39" s="127"/>
      <c r="AQ39" s="126"/>
      <c r="AR39" s="125">
        <v>34</v>
      </c>
      <c r="AS39" s="121">
        <f t="shared" ref="AS39:AW54" si="44">AS38</f>
        <v>0.40845732405780133</v>
      </c>
      <c r="AT39" s="121">
        <f t="shared" si="44"/>
        <v>0.40845732405780133</v>
      </c>
      <c r="AU39" s="121">
        <f t="shared" si="44"/>
        <v>3.5740015855057615E-2</v>
      </c>
      <c r="AV39" s="121">
        <f t="shared" si="44"/>
        <v>5.643624512024889E-2</v>
      </c>
      <c r="AW39" s="121">
        <f t="shared" si="44"/>
        <v>9.0909090909090912E-2</v>
      </c>
      <c r="AX39" s="126"/>
      <c r="BB39" s="20">
        <v>34</v>
      </c>
      <c r="BC39" s="126">
        <f t="shared" si="17"/>
        <v>13.619824018465566</v>
      </c>
      <c r="BD39" s="126">
        <f t="shared" si="18"/>
        <v>13.619824018465566</v>
      </c>
      <c r="BE39" s="126">
        <f t="shared" si="19"/>
        <v>1.7876019024236054</v>
      </c>
      <c r="BF39" s="126">
        <f t="shared" si="20"/>
        <v>1.8818409697361751</v>
      </c>
      <c r="BG39" s="126">
        <f t="shared" si="21"/>
        <v>3.0909090909090908</v>
      </c>
      <c r="BJ39" s="1">
        <f>BB39</f>
        <v>34</v>
      </c>
      <c r="BK39" s="128">
        <f t="shared" ref="BK39:BO54" si="45">BK38</f>
        <v>0.4005830593666343</v>
      </c>
      <c r="BL39" s="128">
        <f t="shared" si="45"/>
        <v>0.4005830593666343</v>
      </c>
      <c r="BM39" s="128">
        <f t="shared" si="45"/>
        <v>5.2576526541870748E-2</v>
      </c>
      <c r="BN39" s="128">
        <f t="shared" si="45"/>
        <v>5.5348263815769856E-2</v>
      </c>
      <c r="BO39" s="128">
        <f t="shared" si="45"/>
        <v>9.0909090909090912E-2</v>
      </c>
      <c r="BS39" s="20">
        <v>34</v>
      </c>
      <c r="BT39" s="126">
        <f t="shared" si="22"/>
        <v>7.0833333333333348</v>
      </c>
      <c r="BU39" s="126">
        <f t="shared" si="23"/>
        <v>7.0833333333333348</v>
      </c>
      <c r="BV39" s="126">
        <f t="shared" si="24"/>
        <v>2.833333333333333</v>
      </c>
      <c r="BW39" s="126">
        <f t="shared" si="25"/>
        <v>5.6666666666666661</v>
      </c>
      <c r="BX39" s="126">
        <f t="shared" si="26"/>
        <v>11.333333333333332</v>
      </c>
      <c r="CA39" s="20">
        <v>34</v>
      </c>
      <c r="CB39" s="126">
        <f t="shared" si="27"/>
        <v>13.09397478836723</v>
      </c>
      <c r="CC39" s="126">
        <f t="shared" si="28"/>
        <v>13.09397478836723</v>
      </c>
      <c r="CD39" s="126">
        <f t="shared" si="29"/>
        <v>1.1457227939821328</v>
      </c>
      <c r="CE39" s="126">
        <f t="shared" si="39"/>
        <v>1.8091847721405501</v>
      </c>
      <c r="CF39" s="126">
        <f t="shared" si="30"/>
        <v>4.8571428571428568</v>
      </c>
      <c r="CI39" s="20">
        <v>34</v>
      </c>
      <c r="CJ39" s="126">
        <f t="shared" si="31"/>
        <v>12.841548360267533</v>
      </c>
      <c r="CK39" s="126">
        <f t="shared" si="32"/>
        <v>12.841548360267533</v>
      </c>
      <c r="CL39" s="126">
        <f t="shared" si="33"/>
        <v>1.6854532222851133</v>
      </c>
      <c r="CM39" s="126">
        <f t="shared" si="34"/>
        <v>1.7743072000369648</v>
      </c>
      <c r="CN39" s="126">
        <f t="shared" si="35"/>
        <v>4.8571428571428568</v>
      </c>
    </row>
    <row r="40" spans="2:92" x14ac:dyDescent="0.3">
      <c r="B40" s="30" t="s">
        <v>56</v>
      </c>
      <c r="C40" s="141"/>
      <c r="D40" s="140">
        <f>D10</f>
        <v>0.16495270496662287</v>
      </c>
      <c r="E40" s="140">
        <f>'Boomerang (Down Round)'!AR25</f>
        <v>0.16666666666666666</v>
      </c>
      <c r="G40" s="30" t="s">
        <v>56</v>
      </c>
      <c r="H40" s="141"/>
      <c r="I40" s="140">
        <f>I10</f>
        <v>6.2079869632273778E-2</v>
      </c>
      <c r="J40" s="140">
        <f>'[1]Boomerang (Down Round)'!AL43</f>
        <v>5.3211316827663238E-2</v>
      </c>
      <c r="L40" s="30" t="s">
        <v>56</v>
      </c>
      <c r="M40" s="141"/>
      <c r="N40" s="140">
        <f>N10</f>
        <v>6.0883090197346834E-2</v>
      </c>
      <c r="O40" s="140">
        <f>'[1]Boomerang (Down Round)'!AL61</f>
        <v>5.2185505883440141E-2</v>
      </c>
      <c r="S40" s="1">
        <v>35</v>
      </c>
      <c r="T40" s="123">
        <f t="shared" si="7"/>
        <v>10.334286966158922</v>
      </c>
      <c r="U40" s="123">
        <f t="shared" si="9"/>
        <v>10.334286966158922</v>
      </c>
      <c r="V40" s="123">
        <f t="shared" si="10"/>
        <v>2.7127503286167172</v>
      </c>
      <c r="W40" s="123">
        <f t="shared" si="11"/>
        <v>4.6186757390654405</v>
      </c>
      <c r="X40" s="123">
        <f t="shared" si="8"/>
        <v>7</v>
      </c>
      <c r="Y40" s="123"/>
      <c r="Z40" s="124"/>
      <c r="AA40" s="125">
        <v>35</v>
      </c>
      <c r="AB40" s="121">
        <f t="shared" si="43"/>
        <v>0.29526534189025494</v>
      </c>
      <c r="AC40" s="121">
        <f t="shared" si="43"/>
        <v>0.29526534189025494</v>
      </c>
      <c r="AD40" s="121">
        <f t="shared" si="43"/>
        <v>7.7507152246191924E-2</v>
      </c>
      <c r="AE40" s="121">
        <f t="shared" si="43"/>
        <v>0.1319621639732983</v>
      </c>
      <c r="AF40" s="121">
        <f t="shared" si="43"/>
        <v>0.2</v>
      </c>
      <c r="AJ40" s="20">
        <v>35</v>
      </c>
      <c r="AK40" s="126">
        <f t="shared" si="12"/>
        <v>14.296006342023047</v>
      </c>
      <c r="AL40" s="126">
        <f t="shared" si="13"/>
        <v>14.296006342023047</v>
      </c>
      <c r="AM40" s="126">
        <f t="shared" si="14"/>
        <v>1.2509005549270165</v>
      </c>
      <c r="AN40" s="126">
        <f t="shared" si="15"/>
        <v>1.9752685792087112</v>
      </c>
      <c r="AO40" s="126">
        <f t="shared" si="16"/>
        <v>3.1818181818181821</v>
      </c>
      <c r="AP40" s="127"/>
      <c r="AQ40" s="126"/>
      <c r="AR40" s="125">
        <v>35</v>
      </c>
      <c r="AS40" s="121">
        <f t="shared" si="44"/>
        <v>0.40845732405780133</v>
      </c>
      <c r="AT40" s="121">
        <f t="shared" si="44"/>
        <v>0.40845732405780133</v>
      </c>
      <c r="AU40" s="121">
        <f t="shared" si="44"/>
        <v>3.5740015855057615E-2</v>
      </c>
      <c r="AV40" s="121">
        <f t="shared" si="44"/>
        <v>5.643624512024889E-2</v>
      </c>
      <c r="AW40" s="121">
        <f t="shared" si="44"/>
        <v>9.0909090909090912E-2</v>
      </c>
      <c r="AX40" s="126"/>
      <c r="BB40" s="20">
        <v>35</v>
      </c>
      <c r="BC40" s="126">
        <f t="shared" si="17"/>
        <v>14.0204070778322</v>
      </c>
      <c r="BD40" s="126">
        <f t="shared" si="18"/>
        <v>14.0204070778322</v>
      </c>
      <c r="BE40" s="126">
        <f t="shared" si="19"/>
        <v>1.8401784289654761</v>
      </c>
      <c r="BF40" s="126">
        <f t="shared" si="20"/>
        <v>1.9371892335519449</v>
      </c>
      <c r="BG40" s="126">
        <f t="shared" si="21"/>
        <v>3.1818181818181821</v>
      </c>
      <c r="BJ40" s="1">
        <v>18</v>
      </c>
      <c r="BK40" s="128">
        <f t="shared" si="45"/>
        <v>0.4005830593666343</v>
      </c>
      <c r="BL40" s="128">
        <f t="shared" si="45"/>
        <v>0.4005830593666343</v>
      </c>
      <c r="BM40" s="128">
        <f t="shared" si="45"/>
        <v>5.2576526541870748E-2</v>
      </c>
      <c r="BN40" s="128">
        <f t="shared" si="45"/>
        <v>5.5348263815769856E-2</v>
      </c>
      <c r="BO40" s="128">
        <f t="shared" si="45"/>
        <v>9.0909090909090912E-2</v>
      </c>
      <c r="BS40" s="20">
        <v>35</v>
      </c>
      <c r="BT40" s="126">
        <f t="shared" si="22"/>
        <v>7.2916666666666679</v>
      </c>
      <c r="BU40" s="126">
        <f t="shared" si="23"/>
        <v>7.2916666666666679</v>
      </c>
      <c r="BV40" s="126">
        <f t="shared" si="24"/>
        <v>2.9166666666666665</v>
      </c>
      <c r="BW40" s="126">
        <f t="shared" si="25"/>
        <v>5.833333333333333</v>
      </c>
      <c r="BX40" s="126">
        <f t="shared" si="26"/>
        <v>11.666666666666666</v>
      </c>
      <c r="CA40" s="20">
        <v>35</v>
      </c>
      <c r="CB40" s="126">
        <f t="shared" si="27"/>
        <v>13.479091693907444</v>
      </c>
      <c r="CC40" s="126">
        <f t="shared" si="28"/>
        <v>13.479091693907444</v>
      </c>
      <c r="CD40" s="126">
        <f t="shared" si="29"/>
        <v>1.1794205232169013</v>
      </c>
      <c r="CE40" s="126">
        <f t="shared" si="39"/>
        <v>1.8623960889682134</v>
      </c>
      <c r="CF40" s="126">
        <f t="shared" si="30"/>
        <v>5</v>
      </c>
      <c r="CI40" s="20">
        <v>35</v>
      </c>
      <c r="CJ40" s="126">
        <f t="shared" si="31"/>
        <v>13.219240959098929</v>
      </c>
      <c r="CK40" s="126">
        <f t="shared" si="32"/>
        <v>13.219240959098929</v>
      </c>
      <c r="CL40" s="126">
        <f t="shared" si="33"/>
        <v>1.7350253758817344</v>
      </c>
      <c r="CM40" s="126">
        <f t="shared" si="34"/>
        <v>1.826492705920405</v>
      </c>
      <c r="CN40" s="126">
        <f t="shared" si="35"/>
        <v>5</v>
      </c>
    </row>
    <row r="41" spans="2:92" x14ac:dyDescent="0.3">
      <c r="B41" s="30" t="s">
        <v>57</v>
      </c>
      <c r="C41" s="141"/>
      <c r="D41" s="141"/>
      <c r="E41" s="140">
        <f>'Boomerang (Down Round)'!AR26</f>
        <v>0.33333333333333331</v>
      </c>
      <c r="G41" s="30" t="s">
        <v>57</v>
      </c>
      <c r="H41" s="141"/>
      <c r="I41" s="141"/>
      <c r="J41" s="140">
        <f>'[1]Boomerang (Down Round)'!AL44</f>
        <v>0.14285714285714285</v>
      </c>
      <c r="L41" s="30" t="s">
        <v>57</v>
      </c>
      <c r="M41" s="141"/>
      <c r="N41" s="141"/>
      <c r="O41" s="140">
        <f>'[1]Boomerang (Down Round)'!AL62</f>
        <v>0.14285714285714285</v>
      </c>
      <c r="S41" s="1">
        <v>36</v>
      </c>
      <c r="T41" s="123">
        <f t="shared" si="7"/>
        <v>10.629552308049178</v>
      </c>
      <c r="U41" s="123">
        <f t="shared" si="9"/>
        <v>10.629552308049178</v>
      </c>
      <c r="V41" s="123">
        <f t="shared" si="10"/>
        <v>2.790257480862909</v>
      </c>
      <c r="W41" s="123">
        <f t="shared" si="11"/>
        <v>4.7506379030387382</v>
      </c>
      <c r="X41" s="123">
        <f t="shared" si="8"/>
        <v>7.2</v>
      </c>
      <c r="Y41" s="123"/>
      <c r="Z41" s="124"/>
      <c r="AA41" s="125">
        <v>36</v>
      </c>
      <c r="AB41" s="121">
        <f t="shared" si="43"/>
        <v>0.29526534189025494</v>
      </c>
      <c r="AC41" s="121">
        <f t="shared" si="43"/>
        <v>0.29526534189025494</v>
      </c>
      <c r="AD41" s="121">
        <f t="shared" si="43"/>
        <v>7.7507152246191924E-2</v>
      </c>
      <c r="AE41" s="121">
        <f t="shared" si="43"/>
        <v>0.1319621639732983</v>
      </c>
      <c r="AF41" s="121">
        <f t="shared" si="43"/>
        <v>0.2</v>
      </c>
      <c r="AJ41" s="20">
        <v>36</v>
      </c>
      <c r="AK41" s="126">
        <f t="shared" si="12"/>
        <v>14.704463666080848</v>
      </c>
      <c r="AL41" s="126">
        <f t="shared" si="13"/>
        <v>14.704463666080848</v>
      </c>
      <c r="AM41" s="126">
        <f t="shared" si="14"/>
        <v>1.2866405707820741</v>
      </c>
      <c r="AN41" s="126">
        <f t="shared" si="15"/>
        <v>2.0317048243289602</v>
      </c>
      <c r="AO41" s="126">
        <f t="shared" si="16"/>
        <v>3.2727272727272729</v>
      </c>
      <c r="AP41" s="127"/>
      <c r="AQ41" s="126"/>
      <c r="AR41" s="125">
        <v>36</v>
      </c>
      <c r="AS41" s="121">
        <f t="shared" si="44"/>
        <v>0.40845732405780133</v>
      </c>
      <c r="AT41" s="121">
        <f t="shared" si="44"/>
        <v>0.40845732405780133</v>
      </c>
      <c r="AU41" s="121">
        <f t="shared" si="44"/>
        <v>3.5740015855057615E-2</v>
      </c>
      <c r="AV41" s="121">
        <f t="shared" si="44"/>
        <v>5.643624512024889E-2</v>
      </c>
      <c r="AW41" s="121">
        <f t="shared" si="44"/>
        <v>9.0909090909090912E-2</v>
      </c>
      <c r="AX41" s="126"/>
      <c r="BB41" s="20">
        <v>36</v>
      </c>
      <c r="BC41" s="126">
        <f t="shared" si="17"/>
        <v>14.420990137198835</v>
      </c>
      <c r="BD41" s="126">
        <f t="shared" si="18"/>
        <v>14.420990137198835</v>
      </c>
      <c r="BE41" s="126">
        <f t="shared" si="19"/>
        <v>1.8927549555073468</v>
      </c>
      <c r="BF41" s="126">
        <f t="shared" si="20"/>
        <v>1.9925374973677148</v>
      </c>
      <c r="BG41" s="126">
        <f t="shared" si="21"/>
        <v>3.2727272727272729</v>
      </c>
      <c r="BJ41" s="1">
        <f>BB41</f>
        <v>36</v>
      </c>
      <c r="BK41" s="128">
        <f t="shared" si="45"/>
        <v>0.4005830593666343</v>
      </c>
      <c r="BL41" s="128">
        <f t="shared" si="45"/>
        <v>0.4005830593666343</v>
      </c>
      <c r="BM41" s="128">
        <f t="shared" si="45"/>
        <v>5.2576526541870748E-2</v>
      </c>
      <c r="BN41" s="128">
        <f t="shared" si="45"/>
        <v>5.5348263815769856E-2</v>
      </c>
      <c r="BO41" s="128">
        <f t="shared" si="45"/>
        <v>9.0909090909090912E-2</v>
      </c>
      <c r="BS41" s="20">
        <v>36</v>
      </c>
      <c r="BT41" s="126">
        <f t="shared" si="22"/>
        <v>7.5000000000000018</v>
      </c>
      <c r="BU41" s="126">
        <f t="shared" si="23"/>
        <v>7.5000000000000018</v>
      </c>
      <c r="BV41" s="126">
        <f t="shared" si="24"/>
        <v>3</v>
      </c>
      <c r="BW41" s="126">
        <f t="shared" si="25"/>
        <v>6</v>
      </c>
      <c r="BX41" s="126">
        <f t="shared" si="26"/>
        <v>12</v>
      </c>
      <c r="CA41" s="20">
        <v>36</v>
      </c>
      <c r="CB41" s="126">
        <f t="shared" si="27"/>
        <v>13.864208599447656</v>
      </c>
      <c r="CC41" s="126">
        <f t="shared" si="28"/>
        <v>13.864208599447656</v>
      </c>
      <c r="CD41" s="126">
        <f t="shared" si="29"/>
        <v>1.2131182524516699</v>
      </c>
      <c r="CE41" s="126">
        <f t="shared" si="39"/>
        <v>1.9156074057958765</v>
      </c>
      <c r="CF41" s="126">
        <f t="shared" si="30"/>
        <v>5.1428571428571423</v>
      </c>
      <c r="CI41" s="20">
        <v>36</v>
      </c>
      <c r="CJ41" s="126">
        <f t="shared" si="31"/>
        <v>13.596933557930328</v>
      </c>
      <c r="CK41" s="126">
        <f t="shared" si="32"/>
        <v>13.596933557930328</v>
      </c>
      <c r="CL41" s="126">
        <f t="shared" si="33"/>
        <v>1.7845975294783554</v>
      </c>
      <c r="CM41" s="126">
        <f t="shared" si="34"/>
        <v>1.878678211803845</v>
      </c>
      <c r="CN41" s="126">
        <f t="shared" si="35"/>
        <v>5.1428571428571423</v>
      </c>
    </row>
    <row r="42" spans="2:92" x14ac:dyDescent="0.3">
      <c r="S42" s="1">
        <v>37</v>
      </c>
      <c r="T42" s="123">
        <f t="shared" si="7"/>
        <v>10.924817649939433</v>
      </c>
      <c r="U42" s="123">
        <f t="shared" si="9"/>
        <v>10.924817649939433</v>
      </c>
      <c r="V42" s="123">
        <f t="shared" si="10"/>
        <v>2.8677646331091013</v>
      </c>
      <c r="W42" s="123">
        <f t="shared" si="11"/>
        <v>4.8826000670120369</v>
      </c>
      <c r="X42" s="123">
        <f t="shared" si="8"/>
        <v>7.4</v>
      </c>
      <c r="Y42" s="123"/>
      <c r="Z42" s="124"/>
      <c r="AA42" s="125">
        <v>37</v>
      </c>
      <c r="AB42" s="121">
        <f t="shared" si="43"/>
        <v>0.29526534189025494</v>
      </c>
      <c r="AC42" s="121">
        <f t="shared" si="43"/>
        <v>0.29526534189025494</v>
      </c>
      <c r="AD42" s="121">
        <f t="shared" si="43"/>
        <v>7.7507152246191924E-2</v>
      </c>
      <c r="AE42" s="121">
        <f t="shared" si="43"/>
        <v>0.1319621639732983</v>
      </c>
      <c r="AF42" s="121">
        <f t="shared" si="43"/>
        <v>0.2</v>
      </c>
      <c r="AJ42" s="20">
        <v>37</v>
      </c>
      <c r="AK42" s="126">
        <f t="shared" si="12"/>
        <v>15.112920990138649</v>
      </c>
      <c r="AL42" s="126">
        <f t="shared" si="13"/>
        <v>15.112920990138649</v>
      </c>
      <c r="AM42" s="126">
        <f t="shared" si="14"/>
        <v>1.3223805866371316</v>
      </c>
      <c r="AN42" s="126">
        <f t="shared" si="15"/>
        <v>2.0881410694492089</v>
      </c>
      <c r="AO42" s="126">
        <f t="shared" si="16"/>
        <v>3.3636363636363638</v>
      </c>
      <c r="AP42" s="127"/>
      <c r="AQ42" s="126"/>
      <c r="AR42" s="125">
        <v>37</v>
      </c>
      <c r="AS42" s="121">
        <f t="shared" si="44"/>
        <v>0.40845732405780133</v>
      </c>
      <c r="AT42" s="121">
        <f t="shared" si="44"/>
        <v>0.40845732405780133</v>
      </c>
      <c r="AU42" s="121">
        <f t="shared" si="44"/>
        <v>3.5740015855057615E-2</v>
      </c>
      <c r="AV42" s="121">
        <f t="shared" si="44"/>
        <v>5.643624512024889E-2</v>
      </c>
      <c r="AW42" s="121">
        <f t="shared" si="44"/>
        <v>9.0909090909090912E-2</v>
      </c>
      <c r="AX42" s="126"/>
      <c r="BB42" s="20">
        <v>37</v>
      </c>
      <c r="BC42" s="126">
        <f t="shared" si="17"/>
        <v>14.821573196565469</v>
      </c>
      <c r="BD42" s="126">
        <f t="shared" si="18"/>
        <v>14.821573196565469</v>
      </c>
      <c r="BE42" s="126">
        <f t="shared" si="19"/>
        <v>1.9453314820492176</v>
      </c>
      <c r="BF42" s="126">
        <f t="shared" si="20"/>
        <v>2.0478857611834846</v>
      </c>
      <c r="BG42" s="126">
        <f t="shared" si="21"/>
        <v>3.3636363636363638</v>
      </c>
      <c r="BJ42" s="1">
        <v>19</v>
      </c>
      <c r="BK42" s="128">
        <f t="shared" si="45"/>
        <v>0.4005830593666343</v>
      </c>
      <c r="BL42" s="128">
        <f t="shared" si="45"/>
        <v>0.4005830593666343</v>
      </c>
      <c r="BM42" s="128">
        <f t="shared" si="45"/>
        <v>5.2576526541870748E-2</v>
      </c>
      <c r="BN42" s="128">
        <f t="shared" si="45"/>
        <v>5.5348263815769856E-2</v>
      </c>
      <c r="BO42" s="128">
        <f t="shared" si="45"/>
        <v>9.0909090909090912E-2</v>
      </c>
      <c r="BS42" s="20">
        <v>37</v>
      </c>
      <c r="BT42" s="126">
        <f t="shared" si="22"/>
        <v>7.7083333333333348</v>
      </c>
      <c r="BU42" s="126">
        <f t="shared" si="23"/>
        <v>7.7083333333333348</v>
      </c>
      <c r="BV42" s="126">
        <f t="shared" si="24"/>
        <v>3.083333333333333</v>
      </c>
      <c r="BW42" s="126">
        <f t="shared" si="25"/>
        <v>6.1666666666666661</v>
      </c>
      <c r="BX42" s="126">
        <f t="shared" si="26"/>
        <v>12.333333333333332</v>
      </c>
      <c r="CA42" s="20">
        <v>37</v>
      </c>
      <c r="CB42" s="126">
        <f t="shared" si="27"/>
        <v>14.249325504987869</v>
      </c>
      <c r="CC42" s="126">
        <f t="shared" si="28"/>
        <v>14.249325504987869</v>
      </c>
      <c r="CD42" s="126">
        <f t="shared" si="29"/>
        <v>1.2468159816864386</v>
      </c>
      <c r="CE42" s="126">
        <f t="shared" si="39"/>
        <v>1.9688187226235399</v>
      </c>
      <c r="CF42" s="126">
        <f t="shared" si="30"/>
        <v>5.2857142857142856</v>
      </c>
      <c r="CI42" s="20">
        <v>37</v>
      </c>
      <c r="CJ42" s="126">
        <f t="shared" si="31"/>
        <v>13.974626156761726</v>
      </c>
      <c r="CK42" s="126">
        <f t="shared" si="32"/>
        <v>13.974626156761726</v>
      </c>
      <c r="CL42" s="126">
        <f t="shared" si="33"/>
        <v>1.8341696830749763</v>
      </c>
      <c r="CM42" s="126">
        <f t="shared" si="34"/>
        <v>1.9308637176872852</v>
      </c>
      <c r="CN42" s="126">
        <f t="shared" si="35"/>
        <v>5.2857142857142856</v>
      </c>
    </row>
    <row r="43" spans="2:92" x14ac:dyDescent="0.3">
      <c r="S43" s="1">
        <v>38</v>
      </c>
      <c r="T43" s="123">
        <f t="shared" si="7"/>
        <v>11.220082991829688</v>
      </c>
      <c r="U43" s="123">
        <f t="shared" si="9"/>
        <v>11.220082991829688</v>
      </c>
      <c r="V43" s="123">
        <f t="shared" si="10"/>
        <v>2.9452717853552932</v>
      </c>
      <c r="W43" s="123">
        <f t="shared" si="11"/>
        <v>5.0145622309853355</v>
      </c>
      <c r="X43" s="123">
        <f t="shared" si="8"/>
        <v>7.6000000000000005</v>
      </c>
      <c r="Y43" s="123"/>
      <c r="Z43" s="124"/>
      <c r="AA43" s="125">
        <v>38</v>
      </c>
      <c r="AB43" s="121">
        <f t="shared" si="43"/>
        <v>0.29526534189025494</v>
      </c>
      <c r="AC43" s="121">
        <f t="shared" si="43"/>
        <v>0.29526534189025494</v>
      </c>
      <c r="AD43" s="121">
        <f t="shared" si="43"/>
        <v>7.7507152246191924E-2</v>
      </c>
      <c r="AE43" s="121">
        <f t="shared" si="43"/>
        <v>0.1319621639732983</v>
      </c>
      <c r="AF43" s="121">
        <f t="shared" si="43"/>
        <v>0.2</v>
      </c>
      <c r="AJ43" s="20">
        <v>38</v>
      </c>
      <c r="AK43" s="126">
        <f t="shared" si="12"/>
        <v>15.521378314196451</v>
      </c>
      <c r="AL43" s="126">
        <f t="shared" si="13"/>
        <v>15.521378314196451</v>
      </c>
      <c r="AM43" s="126">
        <f t="shared" si="14"/>
        <v>1.3581206024921895</v>
      </c>
      <c r="AN43" s="126">
        <f t="shared" si="15"/>
        <v>2.144577314569458</v>
      </c>
      <c r="AO43" s="126">
        <f t="shared" si="16"/>
        <v>3.4545454545454546</v>
      </c>
      <c r="AP43" s="127"/>
      <c r="AQ43" s="126"/>
      <c r="AR43" s="125">
        <v>38</v>
      </c>
      <c r="AS43" s="121">
        <f t="shared" si="44"/>
        <v>0.40845732405780133</v>
      </c>
      <c r="AT43" s="121">
        <f t="shared" si="44"/>
        <v>0.40845732405780133</v>
      </c>
      <c r="AU43" s="121">
        <f t="shared" si="44"/>
        <v>3.5740015855057615E-2</v>
      </c>
      <c r="AV43" s="121">
        <f t="shared" si="44"/>
        <v>5.643624512024889E-2</v>
      </c>
      <c r="AW43" s="121">
        <f t="shared" si="44"/>
        <v>9.0909090909090912E-2</v>
      </c>
      <c r="AX43" s="126"/>
      <c r="BB43" s="20">
        <v>38</v>
      </c>
      <c r="BC43" s="126">
        <f t="shared" si="17"/>
        <v>15.222156255932104</v>
      </c>
      <c r="BD43" s="126">
        <f t="shared" si="18"/>
        <v>15.222156255932104</v>
      </c>
      <c r="BE43" s="126">
        <f t="shared" si="19"/>
        <v>1.9979080085910885</v>
      </c>
      <c r="BF43" s="126">
        <f t="shared" si="20"/>
        <v>2.1032340249992547</v>
      </c>
      <c r="BG43" s="126">
        <f t="shared" si="21"/>
        <v>3.4545454545454546</v>
      </c>
      <c r="BJ43" s="1">
        <f>BB43</f>
        <v>38</v>
      </c>
      <c r="BK43" s="128">
        <f t="shared" si="45"/>
        <v>0.4005830593666343</v>
      </c>
      <c r="BL43" s="128">
        <f t="shared" si="45"/>
        <v>0.4005830593666343</v>
      </c>
      <c r="BM43" s="128">
        <f t="shared" si="45"/>
        <v>5.2576526541870748E-2</v>
      </c>
      <c r="BN43" s="128">
        <f t="shared" si="45"/>
        <v>5.5348263815769856E-2</v>
      </c>
      <c r="BO43" s="128">
        <f t="shared" si="45"/>
        <v>9.0909090909090912E-2</v>
      </c>
      <c r="BS43" s="20">
        <v>38</v>
      </c>
      <c r="BT43" s="126">
        <f t="shared" si="22"/>
        <v>7.9166666666666679</v>
      </c>
      <c r="BU43" s="126">
        <f t="shared" si="23"/>
        <v>7.9166666666666679</v>
      </c>
      <c r="BV43" s="126">
        <f t="shared" si="24"/>
        <v>3.1666666666666665</v>
      </c>
      <c r="BW43" s="126">
        <f t="shared" si="25"/>
        <v>6.333333333333333</v>
      </c>
      <c r="BX43" s="126">
        <f t="shared" si="26"/>
        <v>12.666666666666666</v>
      </c>
      <c r="CA43" s="20">
        <v>38</v>
      </c>
      <c r="CB43" s="126">
        <f t="shared" si="27"/>
        <v>14.634442410528081</v>
      </c>
      <c r="CC43" s="126">
        <f t="shared" si="28"/>
        <v>14.634442410528081</v>
      </c>
      <c r="CD43" s="126">
        <f t="shared" si="29"/>
        <v>1.2805137109212072</v>
      </c>
      <c r="CE43" s="126">
        <f t="shared" si="39"/>
        <v>2.0220300394512032</v>
      </c>
      <c r="CF43" s="126">
        <f t="shared" si="30"/>
        <v>5.4285714285714279</v>
      </c>
      <c r="CI43" s="20">
        <v>38</v>
      </c>
      <c r="CJ43" s="126">
        <f t="shared" si="31"/>
        <v>14.352318755593124</v>
      </c>
      <c r="CK43" s="126">
        <f t="shared" si="32"/>
        <v>14.352318755593124</v>
      </c>
      <c r="CL43" s="126">
        <f t="shared" si="33"/>
        <v>1.8837418366715974</v>
      </c>
      <c r="CM43" s="126">
        <f t="shared" si="34"/>
        <v>1.9830492235707253</v>
      </c>
      <c r="CN43" s="126">
        <f t="shared" si="35"/>
        <v>5.4285714285714279</v>
      </c>
    </row>
    <row r="44" spans="2:92" x14ac:dyDescent="0.3">
      <c r="S44" s="1">
        <v>39</v>
      </c>
      <c r="T44" s="123">
        <f t="shared" si="7"/>
        <v>11.515348333719942</v>
      </c>
      <c r="U44" s="123">
        <f t="shared" si="9"/>
        <v>11.515348333719942</v>
      </c>
      <c r="V44" s="123">
        <f t="shared" si="10"/>
        <v>3.0227789376014851</v>
      </c>
      <c r="W44" s="123">
        <f t="shared" si="11"/>
        <v>5.1465243949586332</v>
      </c>
      <c r="X44" s="123">
        <f t="shared" si="8"/>
        <v>7.8000000000000007</v>
      </c>
      <c r="Y44" s="123"/>
      <c r="Z44" s="124"/>
      <c r="AA44" s="125">
        <v>39</v>
      </c>
      <c r="AB44" s="121">
        <f t="shared" si="43"/>
        <v>0.29526534189025494</v>
      </c>
      <c r="AC44" s="121">
        <f t="shared" si="43"/>
        <v>0.29526534189025494</v>
      </c>
      <c r="AD44" s="121">
        <f t="shared" si="43"/>
        <v>7.7507152246191924E-2</v>
      </c>
      <c r="AE44" s="121">
        <f t="shared" si="43"/>
        <v>0.1319621639732983</v>
      </c>
      <c r="AF44" s="121">
        <f t="shared" si="43"/>
        <v>0.2</v>
      </c>
      <c r="AJ44" s="20">
        <v>39</v>
      </c>
      <c r="AK44" s="126">
        <f t="shared" si="12"/>
        <v>15.929835638254252</v>
      </c>
      <c r="AL44" s="126">
        <f t="shared" si="13"/>
        <v>15.929835638254252</v>
      </c>
      <c r="AM44" s="126">
        <f t="shared" si="14"/>
        <v>1.3938606183472471</v>
      </c>
      <c r="AN44" s="126">
        <f t="shared" si="15"/>
        <v>2.2010135596897067</v>
      </c>
      <c r="AO44" s="126">
        <f t="shared" si="16"/>
        <v>3.5454545454545454</v>
      </c>
      <c r="AP44" s="127"/>
      <c r="AQ44" s="126"/>
      <c r="AR44" s="125">
        <v>39</v>
      </c>
      <c r="AS44" s="121">
        <f t="shared" si="44"/>
        <v>0.40845732405780133</v>
      </c>
      <c r="AT44" s="121">
        <f t="shared" si="44"/>
        <v>0.40845732405780133</v>
      </c>
      <c r="AU44" s="121">
        <f t="shared" si="44"/>
        <v>3.5740015855057615E-2</v>
      </c>
      <c r="AV44" s="121">
        <f t="shared" si="44"/>
        <v>5.643624512024889E-2</v>
      </c>
      <c r="AW44" s="121">
        <f t="shared" si="44"/>
        <v>9.0909090909090912E-2</v>
      </c>
      <c r="AX44" s="126"/>
      <c r="BB44" s="20">
        <v>39</v>
      </c>
      <c r="BC44" s="126">
        <f t="shared" si="17"/>
        <v>15.622739315298737</v>
      </c>
      <c r="BD44" s="126">
        <f t="shared" si="18"/>
        <v>15.622739315298737</v>
      </c>
      <c r="BE44" s="126">
        <f t="shared" si="19"/>
        <v>2.0504845351329593</v>
      </c>
      <c r="BF44" s="126">
        <f t="shared" si="20"/>
        <v>2.1585822888150243</v>
      </c>
      <c r="BG44" s="126">
        <f t="shared" si="21"/>
        <v>3.5454545454545454</v>
      </c>
      <c r="BJ44" s="1">
        <v>20</v>
      </c>
      <c r="BK44" s="128">
        <f t="shared" si="45"/>
        <v>0.4005830593666343</v>
      </c>
      <c r="BL44" s="128">
        <f t="shared" si="45"/>
        <v>0.4005830593666343</v>
      </c>
      <c r="BM44" s="128">
        <f t="shared" si="45"/>
        <v>5.2576526541870748E-2</v>
      </c>
      <c r="BN44" s="128">
        <f t="shared" si="45"/>
        <v>5.5348263815769856E-2</v>
      </c>
      <c r="BO44" s="128">
        <f t="shared" si="45"/>
        <v>9.0909090909090912E-2</v>
      </c>
      <c r="BS44" s="20">
        <v>39</v>
      </c>
      <c r="BT44" s="126">
        <f t="shared" si="22"/>
        <v>8.1250000000000018</v>
      </c>
      <c r="BU44" s="126">
        <f t="shared" si="23"/>
        <v>8.1250000000000018</v>
      </c>
      <c r="BV44" s="126">
        <f t="shared" si="24"/>
        <v>3.25</v>
      </c>
      <c r="BW44" s="126">
        <f t="shared" si="25"/>
        <v>6.5</v>
      </c>
      <c r="BX44" s="126">
        <f t="shared" si="26"/>
        <v>13</v>
      </c>
      <c r="CA44" s="20">
        <v>39</v>
      </c>
      <c r="CB44" s="126">
        <f t="shared" si="27"/>
        <v>15.019559316068294</v>
      </c>
      <c r="CC44" s="126">
        <f t="shared" si="28"/>
        <v>15.019559316068294</v>
      </c>
      <c r="CD44" s="126">
        <f t="shared" si="29"/>
        <v>1.3142114401559757</v>
      </c>
      <c r="CE44" s="126">
        <f t="shared" si="39"/>
        <v>2.0752413562788661</v>
      </c>
      <c r="CF44" s="126">
        <f t="shared" si="30"/>
        <v>5.5714285714285712</v>
      </c>
      <c r="CI44" s="20">
        <v>39</v>
      </c>
      <c r="CJ44" s="126">
        <f t="shared" si="31"/>
        <v>14.730011354424521</v>
      </c>
      <c r="CK44" s="126">
        <f t="shared" si="32"/>
        <v>14.730011354424521</v>
      </c>
      <c r="CL44" s="126">
        <f t="shared" si="33"/>
        <v>1.9333139902682184</v>
      </c>
      <c r="CM44" s="126">
        <f t="shared" si="34"/>
        <v>2.0352347294541655</v>
      </c>
      <c r="CN44" s="126">
        <f t="shared" si="35"/>
        <v>5.5714285714285712</v>
      </c>
    </row>
    <row r="45" spans="2:92" x14ac:dyDescent="0.3">
      <c r="S45" s="1">
        <v>40</v>
      </c>
      <c r="T45" s="123">
        <f t="shared" si="7"/>
        <v>11.810613675610197</v>
      </c>
      <c r="U45" s="123">
        <f t="shared" si="9"/>
        <v>11.810613675610197</v>
      </c>
      <c r="V45" s="123">
        <f t="shared" si="10"/>
        <v>3.100286089847677</v>
      </c>
      <c r="W45" s="123">
        <f t="shared" si="11"/>
        <v>5.2784865589319319</v>
      </c>
      <c r="X45" s="123">
        <f t="shared" si="8"/>
        <v>8</v>
      </c>
      <c r="Y45" s="123"/>
      <c r="Z45" s="124"/>
      <c r="AA45" s="125">
        <v>40</v>
      </c>
      <c r="AB45" s="121">
        <f t="shared" si="43"/>
        <v>0.29526534189025494</v>
      </c>
      <c r="AC45" s="121">
        <f t="shared" si="43"/>
        <v>0.29526534189025494</v>
      </c>
      <c r="AD45" s="121">
        <f t="shared" si="43"/>
        <v>7.7507152246191924E-2</v>
      </c>
      <c r="AE45" s="121">
        <f t="shared" si="43"/>
        <v>0.1319621639732983</v>
      </c>
      <c r="AF45" s="121">
        <f t="shared" si="43"/>
        <v>0.2</v>
      </c>
      <c r="AJ45" s="20">
        <v>40</v>
      </c>
      <c r="AK45" s="126">
        <f t="shared" si="12"/>
        <v>16.338292962312053</v>
      </c>
      <c r="AL45" s="126">
        <f t="shared" si="13"/>
        <v>16.338292962312053</v>
      </c>
      <c r="AM45" s="126">
        <f t="shared" si="14"/>
        <v>1.4296006342023047</v>
      </c>
      <c r="AN45" s="126">
        <f t="shared" si="15"/>
        <v>2.2574498048099558</v>
      </c>
      <c r="AO45" s="126">
        <f t="shared" si="16"/>
        <v>3.6363636363636367</v>
      </c>
      <c r="AP45" s="127"/>
      <c r="AQ45" s="126"/>
      <c r="AR45" s="125">
        <v>40</v>
      </c>
      <c r="AS45" s="121">
        <f t="shared" si="44"/>
        <v>0.40845732405780133</v>
      </c>
      <c r="AT45" s="121">
        <f t="shared" si="44"/>
        <v>0.40845732405780133</v>
      </c>
      <c r="AU45" s="121">
        <f t="shared" si="44"/>
        <v>3.5740015855057615E-2</v>
      </c>
      <c r="AV45" s="121">
        <f t="shared" si="44"/>
        <v>5.643624512024889E-2</v>
      </c>
      <c r="AW45" s="121">
        <f t="shared" si="44"/>
        <v>9.0909090909090912E-2</v>
      </c>
      <c r="AX45" s="126"/>
      <c r="BB45" s="20">
        <v>40</v>
      </c>
      <c r="BC45" s="126">
        <f t="shared" si="17"/>
        <v>16.023322374665373</v>
      </c>
      <c r="BD45" s="126">
        <f t="shared" si="18"/>
        <v>16.023322374665373</v>
      </c>
      <c r="BE45" s="126">
        <f t="shared" si="19"/>
        <v>2.10306106167483</v>
      </c>
      <c r="BF45" s="126">
        <f t="shared" si="20"/>
        <v>2.2139305526307944</v>
      </c>
      <c r="BG45" s="126">
        <f t="shared" si="21"/>
        <v>3.6363636363636367</v>
      </c>
      <c r="BJ45" s="1">
        <f>BB45</f>
        <v>40</v>
      </c>
      <c r="BK45" s="128">
        <f t="shared" si="45"/>
        <v>0.4005830593666343</v>
      </c>
      <c r="BL45" s="128">
        <f t="shared" si="45"/>
        <v>0.4005830593666343</v>
      </c>
      <c r="BM45" s="128">
        <f t="shared" si="45"/>
        <v>5.2576526541870748E-2</v>
      </c>
      <c r="BN45" s="128">
        <f t="shared" si="45"/>
        <v>5.5348263815769856E-2</v>
      </c>
      <c r="BO45" s="128">
        <f t="shared" si="45"/>
        <v>9.0909090909090912E-2</v>
      </c>
      <c r="BS45" s="20">
        <v>40</v>
      </c>
      <c r="BT45" s="126">
        <f t="shared" si="22"/>
        <v>8.3333333333333357</v>
      </c>
      <c r="BU45" s="126">
        <f t="shared" si="23"/>
        <v>8.3333333333333357</v>
      </c>
      <c r="BV45" s="126">
        <f t="shared" si="24"/>
        <v>3.333333333333333</v>
      </c>
      <c r="BW45" s="126">
        <f t="shared" si="25"/>
        <v>6.6666666666666661</v>
      </c>
      <c r="BX45" s="126">
        <f t="shared" si="26"/>
        <v>13.333333333333332</v>
      </c>
      <c r="CA45" s="20">
        <v>40</v>
      </c>
      <c r="CB45" s="126">
        <f t="shared" si="27"/>
        <v>15.404676221608506</v>
      </c>
      <c r="CC45" s="126">
        <f t="shared" si="28"/>
        <v>15.404676221608506</v>
      </c>
      <c r="CD45" s="126">
        <f t="shared" si="29"/>
        <v>1.3479091693907443</v>
      </c>
      <c r="CE45" s="126">
        <f t="shared" si="39"/>
        <v>2.1284526731065294</v>
      </c>
      <c r="CF45" s="126">
        <f t="shared" si="30"/>
        <v>5.7142857142857135</v>
      </c>
      <c r="CI45" s="20">
        <v>40</v>
      </c>
      <c r="CJ45" s="126">
        <f t="shared" si="31"/>
        <v>15.107703953255919</v>
      </c>
      <c r="CK45" s="126">
        <f t="shared" si="32"/>
        <v>15.107703953255919</v>
      </c>
      <c r="CL45" s="126">
        <f t="shared" si="33"/>
        <v>1.9828861438648393</v>
      </c>
      <c r="CM45" s="126">
        <f t="shared" si="34"/>
        <v>2.0874202353376057</v>
      </c>
      <c r="CN45" s="126">
        <f t="shared" si="35"/>
        <v>5.7142857142857135</v>
      </c>
    </row>
    <row r="46" spans="2:92" x14ac:dyDescent="0.3">
      <c r="S46" s="1">
        <v>41</v>
      </c>
      <c r="T46" s="123">
        <f t="shared" si="7"/>
        <v>12.105879017500452</v>
      </c>
      <c r="U46" s="123">
        <f t="shared" si="9"/>
        <v>12.105879017500452</v>
      </c>
      <c r="V46" s="123">
        <f t="shared" si="10"/>
        <v>3.1777932420938688</v>
      </c>
      <c r="W46" s="123">
        <f t="shared" si="11"/>
        <v>5.4104487229052305</v>
      </c>
      <c r="X46" s="123">
        <f t="shared" si="8"/>
        <v>8.2000000000000011</v>
      </c>
      <c r="Y46" s="123"/>
      <c r="Z46" s="124"/>
      <c r="AA46" s="125">
        <v>41</v>
      </c>
      <c r="AB46" s="121">
        <f t="shared" si="43"/>
        <v>0.29526534189025494</v>
      </c>
      <c r="AC46" s="121">
        <f t="shared" si="43"/>
        <v>0.29526534189025494</v>
      </c>
      <c r="AD46" s="121">
        <f t="shared" si="43"/>
        <v>7.7507152246191924E-2</v>
      </c>
      <c r="AE46" s="121">
        <f t="shared" si="43"/>
        <v>0.1319621639732983</v>
      </c>
      <c r="AF46" s="121">
        <f t="shared" si="43"/>
        <v>0.2</v>
      </c>
      <c r="AJ46" s="20">
        <v>41</v>
      </c>
      <c r="AK46" s="126">
        <f t="shared" si="12"/>
        <v>16.746750286369853</v>
      </c>
      <c r="AL46" s="126">
        <f t="shared" si="13"/>
        <v>16.746750286369853</v>
      </c>
      <c r="AM46" s="126">
        <f t="shared" si="14"/>
        <v>1.4653406500573622</v>
      </c>
      <c r="AN46" s="126">
        <f t="shared" si="15"/>
        <v>2.3138860499302045</v>
      </c>
      <c r="AO46" s="126">
        <f t="shared" si="16"/>
        <v>3.7272727272727275</v>
      </c>
      <c r="AP46" s="127"/>
      <c r="AQ46" s="126"/>
      <c r="AR46" s="125">
        <v>41</v>
      </c>
      <c r="AS46" s="121">
        <f t="shared" si="44"/>
        <v>0.40845732405780133</v>
      </c>
      <c r="AT46" s="121">
        <f t="shared" si="44"/>
        <v>0.40845732405780133</v>
      </c>
      <c r="AU46" s="121">
        <f t="shared" si="44"/>
        <v>3.5740015855057615E-2</v>
      </c>
      <c r="AV46" s="121">
        <f t="shared" si="44"/>
        <v>5.643624512024889E-2</v>
      </c>
      <c r="AW46" s="121">
        <f t="shared" si="44"/>
        <v>9.0909090909090912E-2</v>
      </c>
      <c r="AX46" s="126"/>
      <c r="BB46" s="20">
        <v>41</v>
      </c>
      <c r="BC46" s="126">
        <f t="shared" si="17"/>
        <v>16.423905434032005</v>
      </c>
      <c r="BD46" s="126">
        <f t="shared" si="18"/>
        <v>16.423905434032005</v>
      </c>
      <c r="BE46" s="126">
        <f t="shared" si="19"/>
        <v>2.1556375882167007</v>
      </c>
      <c r="BF46" s="126">
        <f t="shared" si="20"/>
        <v>2.269278816446564</v>
      </c>
      <c r="BG46" s="126">
        <f t="shared" si="21"/>
        <v>3.7272727272727275</v>
      </c>
      <c r="BJ46" s="1">
        <v>21</v>
      </c>
      <c r="BK46" s="128">
        <f t="shared" si="45"/>
        <v>0.4005830593666343</v>
      </c>
      <c r="BL46" s="128">
        <f t="shared" si="45"/>
        <v>0.4005830593666343</v>
      </c>
      <c r="BM46" s="128">
        <f t="shared" si="45"/>
        <v>5.2576526541870748E-2</v>
      </c>
      <c r="BN46" s="128">
        <f t="shared" si="45"/>
        <v>5.5348263815769856E-2</v>
      </c>
      <c r="BO46" s="128">
        <f t="shared" si="45"/>
        <v>9.0909090909090912E-2</v>
      </c>
      <c r="BS46" s="20">
        <v>41</v>
      </c>
      <c r="BT46" s="126">
        <f t="shared" si="22"/>
        <v>8.5416666666666679</v>
      </c>
      <c r="BU46" s="126">
        <f t="shared" si="23"/>
        <v>8.5416666666666679</v>
      </c>
      <c r="BV46" s="126">
        <f t="shared" si="24"/>
        <v>3.4166666666666665</v>
      </c>
      <c r="BW46" s="126">
        <f t="shared" si="25"/>
        <v>6.833333333333333</v>
      </c>
      <c r="BX46" s="126">
        <f t="shared" si="26"/>
        <v>13.666666666666666</v>
      </c>
      <c r="CA46" s="20">
        <v>41</v>
      </c>
      <c r="CB46" s="126">
        <f t="shared" si="27"/>
        <v>15.78979312714872</v>
      </c>
      <c r="CC46" s="126">
        <f t="shared" si="28"/>
        <v>15.78979312714872</v>
      </c>
      <c r="CD46" s="126">
        <f t="shared" si="29"/>
        <v>1.381606898625513</v>
      </c>
      <c r="CE46" s="126">
        <f t="shared" si="39"/>
        <v>2.1816639899341927</v>
      </c>
      <c r="CF46" s="126">
        <f t="shared" si="30"/>
        <v>5.8571428571428568</v>
      </c>
      <c r="CI46" s="20">
        <v>41</v>
      </c>
      <c r="CJ46" s="126">
        <f t="shared" si="31"/>
        <v>15.485396552087318</v>
      </c>
      <c r="CK46" s="126">
        <f t="shared" si="32"/>
        <v>15.485396552087318</v>
      </c>
      <c r="CL46" s="126">
        <f t="shared" si="33"/>
        <v>2.0324582974614605</v>
      </c>
      <c r="CM46" s="126">
        <f t="shared" si="34"/>
        <v>2.1396057412210459</v>
      </c>
      <c r="CN46" s="126">
        <f t="shared" si="35"/>
        <v>5.8571428571428568</v>
      </c>
    </row>
    <row r="47" spans="2:92" x14ac:dyDescent="0.3">
      <c r="S47" s="1">
        <v>42</v>
      </c>
      <c r="T47" s="123">
        <f t="shared" si="7"/>
        <v>12.401144359390708</v>
      </c>
      <c r="U47" s="123">
        <f t="shared" si="9"/>
        <v>12.401144359390708</v>
      </c>
      <c r="V47" s="123">
        <f t="shared" si="10"/>
        <v>3.2553003943400607</v>
      </c>
      <c r="W47" s="123">
        <f t="shared" si="11"/>
        <v>5.5424108868785282</v>
      </c>
      <c r="X47" s="123">
        <f t="shared" si="8"/>
        <v>8.4</v>
      </c>
      <c r="Y47" s="123"/>
      <c r="Z47" s="124"/>
      <c r="AA47" s="125">
        <v>42</v>
      </c>
      <c r="AB47" s="121">
        <f t="shared" si="43"/>
        <v>0.29526534189025494</v>
      </c>
      <c r="AC47" s="121">
        <f t="shared" si="43"/>
        <v>0.29526534189025494</v>
      </c>
      <c r="AD47" s="121">
        <f t="shared" si="43"/>
        <v>7.7507152246191924E-2</v>
      </c>
      <c r="AE47" s="121">
        <f t="shared" si="43"/>
        <v>0.1319621639732983</v>
      </c>
      <c r="AF47" s="121">
        <f t="shared" si="43"/>
        <v>0.2</v>
      </c>
      <c r="AJ47" s="20">
        <v>42</v>
      </c>
      <c r="AK47" s="126">
        <f t="shared" si="12"/>
        <v>17.155207610427656</v>
      </c>
      <c r="AL47" s="126">
        <f t="shared" si="13"/>
        <v>17.155207610427656</v>
      </c>
      <c r="AM47" s="126">
        <f t="shared" si="14"/>
        <v>1.5010806659124198</v>
      </c>
      <c r="AN47" s="126">
        <f t="shared" si="15"/>
        <v>2.3703222950504532</v>
      </c>
      <c r="AO47" s="126">
        <f t="shared" si="16"/>
        <v>3.8181818181818183</v>
      </c>
      <c r="AP47" s="127"/>
      <c r="AQ47" s="126"/>
      <c r="AR47" s="125">
        <v>42</v>
      </c>
      <c r="AS47" s="121">
        <f t="shared" si="44"/>
        <v>0.40845732405780133</v>
      </c>
      <c r="AT47" s="121">
        <f t="shared" si="44"/>
        <v>0.40845732405780133</v>
      </c>
      <c r="AU47" s="121">
        <f t="shared" si="44"/>
        <v>3.5740015855057615E-2</v>
      </c>
      <c r="AV47" s="121">
        <f t="shared" si="44"/>
        <v>5.643624512024889E-2</v>
      </c>
      <c r="AW47" s="121">
        <f t="shared" si="44"/>
        <v>9.0909090909090912E-2</v>
      </c>
      <c r="AX47" s="126"/>
      <c r="BB47" s="20">
        <v>42</v>
      </c>
      <c r="BC47" s="126">
        <f t="shared" si="17"/>
        <v>16.82448849339864</v>
      </c>
      <c r="BD47" s="126">
        <f t="shared" si="18"/>
        <v>16.82448849339864</v>
      </c>
      <c r="BE47" s="126">
        <f t="shared" si="19"/>
        <v>2.2082141147585714</v>
      </c>
      <c r="BF47" s="126">
        <f t="shared" si="20"/>
        <v>2.3246270802623341</v>
      </c>
      <c r="BG47" s="126">
        <f t="shared" si="21"/>
        <v>3.8181818181818183</v>
      </c>
      <c r="BJ47" s="1">
        <f>BB47</f>
        <v>42</v>
      </c>
      <c r="BK47" s="128">
        <f t="shared" si="45"/>
        <v>0.4005830593666343</v>
      </c>
      <c r="BL47" s="128">
        <f t="shared" si="45"/>
        <v>0.4005830593666343</v>
      </c>
      <c r="BM47" s="128">
        <f t="shared" si="45"/>
        <v>5.2576526541870748E-2</v>
      </c>
      <c r="BN47" s="128">
        <f t="shared" si="45"/>
        <v>5.5348263815769856E-2</v>
      </c>
      <c r="BO47" s="128">
        <f t="shared" si="45"/>
        <v>9.0909090909090912E-2</v>
      </c>
      <c r="BS47" s="20">
        <v>42</v>
      </c>
      <c r="BT47" s="126">
        <f t="shared" si="22"/>
        <v>8.7500000000000018</v>
      </c>
      <c r="BU47" s="126">
        <f t="shared" si="23"/>
        <v>8.7500000000000018</v>
      </c>
      <c r="BV47" s="126">
        <f t="shared" si="24"/>
        <v>3.5</v>
      </c>
      <c r="BW47" s="126">
        <f t="shared" si="25"/>
        <v>7</v>
      </c>
      <c r="BX47" s="126">
        <f t="shared" si="26"/>
        <v>14</v>
      </c>
      <c r="CA47" s="20">
        <v>42</v>
      </c>
      <c r="CB47" s="126">
        <f t="shared" si="27"/>
        <v>16.174910032688931</v>
      </c>
      <c r="CC47" s="126">
        <f t="shared" si="28"/>
        <v>16.174910032688931</v>
      </c>
      <c r="CD47" s="126">
        <f t="shared" si="29"/>
        <v>1.4153046278602817</v>
      </c>
      <c r="CE47" s="126">
        <f t="shared" si="39"/>
        <v>2.2348753067618561</v>
      </c>
      <c r="CF47" s="126">
        <f t="shared" si="30"/>
        <v>6</v>
      </c>
      <c r="CI47" s="20">
        <v>42</v>
      </c>
      <c r="CJ47" s="126">
        <f t="shared" si="31"/>
        <v>15.863089150918716</v>
      </c>
      <c r="CK47" s="126">
        <f t="shared" si="32"/>
        <v>15.863089150918716</v>
      </c>
      <c r="CL47" s="126">
        <f t="shared" si="33"/>
        <v>2.0820304510580812</v>
      </c>
      <c r="CM47" s="126">
        <f t="shared" si="34"/>
        <v>2.191791247104486</v>
      </c>
      <c r="CN47" s="126">
        <f t="shared" si="35"/>
        <v>6</v>
      </c>
    </row>
    <row r="48" spans="2:92" x14ac:dyDescent="0.3">
      <c r="S48" s="1">
        <v>43</v>
      </c>
      <c r="T48" s="123">
        <f t="shared" si="7"/>
        <v>12.696409701280963</v>
      </c>
      <c r="U48" s="123">
        <f t="shared" si="9"/>
        <v>12.696409701280963</v>
      </c>
      <c r="V48" s="123">
        <f t="shared" si="10"/>
        <v>3.3328075465862526</v>
      </c>
      <c r="W48" s="123">
        <f t="shared" si="11"/>
        <v>5.6743730508518269</v>
      </c>
      <c r="X48" s="123">
        <f t="shared" si="8"/>
        <v>8.6</v>
      </c>
      <c r="Y48" s="123"/>
      <c r="Z48" s="124"/>
      <c r="AA48" s="125">
        <v>43</v>
      </c>
      <c r="AB48" s="121">
        <f t="shared" si="43"/>
        <v>0.29526534189025494</v>
      </c>
      <c r="AC48" s="121">
        <f t="shared" si="43"/>
        <v>0.29526534189025494</v>
      </c>
      <c r="AD48" s="121">
        <f t="shared" si="43"/>
        <v>7.7507152246191924E-2</v>
      </c>
      <c r="AE48" s="121">
        <f t="shared" si="43"/>
        <v>0.1319621639732983</v>
      </c>
      <c r="AF48" s="121">
        <f t="shared" si="43"/>
        <v>0.2</v>
      </c>
      <c r="AJ48" s="20">
        <v>43</v>
      </c>
      <c r="AK48" s="126">
        <f t="shared" si="12"/>
        <v>17.563664934485459</v>
      </c>
      <c r="AL48" s="126">
        <f t="shared" si="13"/>
        <v>17.563664934485459</v>
      </c>
      <c r="AM48" s="126">
        <f t="shared" si="14"/>
        <v>1.5368206817674774</v>
      </c>
      <c r="AN48" s="126">
        <f t="shared" si="15"/>
        <v>2.4267585401707024</v>
      </c>
      <c r="AO48" s="126">
        <f t="shared" si="16"/>
        <v>3.9090909090909092</v>
      </c>
      <c r="AP48" s="127"/>
      <c r="AQ48" s="126"/>
      <c r="AR48" s="125">
        <v>43</v>
      </c>
      <c r="AS48" s="121">
        <f t="shared" si="44"/>
        <v>0.40845732405780133</v>
      </c>
      <c r="AT48" s="121">
        <f t="shared" si="44"/>
        <v>0.40845732405780133</v>
      </c>
      <c r="AU48" s="121">
        <f t="shared" si="44"/>
        <v>3.5740015855057615E-2</v>
      </c>
      <c r="AV48" s="121">
        <f t="shared" si="44"/>
        <v>5.643624512024889E-2</v>
      </c>
      <c r="AW48" s="121">
        <f t="shared" si="44"/>
        <v>9.0909090909090912E-2</v>
      </c>
      <c r="AX48" s="126"/>
      <c r="BB48" s="20">
        <v>43</v>
      </c>
      <c r="BC48" s="126">
        <f t="shared" si="17"/>
        <v>17.225071552765275</v>
      </c>
      <c r="BD48" s="126">
        <f t="shared" si="18"/>
        <v>17.225071552765275</v>
      </c>
      <c r="BE48" s="126">
        <f t="shared" si="19"/>
        <v>2.2607906413004422</v>
      </c>
      <c r="BF48" s="126">
        <f t="shared" si="20"/>
        <v>2.3799753440781037</v>
      </c>
      <c r="BG48" s="126">
        <f t="shared" si="21"/>
        <v>3.9090909090909092</v>
      </c>
      <c r="BJ48" s="1">
        <v>22</v>
      </c>
      <c r="BK48" s="128">
        <f t="shared" si="45"/>
        <v>0.4005830593666343</v>
      </c>
      <c r="BL48" s="128">
        <f t="shared" si="45"/>
        <v>0.4005830593666343</v>
      </c>
      <c r="BM48" s="128">
        <f t="shared" si="45"/>
        <v>5.2576526541870748E-2</v>
      </c>
      <c r="BN48" s="128">
        <f t="shared" si="45"/>
        <v>5.5348263815769856E-2</v>
      </c>
      <c r="BO48" s="128">
        <f t="shared" si="45"/>
        <v>9.0909090909090912E-2</v>
      </c>
      <c r="BS48" s="20">
        <v>43</v>
      </c>
      <c r="BT48" s="126">
        <f t="shared" si="22"/>
        <v>8.9583333333333357</v>
      </c>
      <c r="BU48" s="126">
        <f t="shared" si="23"/>
        <v>8.9583333333333357</v>
      </c>
      <c r="BV48" s="126">
        <f t="shared" si="24"/>
        <v>3.583333333333333</v>
      </c>
      <c r="BW48" s="126">
        <f t="shared" si="25"/>
        <v>7.1666666666666661</v>
      </c>
      <c r="BX48" s="126">
        <f t="shared" si="26"/>
        <v>14.333333333333332</v>
      </c>
      <c r="CA48" s="20">
        <v>43</v>
      </c>
      <c r="CB48" s="126">
        <f t="shared" si="27"/>
        <v>16.560026938229143</v>
      </c>
      <c r="CC48" s="126">
        <f t="shared" si="28"/>
        <v>16.560026938229143</v>
      </c>
      <c r="CD48" s="126">
        <f t="shared" si="29"/>
        <v>1.4490023570950503</v>
      </c>
      <c r="CE48" s="126">
        <f t="shared" si="39"/>
        <v>2.2880866235895194</v>
      </c>
      <c r="CF48" s="126">
        <f t="shared" si="30"/>
        <v>6.1428571428571423</v>
      </c>
      <c r="CI48" s="20">
        <v>43</v>
      </c>
      <c r="CJ48" s="126">
        <f t="shared" si="31"/>
        <v>16.240781749750113</v>
      </c>
      <c r="CK48" s="126">
        <f t="shared" si="32"/>
        <v>16.240781749750113</v>
      </c>
      <c r="CL48" s="126">
        <f t="shared" si="33"/>
        <v>2.1316026046547023</v>
      </c>
      <c r="CM48" s="126">
        <f t="shared" si="34"/>
        <v>2.2439767529879262</v>
      </c>
      <c r="CN48" s="126">
        <f t="shared" si="35"/>
        <v>6.1428571428571423</v>
      </c>
    </row>
    <row r="49" spans="19:92" x14ac:dyDescent="0.3">
      <c r="S49" s="1">
        <v>44</v>
      </c>
      <c r="T49" s="123">
        <f t="shared" si="7"/>
        <v>12.991675043171217</v>
      </c>
      <c r="U49" s="123">
        <f t="shared" si="9"/>
        <v>12.991675043171217</v>
      </c>
      <c r="V49" s="123">
        <f t="shared" si="10"/>
        <v>3.4103146988324449</v>
      </c>
      <c r="W49" s="123">
        <f t="shared" si="11"/>
        <v>5.8063352148251255</v>
      </c>
      <c r="X49" s="123">
        <f t="shared" si="8"/>
        <v>8.8000000000000007</v>
      </c>
      <c r="Y49" s="123"/>
      <c r="Z49" s="124"/>
      <c r="AA49" s="125">
        <v>44</v>
      </c>
      <c r="AB49" s="121">
        <f t="shared" si="43"/>
        <v>0.29526534189025494</v>
      </c>
      <c r="AC49" s="121">
        <f t="shared" si="43"/>
        <v>0.29526534189025494</v>
      </c>
      <c r="AD49" s="121">
        <f t="shared" si="43"/>
        <v>7.7507152246191924E-2</v>
      </c>
      <c r="AE49" s="121">
        <f t="shared" si="43"/>
        <v>0.1319621639732983</v>
      </c>
      <c r="AF49" s="121">
        <f t="shared" si="43"/>
        <v>0.2</v>
      </c>
      <c r="AJ49" s="20">
        <v>44</v>
      </c>
      <c r="AK49" s="126">
        <f t="shared" si="12"/>
        <v>17.972122258543259</v>
      </c>
      <c r="AL49" s="126">
        <f t="shared" si="13"/>
        <v>17.972122258543259</v>
      </c>
      <c r="AM49" s="126">
        <f t="shared" si="14"/>
        <v>1.572560697622535</v>
      </c>
      <c r="AN49" s="126">
        <f t="shared" si="15"/>
        <v>2.4831947852909511</v>
      </c>
      <c r="AO49" s="126">
        <f t="shared" si="16"/>
        <v>4</v>
      </c>
      <c r="AP49" s="127"/>
      <c r="AQ49" s="126"/>
      <c r="AR49" s="125">
        <v>44</v>
      </c>
      <c r="AS49" s="121">
        <f t="shared" si="44"/>
        <v>0.40845732405780133</v>
      </c>
      <c r="AT49" s="121">
        <f t="shared" si="44"/>
        <v>0.40845732405780133</v>
      </c>
      <c r="AU49" s="121">
        <f t="shared" si="44"/>
        <v>3.5740015855057615E-2</v>
      </c>
      <c r="AV49" s="121">
        <f t="shared" si="44"/>
        <v>5.643624512024889E-2</v>
      </c>
      <c r="AW49" s="121">
        <f t="shared" si="44"/>
        <v>9.0909090909090912E-2</v>
      </c>
      <c r="AX49" s="126"/>
      <c r="BB49" s="20">
        <v>44</v>
      </c>
      <c r="BC49" s="126">
        <f t="shared" si="17"/>
        <v>17.62565461213191</v>
      </c>
      <c r="BD49" s="126">
        <f t="shared" si="18"/>
        <v>17.62565461213191</v>
      </c>
      <c r="BE49" s="126">
        <f t="shared" si="19"/>
        <v>2.3133671678423129</v>
      </c>
      <c r="BF49" s="126">
        <f t="shared" si="20"/>
        <v>2.4353236078938738</v>
      </c>
      <c r="BG49" s="126">
        <f t="shared" si="21"/>
        <v>4</v>
      </c>
      <c r="BJ49" s="1">
        <f>BB49</f>
        <v>44</v>
      </c>
      <c r="BK49" s="128">
        <f t="shared" si="45"/>
        <v>0.4005830593666343</v>
      </c>
      <c r="BL49" s="128">
        <f t="shared" si="45"/>
        <v>0.4005830593666343</v>
      </c>
      <c r="BM49" s="128">
        <f t="shared" si="45"/>
        <v>5.2576526541870748E-2</v>
      </c>
      <c r="BN49" s="128">
        <f t="shared" si="45"/>
        <v>5.5348263815769856E-2</v>
      </c>
      <c r="BO49" s="128">
        <f t="shared" si="45"/>
        <v>9.0909090909090912E-2</v>
      </c>
      <c r="BS49" s="20">
        <v>44</v>
      </c>
      <c r="BT49" s="126">
        <f t="shared" si="22"/>
        <v>9.1666666666666679</v>
      </c>
      <c r="BU49" s="126">
        <f t="shared" si="23"/>
        <v>9.1666666666666679</v>
      </c>
      <c r="BV49" s="126">
        <f t="shared" si="24"/>
        <v>3.6666666666666665</v>
      </c>
      <c r="BW49" s="126">
        <f t="shared" si="25"/>
        <v>7.333333333333333</v>
      </c>
      <c r="BX49" s="126">
        <f t="shared" si="26"/>
        <v>14.666666666666666</v>
      </c>
      <c r="CA49" s="20">
        <v>44</v>
      </c>
      <c r="CB49" s="126">
        <f t="shared" si="27"/>
        <v>16.945143843769358</v>
      </c>
      <c r="CC49" s="126">
        <f t="shared" si="28"/>
        <v>16.945143843769358</v>
      </c>
      <c r="CD49" s="126">
        <f t="shared" si="29"/>
        <v>1.4827000863298188</v>
      </c>
      <c r="CE49" s="126">
        <f t="shared" si="39"/>
        <v>2.3412979404171823</v>
      </c>
      <c r="CF49" s="126">
        <f t="shared" si="30"/>
        <v>6.2857142857142856</v>
      </c>
      <c r="CI49" s="20">
        <v>44</v>
      </c>
      <c r="CJ49" s="126">
        <f t="shared" si="31"/>
        <v>16.618474348581511</v>
      </c>
      <c r="CK49" s="126">
        <f t="shared" si="32"/>
        <v>16.618474348581511</v>
      </c>
      <c r="CL49" s="126">
        <f t="shared" si="33"/>
        <v>2.1811747582513235</v>
      </c>
      <c r="CM49" s="126">
        <f t="shared" si="34"/>
        <v>2.2961622588713664</v>
      </c>
      <c r="CN49" s="126">
        <f t="shared" si="35"/>
        <v>6.2857142857142856</v>
      </c>
    </row>
    <row r="50" spans="19:92" x14ac:dyDescent="0.3">
      <c r="S50" s="1">
        <v>45</v>
      </c>
      <c r="T50" s="123">
        <f t="shared" si="7"/>
        <v>13.286940385061472</v>
      </c>
      <c r="U50" s="123">
        <f t="shared" si="9"/>
        <v>13.286940385061472</v>
      </c>
      <c r="V50" s="123">
        <f t="shared" si="10"/>
        <v>3.4878218510786367</v>
      </c>
      <c r="W50" s="123">
        <f t="shared" si="11"/>
        <v>5.9382973787984232</v>
      </c>
      <c r="X50" s="123">
        <f t="shared" si="8"/>
        <v>9</v>
      </c>
      <c r="Y50" s="123"/>
      <c r="Z50" s="124"/>
      <c r="AA50" s="125">
        <v>45</v>
      </c>
      <c r="AB50" s="121">
        <f t="shared" si="43"/>
        <v>0.29526534189025494</v>
      </c>
      <c r="AC50" s="121">
        <f t="shared" si="43"/>
        <v>0.29526534189025494</v>
      </c>
      <c r="AD50" s="121">
        <f t="shared" si="43"/>
        <v>7.7507152246191924E-2</v>
      </c>
      <c r="AE50" s="121">
        <f t="shared" si="43"/>
        <v>0.1319621639732983</v>
      </c>
      <c r="AF50" s="121">
        <f t="shared" si="43"/>
        <v>0.2</v>
      </c>
      <c r="AJ50" s="20">
        <v>45</v>
      </c>
      <c r="AK50" s="126">
        <f t="shared" si="12"/>
        <v>18.380579582601058</v>
      </c>
      <c r="AL50" s="126">
        <f t="shared" si="13"/>
        <v>18.380579582601058</v>
      </c>
      <c r="AM50" s="126">
        <f t="shared" si="14"/>
        <v>1.6083007134775926</v>
      </c>
      <c r="AN50" s="126">
        <f t="shared" si="15"/>
        <v>2.5396310304112002</v>
      </c>
      <c r="AO50" s="126">
        <f t="shared" si="16"/>
        <v>4.0909090909090908</v>
      </c>
      <c r="AP50" s="127"/>
      <c r="AQ50" s="126"/>
      <c r="AR50" s="125">
        <v>45</v>
      </c>
      <c r="AS50" s="121">
        <f t="shared" si="44"/>
        <v>0.40845732405780133</v>
      </c>
      <c r="AT50" s="121">
        <f t="shared" si="44"/>
        <v>0.40845732405780133</v>
      </c>
      <c r="AU50" s="121">
        <f t="shared" si="44"/>
        <v>3.5740015855057615E-2</v>
      </c>
      <c r="AV50" s="121">
        <f t="shared" si="44"/>
        <v>5.643624512024889E-2</v>
      </c>
      <c r="AW50" s="121">
        <f t="shared" si="44"/>
        <v>9.0909090909090912E-2</v>
      </c>
      <c r="AX50" s="126"/>
      <c r="BB50" s="20">
        <v>45</v>
      </c>
      <c r="BC50" s="126">
        <f t="shared" si="17"/>
        <v>18.026237671498542</v>
      </c>
      <c r="BD50" s="126">
        <f t="shared" si="18"/>
        <v>18.026237671498542</v>
      </c>
      <c r="BE50" s="126">
        <f t="shared" si="19"/>
        <v>2.3659436943841836</v>
      </c>
      <c r="BF50" s="126">
        <f t="shared" si="20"/>
        <v>2.4906718717096434</v>
      </c>
      <c r="BG50" s="126">
        <f t="shared" si="21"/>
        <v>4.0909090909090908</v>
      </c>
      <c r="BJ50" s="1">
        <v>23</v>
      </c>
      <c r="BK50" s="128">
        <f t="shared" si="45"/>
        <v>0.4005830593666343</v>
      </c>
      <c r="BL50" s="128">
        <f t="shared" si="45"/>
        <v>0.4005830593666343</v>
      </c>
      <c r="BM50" s="128">
        <f t="shared" si="45"/>
        <v>5.2576526541870748E-2</v>
      </c>
      <c r="BN50" s="128">
        <f t="shared" si="45"/>
        <v>5.5348263815769856E-2</v>
      </c>
      <c r="BO50" s="128">
        <f t="shared" si="45"/>
        <v>9.0909090909090912E-2</v>
      </c>
      <c r="BS50" s="20">
        <v>45</v>
      </c>
      <c r="BT50" s="126">
        <f t="shared" si="22"/>
        <v>9.3750000000000018</v>
      </c>
      <c r="BU50" s="126">
        <f t="shared" si="23"/>
        <v>9.3750000000000018</v>
      </c>
      <c r="BV50" s="126">
        <f t="shared" si="24"/>
        <v>3.75</v>
      </c>
      <c r="BW50" s="126">
        <f t="shared" si="25"/>
        <v>7.5</v>
      </c>
      <c r="BX50" s="126">
        <f t="shared" si="26"/>
        <v>15</v>
      </c>
      <c r="CA50" s="20">
        <v>45</v>
      </c>
      <c r="CB50" s="126">
        <f t="shared" si="27"/>
        <v>17.33026074930957</v>
      </c>
      <c r="CC50" s="126">
        <f t="shared" si="28"/>
        <v>17.33026074930957</v>
      </c>
      <c r="CD50" s="126">
        <f t="shared" si="29"/>
        <v>1.5163978155645874</v>
      </c>
      <c r="CE50" s="126">
        <f t="shared" si="39"/>
        <v>2.3945092572448456</v>
      </c>
      <c r="CF50" s="126">
        <f t="shared" si="30"/>
        <v>6.4285714285714279</v>
      </c>
      <c r="CI50" s="20">
        <v>45</v>
      </c>
      <c r="CJ50" s="126">
        <f t="shared" si="31"/>
        <v>16.99616694741291</v>
      </c>
      <c r="CK50" s="126">
        <f t="shared" si="32"/>
        <v>16.99616694741291</v>
      </c>
      <c r="CL50" s="126">
        <f t="shared" si="33"/>
        <v>2.2307469118479442</v>
      </c>
      <c r="CM50" s="126">
        <f t="shared" si="34"/>
        <v>2.3483477647548061</v>
      </c>
      <c r="CN50" s="126">
        <f t="shared" si="35"/>
        <v>6.4285714285714279</v>
      </c>
    </row>
    <row r="51" spans="19:92" x14ac:dyDescent="0.3">
      <c r="S51" s="1">
        <v>46</v>
      </c>
      <c r="T51" s="123">
        <f t="shared" si="7"/>
        <v>13.582205726951727</v>
      </c>
      <c r="U51" s="123">
        <f t="shared" si="9"/>
        <v>13.582205726951727</v>
      </c>
      <c r="V51" s="123">
        <f t="shared" si="10"/>
        <v>3.5653290033248286</v>
      </c>
      <c r="W51" s="123">
        <f t="shared" si="11"/>
        <v>6.0702595427717219</v>
      </c>
      <c r="X51" s="123">
        <f t="shared" si="8"/>
        <v>9.2000000000000011</v>
      </c>
      <c r="Y51" s="123"/>
      <c r="Z51" s="124"/>
      <c r="AA51" s="125">
        <v>46</v>
      </c>
      <c r="AB51" s="121">
        <f t="shared" si="43"/>
        <v>0.29526534189025494</v>
      </c>
      <c r="AC51" s="121">
        <f t="shared" si="43"/>
        <v>0.29526534189025494</v>
      </c>
      <c r="AD51" s="121">
        <f t="shared" si="43"/>
        <v>7.7507152246191924E-2</v>
      </c>
      <c r="AE51" s="121">
        <f t="shared" si="43"/>
        <v>0.1319621639732983</v>
      </c>
      <c r="AF51" s="121">
        <f t="shared" si="43"/>
        <v>0.2</v>
      </c>
      <c r="AJ51" s="20">
        <v>46</v>
      </c>
      <c r="AK51" s="126">
        <f t="shared" si="12"/>
        <v>18.789036906658861</v>
      </c>
      <c r="AL51" s="126">
        <f t="shared" si="13"/>
        <v>18.789036906658861</v>
      </c>
      <c r="AM51" s="126">
        <f t="shared" si="14"/>
        <v>1.6440407293326502</v>
      </c>
      <c r="AN51" s="126">
        <f t="shared" si="15"/>
        <v>2.5960672755314489</v>
      </c>
      <c r="AO51" s="126">
        <f t="shared" si="16"/>
        <v>4.1818181818181817</v>
      </c>
      <c r="AP51" s="127"/>
      <c r="AQ51" s="126"/>
      <c r="AR51" s="125">
        <v>46</v>
      </c>
      <c r="AS51" s="121">
        <f t="shared" si="44"/>
        <v>0.40845732405780133</v>
      </c>
      <c r="AT51" s="121">
        <f t="shared" si="44"/>
        <v>0.40845732405780133</v>
      </c>
      <c r="AU51" s="121">
        <f t="shared" si="44"/>
        <v>3.5740015855057615E-2</v>
      </c>
      <c r="AV51" s="121">
        <f t="shared" si="44"/>
        <v>5.643624512024889E-2</v>
      </c>
      <c r="AW51" s="121">
        <f t="shared" si="44"/>
        <v>9.0909090909090912E-2</v>
      </c>
      <c r="AX51" s="126"/>
      <c r="BB51" s="20">
        <v>46</v>
      </c>
      <c r="BC51" s="126">
        <f t="shared" si="17"/>
        <v>18.426820730865177</v>
      </c>
      <c r="BD51" s="126">
        <f t="shared" si="18"/>
        <v>18.426820730865177</v>
      </c>
      <c r="BE51" s="126">
        <f t="shared" si="19"/>
        <v>2.4185202209260543</v>
      </c>
      <c r="BF51" s="126">
        <f t="shared" si="20"/>
        <v>2.5460201355254135</v>
      </c>
      <c r="BG51" s="126">
        <f t="shared" si="21"/>
        <v>4.1818181818181817</v>
      </c>
      <c r="BJ51" s="1">
        <f>BB51</f>
        <v>46</v>
      </c>
      <c r="BK51" s="128">
        <f t="shared" si="45"/>
        <v>0.4005830593666343</v>
      </c>
      <c r="BL51" s="128">
        <f t="shared" si="45"/>
        <v>0.4005830593666343</v>
      </c>
      <c r="BM51" s="128">
        <f t="shared" si="45"/>
        <v>5.2576526541870748E-2</v>
      </c>
      <c r="BN51" s="128">
        <f t="shared" si="45"/>
        <v>5.5348263815769856E-2</v>
      </c>
      <c r="BO51" s="128">
        <f t="shared" si="45"/>
        <v>9.0909090909090912E-2</v>
      </c>
      <c r="BS51" s="20">
        <v>46</v>
      </c>
      <c r="BT51" s="126">
        <f t="shared" si="22"/>
        <v>9.5833333333333357</v>
      </c>
      <c r="BU51" s="126">
        <f t="shared" si="23"/>
        <v>9.5833333333333357</v>
      </c>
      <c r="BV51" s="126">
        <f t="shared" si="24"/>
        <v>3.833333333333333</v>
      </c>
      <c r="BW51" s="126">
        <f t="shared" si="25"/>
        <v>7.6666666666666661</v>
      </c>
      <c r="BX51" s="126">
        <f t="shared" si="26"/>
        <v>15.333333333333332</v>
      </c>
      <c r="CA51" s="20">
        <v>46</v>
      </c>
      <c r="CB51" s="126">
        <f t="shared" si="27"/>
        <v>17.715377654849782</v>
      </c>
      <c r="CC51" s="126">
        <f t="shared" si="28"/>
        <v>17.715377654849782</v>
      </c>
      <c r="CD51" s="126">
        <f t="shared" si="29"/>
        <v>1.5500955447993561</v>
      </c>
      <c r="CE51" s="126">
        <f t="shared" si="39"/>
        <v>2.447720574072509</v>
      </c>
      <c r="CF51" s="126">
        <f t="shared" si="30"/>
        <v>6.5714285714285712</v>
      </c>
      <c r="CI51" s="20">
        <v>46</v>
      </c>
      <c r="CJ51" s="126">
        <f t="shared" si="31"/>
        <v>17.373859546244308</v>
      </c>
      <c r="CK51" s="126">
        <f t="shared" si="32"/>
        <v>17.373859546244308</v>
      </c>
      <c r="CL51" s="126">
        <f t="shared" si="33"/>
        <v>2.2803190654445653</v>
      </c>
      <c r="CM51" s="126">
        <f t="shared" si="34"/>
        <v>2.4005332706382463</v>
      </c>
      <c r="CN51" s="126">
        <f t="shared" si="35"/>
        <v>6.5714285714285712</v>
      </c>
    </row>
    <row r="52" spans="19:92" x14ac:dyDescent="0.3">
      <c r="S52" s="1">
        <v>47</v>
      </c>
      <c r="T52" s="123">
        <f t="shared" si="7"/>
        <v>13.877471068841983</v>
      </c>
      <c r="U52" s="123">
        <f t="shared" si="9"/>
        <v>13.877471068841983</v>
      </c>
      <c r="V52" s="123">
        <f t="shared" si="10"/>
        <v>3.6428361555710205</v>
      </c>
      <c r="W52" s="123">
        <f t="shared" si="11"/>
        <v>6.2022217067450196</v>
      </c>
      <c r="X52" s="123">
        <f t="shared" si="8"/>
        <v>9.4</v>
      </c>
      <c r="Y52" s="123"/>
      <c r="Z52" s="124"/>
      <c r="AA52" s="125">
        <v>47</v>
      </c>
      <c r="AB52" s="121">
        <f t="shared" si="43"/>
        <v>0.29526534189025494</v>
      </c>
      <c r="AC52" s="121">
        <f t="shared" si="43"/>
        <v>0.29526534189025494</v>
      </c>
      <c r="AD52" s="121">
        <f t="shared" si="43"/>
        <v>7.7507152246191924E-2</v>
      </c>
      <c r="AE52" s="121">
        <f t="shared" si="43"/>
        <v>0.1319621639732983</v>
      </c>
      <c r="AF52" s="121">
        <f t="shared" si="43"/>
        <v>0.2</v>
      </c>
      <c r="AJ52" s="20">
        <v>47</v>
      </c>
      <c r="AK52" s="126">
        <f t="shared" si="12"/>
        <v>19.197494230716664</v>
      </c>
      <c r="AL52" s="126">
        <f t="shared" si="13"/>
        <v>19.197494230716664</v>
      </c>
      <c r="AM52" s="126">
        <f t="shared" si="14"/>
        <v>1.6797807451877078</v>
      </c>
      <c r="AN52" s="126">
        <f t="shared" si="15"/>
        <v>2.652503520651698</v>
      </c>
      <c r="AO52" s="126">
        <f t="shared" si="16"/>
        <v>4.2727272727272725</v>
      </c>
      <c r="AP52" s="127"/>
      <c r="AQ52" s="126"/>
      <c r="AR52" s="125">
        <v>47</v>
      </c>
      <c r="AS52" s="121">
        <f t="shared" si="44"/>
        <v>0.40845732405780133</v>
      </c>
      <c r="AT52" s="121">
        <f t="shared" si="44"/>
        <v>0.40845732405780133</v>
      </c>
      <c r="AU52" s="121">
        <f t="shared" si="44"/>
        <v>3.5740015855057615E-2</v>
      </c>
      <c r="AV52" s="121">
        <f t="shared" si="44"/>
        <v>5.643624512024889E-2</v>
      </c>
      <c r="AW52" s="121">
        <f t="shared" si="44"/>
        <v>9.0909090909090912E-2</v>
      </c>
      <c r="AX52" s="126"/>
      <c r="BB52" s="20">
        <v>47</v>
      </c>
      <c r="BC52" s="126">
        <f t="shared" si="17"/>
        <v>18.827403790231813</v>
      </c>
      <c r="BD52" s="126">
        <f t="shared" si="18"/>
        <v>18.827403790231813</v>
      </c>
      <c r="BE52" s="126">
        <f t="shared" si="19"/>
        <v>2.4710967474679251</v>
      </c>
      <c r="BF52" s="126">
        <f t="shared" si="20"/>
        <v>2.6013683993411831</v>
      </c>
      <c r="BG52" s="126">
        <f t="shared" si="21"/>
        <v>4.2727272727272725</v>
      </c>
      <c r="BJ52" s="1">
        <v>24</v>
      </c>
      <c r="BK52" s="128">
        <f t="shared" si="45"/>
        <v>0.4005830593666343</v>
      </c>
      <c r="BL52" s="128">
        <f t="shared" si="45"/>
        <v>0.4005830593666343</v>
      </c>
      <c r="BM52" s="128">
        <f t="shared" si="45"/>
        <v>5.2576526541870748E-2</v>
      </c>
      <c r="BN52" s="128">
        <f t="shared" si="45"/>
        <v>5.5348263815769856E-2</v>
      </c>
      <c r="BO52" s="128">
        <f t="shared" si="45"/>
        <v>9.0909090909090912E-2</v>
      </c>
      <c r="BS52" s="20">
        <v>47</v>
      </c>
      <c r="BT52" s="126">
        <f t="shared" si="22"/>
        <v>9.7916666666666679</v>
      </c>
      <c r="BU52" s="126">
        <f t="shared" si="23"/>
        <v>9.7916666666666679</v>
      </c>
      <c r="BV52" s="126">
        <f t="shared" si="24"/>
        <v>3.9166666666666665</v>
      </c>
      <c r="BW52" s="126">
        <f t="shared" si="25"/>
        <v>7.833333333333333</v>
      </c>
      <c r="BX52" s="126">
        <f t="shared" si="26"/>
        <v>15.666666666666666</v>
      </c>
      <c r="CA52" s="20">
        <v>47</v>
      </c>
      <c r="CB52" s="126">
        <f t="shared" si="27"/>
        <v>18.100494560389993</v>
      </c>
      <c r="CC52" s="126">
        <f t="shared" si="28"/>
        <v>18.100494560389993</v>
      </c>
      <c r="CD52" s="126">
        <f t="shared" si="29"/>
        <v>1.5837932740341247</v>
      </c>
      <c r="CE52" s="126">
        <f t="shared" si="39"/>
        <v>2.5009318909001723</v>
      </c>
      <c r="CF52" s="126">
        <f t="shared" si="30"/>
        <v>6.7142857142857135</v>
      </c>
      <c r="CI52" s="20">
        <v>47</v>
      </c>
      <c r="CJ52" s="126">
        <f t="shared" si="31"/>
        <v>17.751552145075706</v>
      </c>
      <c r="CK52" s="126">
        <f t="shared" si="32"/>
        <v>17.751552145075706</v>
      </c>
      <c r="CL52" s="126">
        <f t="shared" si="33"/>
        <v>2.329891219041186</v>
      </c>
      <c r="CM52" s="126">
        <f t="shared" si="34"/>
        <v>2.4527187765216865</v>
      </c>
      <c r="CN52" s="126">
        <f t="shared" si="35"/>
        <v>6.7142857142857135</v>
      </c>
    </row>
    <row r="53" spans="19:92" x14ac:dyDescent="0.3">
      <c r="S53" s="1">
        <v>48</v>
      </c>
      <c r="T53" s="123">
        <f t="shared" si="7"/>
        <v>14.172736410732238</v>
      </c>
      <c r="U53" s="123">
        <f t="shared" si="9"/>
        <v>14.172736410732238</v>
      </c>
      <c r="V53" s="123">
        <f t="shared" si="10"/>
        <v>3.7203433078172123</v>
      </c>
      <c r="W53" s="123">
        <f t="shared" si="11"/>
        <v>6.3341838707183182</v>
      </c>
      <c r="X53" s="123">
        <f t="shared" si="8"/>
        <v>9.6000000000000014</v>
      </c>
      <c r="Y53" s="123"/>
      <c r="Z53" s="124"/>
      <c r="AA53" s="125">
        <v>48</v>
      </c>
      <c r="AB53" s="121">
        <f t="shared" si="43"/>
        <v>0.29526534189025494</v>
      </c>
      <c r="AC53" s="121">
        <f t="shared" si="43"/>
        <v>0.29526534189025494</v>
      </c>
      <c r="AD53" s="121">
        <f t="shared" si="43"/>
        <v>7.7507152246191924E-2</v>
      </c>
      <c r="AE53" s="121">
        <f t="shared" si="43"/>
        <v>0.1319621639732983</v>
      </c>
      <c r="AF53" s="121">
        <f t="shared" si="43"/>
        <v>0.2</v>
      </c>
      <c r="AJ53" s="20">
        <v>48</v>
      </c>
      <c r="AK53" s="126">
        <f t="shared" si="12"/>
        <v>19.605951554774464</v>
      </c>
      <c r="AL53" s="126">
        <f t="shared" si="13"/>
        <v>19.605951554774464</v>
      </c>
      <c r="AM53" s="126">
        <f t="shared" si="14"/>
        <v>1.7155207610427654</v>
      </c>
      <c r="AN53" s="126">
        <f t="shared" si="15"/>
        <v>2.7089397657719467</v>
      </c>
      <c r="AO53" s="126">
        <f t="shared" si="16"/>
        <v>4.3636363636363633</v>
      </c>
      <c r="AP53" s="127"/>
      <c r="AQ53" s="126"/>
      <c r="AR53" s="125">
        <v>48</v>
      </c>
      <c r="AS53" s="121">
        <f t="shared" si="44"/>
        <v>0.40845732405780133</v>
      </c>
      <c r="AT53" s="121">
        <f t="shared" si="44"/>
        <v>0.40845732405780133</v>
      </c>
      <c r="AU53" s="121">
        <f t="shared" si="44"/>
        <v>3.5740015855057615E-2</v>
      </c>
      <c r="AV53" s="121">
        <f t="shared" si="44"/>
        <v>5.643624512024889E-2</v>
      </c>
      <c r="AW53" s="121">
        <f t="shared" si="44"/>
        <v>9.0909090909090912E-2</v>
      </c>
      <c r="AX53" s="126"/>
      <c r="BB53" s="20">
        <v>48</v>
      </c>
      <c r="BC53" s="126">
        <f t="shared" si="17"/>
        <v>19.227986849598445</v>
      </c>
      <c r="BD53" s="126">
        <f t="shared" si="18"/>
        <v>19.227986849598445</v>
      </c>
      <c r="BE53" s="126">
        <f t="shared" si="19"/>
        <v>2.5236732740097958</v>
      </c>
      <c r="BF53" s="126">
        <f t="shared" si="20"/>
        <v>2.6567166631569532</v>
      </c>
      <c r="BG53" s="126">
        <f t="shared" si="21"/>
        <v>4.3636363636363633</v>
      </c>
      <c r="BJ53" s="1">
        <f>BB53</f>
        <v>48</v>
      </c>
      <c r="BK53" s="128">
        <f t="shared" si="45"/>
        <v>0.4005830593666343</v>
      </c>
      <c r="BL53" s="128">
        <f t="shared" si="45"/>
        <v>0.4005830593666343</v>
      </c>
      <c r="BM53" s="128">
        <f t="shared" si="45"/>
        <v>5.2576526541870748E-2</v>
      </c>
      <c r="BN53" s="128">
        <f t="shared" si="45"/>
        <v>5.5348263815769856E-2</v>
      </c>
      <c r="BO53" s="128">
        <f t="shared" si="45"/>
        <v>9.0909090909090912E-2</v>
      </c>
      <c r="BS53" s="20">
        <v>48</v>
      </c>
      <c r="BT53" s="126">
        <f t="shared" si="22"/>
        <v>10.000000000000002</v>
      </c>
      <c r="BU53" s="126">
        <f t="shared" si="23"/>
        <v>10.000000000000002</v>
      </c>
      <c r="BV53" s="126">
        <f t="shared" si="24"/>
        <v>4</v>
      </c>
      <c r="BW53" s="126">
        <f t="shared" si="25"/>
        <v>8</v>
      </c>
      <c r="BX53" s="126">
        <f t="shared" si="26"/>
        <v>16</v>
      </c>
      <c r="CA53" s="20">
        <v>48</v>
      </c>
      <c r="CB53" s="126">
        <f t="shared" si="27"/>
        <v>18.485611465930209</v>
      </c>
      <c r="CC53" s="126">
        <f t="shared" si="28"/>
        <v>18.485611465930209</v>
      </c>
      <c r="CD53" s="126">
        <f t="shared" si="29"/>
        <v>1.6174910032688934</v>
      </c>
      <c r="CE53" s="126">
        <f t="shared" si="39"/>
        <v>2.5541432077278357</v>
      </c>
      <c r="CF53" s="126">
        <f t="shared" si="30"/>
        <v>6.8571428571428568</v>
      </c>
      <c r="CI53" s="20">
        <v>48</v>
      </c>
      <c r="CJ53" s="126">
        <f t="shared" si="31"/>
        <v>18.129244743907105</v>
      </c>
      <c r="CK53" s="126">
        <f t="shared" si="32"/>
        <v>18.129244743907105</v>
      </c>
      <c r="CL53" s="126">
        <f t="shared" si="33"/>
        <v>2.3794633726378072</v>
      </c>
      <c r="CM53" s="126">
        <f t="shared" si="34"/>
        <v>2.5049042824051266</v>
      </c>
      <c r="CN53" s="126">
        <f t="shared" si="35"/>
        <v>6.8571428571428568</v>
      </c>
    </row>
    <row r="54" spans="19:92" x14ac:dyDescent="0.3">
      <c r="S54" s="1">
        <v>49</v>
      </c>
      <c r="T54" s="123">
        <f t="shared" si="7"/>
        <v>14.468001752622492</v>
      </c>
      <c r="U54" s="123">
        <f t="shared" si="9"/>
        <v>14.468001752622492</v>
      </c>
      <c r="V54" s="123">
        <f t="shared" si="10"/>
        <v>3.7978504600634042</v>
      </c>
      <c r="W54" s="123">
        <f t="shared" si="11"/>
        <v>6.4661460346916169</v>
      </c>
      <c r="X54" s="123">
        <f t="shared" si="8"/>
        <v>9.8000000000000007</v>
      </c>
      <c r="Y54" s="123"/>
      <c r="Z54" s="124"/>
      <c r="AA54" s="125">
        <v>49</v>
      </c>
      <c r="AB54" s="121">
        <f t="shared" si="43"/>
        <v>0.29526534189025494</v>
      </c>
      <c r="AC54" s="121">
        <f t="shared" si="43"/>
        <v>0.29526534189025494</v>
      </c>
      <c r="AD54" s="121">
        <f t="shared" si="43"/>
        <v>7.7507152246191924E-2</v>
      </c>
      <c r="AE54" s="121">
        <f t="shared" si="43"/>
        <v>0.1319621639732983</v>
      </c>
      <c r="AF54" s="121">
        <f t="shared" si="43"/>
        <v>0.2</v>
      </c>
      <c r="AJ54" s="20">
        <v>49</v>
      </c>
      <c r="AK54" s="126">
        <f t="shared" si="12"/>
        <v>20.014408878832263</v>
      </c>
      <c r="AL54" s="126">
        <f t="shared" si="13"/>
        <v>20.014408878832263</v>
      </c>
      <c r="AM54" s="126">
        <f t="shared" si="14"/>
        <v>1.7512607768978232</v>
      </c>
      <c r="AN54" s="126">
        <f t="shared" si="15"/>
        <v>2.7653760108921954</v>
      </c>
      <c r="AO54" s="126">
        <f t="shared" si="16"/>
        <v>4.454545454545455</v>
      </c>
      <c r="AP54" s="127"/>
      <c r="AQ54" s="126"/>
      <c r="AR54" s="125">
        <v>49</v>
      </c>
      <c r="AS54" s="121">
        <f t="shared" si="44"/>
        <v>0.40845732405780133</v>
      </c>
      <c r="AT54" s="121">
        <f t="shared" si="44"/>
        <v>0.40845732405780133</v>
      </c>
      <c r="AU54" s="121">
        <f t="shared" si="44"/>
        <v>3.5740015855057615E-2</v>
      </c>
      <c r="AV54" s="121">
        <f t="shared" si="44"/>
        <v>5.643624512024889E-2</v>
      </c>
      <c r="AW54" s="121">
        <f t="shared" si="44"/>
        <v>9.0909090909090912E-2</v>
      </c>
      <c r="AX54" s="126"/>
      <c r="BB54" s="20">
        <v>49</v>
      </c>
      <c r="BC54" s="126">
        <f t="shared" si="17"/>
        <v>19.62856990896508</v>
      </c>
      <c r="BD54" s="126">
        <f t="shared" si="18"/>
        <v>19.62856990896508</v>
      </c>
      <c r="BE54" s="126">
        <f t="shared" si="19"/>
        <v>2.5762498005516665</v>
      </c>
      <c r="BF54" s="126">
        <f t="shared" si="20"/>
        <v>2.7120649269727228</v>
      </c>
      <c r="BG54" s="126">
        <f t="shared" si="21"/>
        <v>4.454545454545455</v>
      </c>
      <c r="BJ54" s="1">
        <v>25</v>
      </c>
      <c r="BK54" s="128">
        <f t="shared" si="45"/>
        <v>0.4005830593666343</v>
      </c>
      <c r="BL54" s="128">
        <f t="shared" si="45"/>
        <v>0.4005830593666343</v>
      </c>
      <c r="BM54" s="128">
        <f t="shared" si="45"/>
        <v>5.2576526541870748E-2</v>
      </c>
      <c r="BN54" s="128">
        <f t="shared" si="45"/>
        <v>5.5348263815769856E-2</v>
      </c>
      <c r="BO54" s="128">
        <f t="shared" si="45"/>
        <v>9.0909090909090912E-2</v>
      </c>
      <c r="BS54" s="20">
        <v>49</v>
      </c>
      <c r="BT54" s="126">
        <f t="shared" si="22"/>
        <v>10.208333333333336</v>
      </c>
      <c r="BU54" s="126">
        <f t="shared" si="23"/>
        <v>10.208333333333336</v>
      </c>
      <c r="BV54" s="126">
        <f t="shared" si="24"/>
        <v>4.083333333333333</v>
      </c>
      <c r="BW54" s="126">
        <f t="shared" si="25"/>
        <v>8.1666666666666661</v>
      </c>
      <c r="BX54" s="126">
        <f t="shared" si="26"/>
        <v>16.333333333333332</v>
      </c>
      <c r="CA54" s="20">
        <v>49</v>
      </c>
      <c r="CB54" s="126">
        <f t="shared" si="27"/>
        <v>18.87072837147042</v>
      </c>
      <c r="CC54" s="126">
        <f t="shared" si="28"/>
        <v>18.87072837147042</v>
      </c>
      <c r="CD54" s="126">
        <f t="shared" si="29"/>
        <v>1.6511887325036618</v>
      </c>
      <c r="CE54" s="126">
        <f t="shared" si="39"/>
        <v>2.6073545245554985</v>
      </c>
      <c r="CF54" s="126">
        <f t="shared" si="30"/>
        <v>7</v>
      </c>
      <c r="CI54" s="20">
        <v>49</v>
      </c>
      <c r="CJ54" s="126">
        <f t="shared" si="31"/>
        <v>18.506937342738503</v>
      </c>
      <c r="CK54" s="126">
        <f t="shared" si="32"/>
        <v>18.506937342738503</v>
      </c>
      <c r="CL54" s="126">
        <f t="shared" si="33"/>
        <v>2.4290355262344283</v>
      </c>
      <c r="CM54" s="126">
        <f t="shared" si="34"/>
        <v>2.5570897882885668</v>
      </c>
      <c r="CN54" s="126">
        <f t="shared" si="35"/>
        <v>7</v>
      </c>
    </row>
    <row r="55" spans="19:92" x14ac:dyDescent="0.3">
      <c r="S55" s="1">
        <v>50</v>
      </c>
      <c r="T55" s="123">
        <f t="shared" si="7"/>
        <v>14.763267094512747</v>
      </c>
      <c r="U55" s="123">
        <f t="shared" si="9"/>
        <v>14.763267094512747</v>
      </c>
      <c r="V55" s="123">
        <f t="shared" si="10"/>
        <v>3.8753576123095961</v>
      </c>
      <c r="W55" s="123">
        <f t="shared" si="11"/>
        <v>6.5981081986649146</v>
      </c>
      <c r="X55" s="123">
        <f t="shared" si="8"/>
        <v>10</v>
      </c>
      <c r="Y55" s="123"/>
      <c r="Z55" s="124"/>
      <c r="AA55" s="125">
        <v>50</v>
      </c>
      <c r="AB55" s="121">
        <f t="shared" ref="AB55:AF70" si="46">AB54</f>
        <v>0.29526534189025494</v>
      </c>
      <c r="AC55" s="121">
        <f t="shared" si="46"/>
        <v>0.29526534189025494</v>
      </c>
      <c r="AD55" s="121">
        <f t="shared" si="46"/>
        <v>7.7507152246191924E-2</v>
      </c>
      <c r="AE55" s="121">
        <f t="shared" si="46"/>
        <v>0.1319621639732983</v>
      </c>
      <c r="AF55" s="121">
        <f t="shared" si="46"/>
        <v>0.2</v>
      </c>
      <c r="AJ55" s="20">
        <v>50</v>
      </c>
      <c r="AK55" s="126">
        <f t="shared" si="12"/>
        <v>20.422866202890066</v>
      </c>
      <c r="AL55" s="126">
        <f t="shared" si="13"/>
        <v>20.422866202890066</v>
      </c>
      <c r="AM55" s="126">
        <f t="shared" si="14"/>
        <v>1.7870007927528808</v>
      </c>
      <c r="AN55" s="126">
        <f t="shared" si="15"/>
        <v>2.8218122560124446</v>
      </c>
      <c r="AO55" s="126">
        <f t="shared" si="16"/>
        <v>4.5454545454545459</v>
      </c>
      <c r="AP55" s="127"/>
      <c r="AQ55" s="126"/>
      <c r="AR55" s="125">
        <v>50</v>
      </c>
      <c r="AS55" s="121">
        <f t="shared" ref="AS55:AW70" si="47">AS54</f>
        <v>0.40845732405780133</v>
      </c>
      <c r="AT55" s="121">
        <f t="shared" si="47"/>
        <v>0.40845732405780133</v>
      </c>
      <c r="AU55" s="121">
        <f t="shared" si="47"/>
        <v>3.5740015855057615E-2</v>
      </c>
      <c r="AV55" s="121">
        <f t="shared" si="47"/>
        <v>5.643624512024889E-2</v>
      </c>
      <c r="AW55" s="121">
        <f t="shared" si="47"/>
        <v>9.0909090909090912E-2</v>
      </c>
      <c r="AX55" s="126"/>
      <c r="BB55" s="20">
        <v>50</v>
      </c>
      <c r="BC55" s="126">
        <f t="shared" si="17"/>
        <v>20.029152968331715</v>
      </c>
      <c r="BD55" s="126">
        <f t="shared" si="18"/>
        <v>20.029152968331715</v>
      </c>
      <c r="BE55" s="126">
        <f t="shared" si="19"/>
        <v>2.6288263270935373</v>
      </c>
      <c r="BF55" s="126">
        <f t="shared" si="20"/>
        <v>2.7674131907884929</v>
      </c>
      <c r="BG55" s="126">
        <f t="shared" si="21"/>
        <v>4.5454545454545459</v>
      </c>
      <c r="BJ55" s="1">
        <f>BB55</f>
        <v>50</v>
      </c>
      <c r="BK55" s="128">
        <f t="shared" ref="BK55:BO70" si="48">BK54</f>
        <v>0.4005830593666343</v>
      </c>
      <c r="BL55" s="128">
        <f t="shared" si="48"/>
        <v>0.4005830593666343</v>
      </c>
      <c r="BM55" s="128">
        <f t="shared" si="48"/>
        <v>5.2576526541870748E-2</v>
      </c>
      <c r="BN55" s="128">
        <f t="shared" si="48"/>
        <v>5.5348263815769856E-2</v>
      </c>
      <c r="BO55" s="128">
        <f t="shared" si="48"/>
        <v>9.0909090909090912E-2</v>
      </c>
      <c r="BS55" s="20">
        <v>50</v>
      </c>
      <c r="BT55" s="126">
        <f t="shared" si="22"/>
        <v>10.416666666666668</v>
      </c>
      <c r="BU55" s="126">
        <f t="shared" si="23"/>
        <v>10.416666666666668</v>
      </c>
      <c r="BV55" s="126">
        <f t="shared" si="24"/>
        <v>4.1666666666666661</v>
      </c>
      <c r="BW55" s="126">
        <f t="shared" si="25"/>
        <v>8.3333333333333321</v>
      </c>
      <c r="BX55" s="126">
        <f t="shared" si="26"/>
        <v>16.666666666666664</v>
      </c>
      <c r="CA55" s="20">
        <v>50</v>
      </c>
      <c r="CB55" s="126">
        <f t="shared" si="27"/>
        <v>19.255845277010632</v>
      </c>
      <c r="CC55" s="126">
        <f t="shared" si="28"/>
        <v>19.255845277010632</v>
      </c>
      <c r="CD55" s="126">
        <f t="shared" si="29"/>
        <v>1.6848864617384305</v>
      </c>
      <c r="CE55" s="126">
        <f t="shared" si="39"/>
        <v>2.6605658413831619</v>
      </c>
      <c r="CF55" s="126">
        <f t="shared" si="30"/>
        <v>7.1428571428571423</v>
      </c>
      <c r="CI55" s="20">
        <v>50</v>
      </c>
      <c r="CJ55" s="126">
        <f t="shared" si="31"/>
        <v>18.884629941569901</v>
      </c>
      <c r="CK55" s="126">
        <f t="shared" si="32"/>
        <v>18.884629941569901</v>
      </c>
      <c r="CL55" s="126">
        <f t="shared" si="33"/>
        <v>2.478607679831049</v>
      </c>
      <c r="CM55" s="126">
        <f t="shared" si="34"/>
        <v>2.609275294172007</v>
      </c>
      <c r="CN55" s="126">
        <f t="shared" si="35"/>
        <v>7.1428571428571423</v>
      </c>
    </row>
    <row r="56" spans="19:92" x14ac:dyDescent="0.3">
      <c r="S56" s="1">
        <v>51</v>
      </c>
      <c r="T56" s="123">
        <f t="shared" si="7"/>
        <v>15.058532436403002</v>
      </c>
      <c r="U56" s="123">
        <f t="shared" si="9"/>
        <v>15.058532436403002</v>
      </c>
      <c r="V56" s="123">
        <f t="shared" si="10"/>
        <v>3.9528647645557879</v>
      </c>
      <c r="W56" s="123">
        <f t="shared" si="11"/>
        <v>6.7300703626382132</v>
      </c>
      <c r="X56" s="123">
        <f t="shared" si="8"/>
        <v>10.200000000000001</v>
      </c>
      <c r="Y56" s="123"/>
      <c r="Z56" s="124"/>
      <c r="AA56" s="125">
        <v>51</v>
      </c>
      <c r="AB56" s="121">
        <f t="shared" si="46"/>
        <v>0.29526534189025494</v>
      </c>
      <c r="AC56" s="121">
        <f t="shared" si="46"/>
        <v>0.29526534189025494</v>
      </c>
      <c r="AD56" s="121">
        <f t="shared" si="46"/>
        <v>7.7507152246191924E-2</v>
      </c>
      <c r="AE56" s="121">
        <f t="shared" si="46"/>
        <v>0.1319621639732983</v>
      </c>
      <c r="AF56" s="121">
        <f t="shared" si="46"/>
        <v>0.2</v>
      </c>
      <c r="AJ56" s="20">
        <v>51</v>
      </c>
      <c r="AK56" s="126">
        <f t="shared" si="12"/>
        <v>20.83132352694787</v>
      </c>
      <c r="AL56" s="126">
        <f t="shared" si="13"/>
        <v>20.83132352694787</v>
      </c>
      <c r="AM56" s="126">
        <f t="shared" si="14"/>
        <v>1.8227408086079384</v>
      </c>
      <c r="AN56" s="126">
        <f t="shared" si="15"/>
        <v>2.8782485011326933</v>
      </c>
      <c r="AO56" s="126">
        <f t="shared" si="16"/>
        <v>4.6363636363636367</v>
      </c>
      <c r="AP56" s="127"/>
      <c r="AQ56" s="126"/>
      <c r="AR56" s="125">
        <v>51</v>
      </c>
      <c r="AS56" s="121">
        <f t="shared" si="47"/>
        <v>0.40845732405780133</v>
      </c>
      <c r="AT56" s="121">
        <f t="shared" si="47"/>
        <v>0.40845732405780133</v>
      </c>
      <c r="AU56" s="121">
        <f t="shared" si="47"/>
        <v>3.5740015855057615E-2</v>
      </c>
      <c r="AV56" s="121">
        <f t="shared" si="47"/>
        <v>5.643624512024889E-2</v>
      </c>
      <c r="AW56" s="121">
        <f t="shared" si="47"/>
        <v>9.0909090909090912E-2</v>
      </c>
      <c r="AX56" s="126"/>
      <c r="BB56" s="20">
        <v>51</v>
      </c>
      <c r="BC56" s="126">
        <f t="shared" si="17"/>
        <v>20.42973602769835</v>
      </c>
      <c r="BD56" s="126">
        <f t="shared" si="18"/>
        <v>20.42973602769835</v>
      </c>
      <c r="BE56" s="126">
        <f t="shared" si="19"/>
        <v>2.681402853635408</v>
      </c>
      <c r="BF56" s="126">
        <f t="shared" si="20"/>
        <v>2.8227614546042625</v>
      </c>
      <c r="BG56" s="126">
        <f t="shared" si="21"/>
        <v>4.6363636363636367</v>
      </c>
      <c r="BJ56" s="1">
        <v>26</v>
      </c>
      <c r="BK56" s="128">
        <f t="shared" si="48"/>
        <v>0.4005830593666343</v>
      </c>
      <c r="BL56" s="128">
        <f t="shared" si="48"/>
        <v>0.4005830593666343</v>
      </c>
      <c r="BM56" s="128">
        <f t="shared" si="48"/>
        <v>5.2576526541870748E-2</v>
      </c>
      <c r="BN56" s="128">
        <f t="shared" si="48"/>
        <v>5.5348263815769856E-2</v>
      </c>
      <c r="BO56" s="128">
        <f t="shared" si="48"/>
        <v>9.0909090909090912E-2</v>
      </c>
      <c r="BS56" s="20">
        <v>51</v>
      </c>
      <c r="BT56" s="126">
        <f t="shared" si="22"/>
        <v>10.625000000000002</v>
      </c>
      <c r="BU56" s="126">
        <f t="shared" si="23"/>
        <v>10.625000000000002</v>
      </c>
      <c r="BV56" s="126">
        <f t="shared" si="24"/>
        <v>4.25</v>
      </c>
      <c r="BW56" s="126">
        <f t="shared" si="25"/>
        <v>8.5</v>
      </c>
      <c r="BX56" s="126">
        <f t="shared" si="26"/>
        <v>17</v>
      </c>
      <c r="CA56" s="20">
        <v>51</v>
      </c>
      <c r="CB56" s="126">
        <f t="shared" si="27"/>
        <v>19.640962182550847</v>
      </c>
      <c r="CC56" s="126">
        <f t="shared" si="28"/>
        <v>19.640962182550847</v>
      </c>
      <c r="CD56" s="126">
        <f t="shared" si="29"/>
        <v>1.7185841909731991</v>
      </c>
      <c r="CE56" s="126">
        <f t="shared" si="39"/>
        <v>2.7137771582108252</v>
      </c>
      <c r="CF56" s="126">
        <f t="shared" si="30"/>
        <v>7.2857142857142856</v>
      </c>
      <c r="CI56" s="20">
        <v>51</v>
      </c>
      <c r="CJ56" s="126">
        <f t="shared" si="31"/>
        <v>19.262322540401296</v>
      </c>
      <c r="CK56" s="126">
        <f t="shared" si="32"/>
        <v>19.262322540401296</v>
      </c>
      <c r="CL56" s="126">
        <f t="shared" si="33"/>
        <v>2.5281798334276702</v>
      </c>
      <c r="CM56" s="126">
        <f t="shared" si="34"/>
        <v>2.6614608000554472</v>
      </c>
      <c r="CN56" s="126">
        <f t="shared" si="35"/>
        <v>7.2857142857142856</v>
      </c>
    </row>
    <row r="57" spans="19:92" x14ac:dyDescent="0.3">
      <c r="S57" s="1">
        <v>52</v>
      </c>
      <c r="T57" s="123">
        <f t="shared" si="7"/>
        <v>15.353797778293258</v>
      </c>
      <c r="U57" s="123">
        <f t="shared" si="9"/>
        <v>15.353797778293258</v>
      </c>
      <c r="V57" s="123">
        <f t="shared" si="10"/>
        <v>4.0303719168019798</v>
      </c>
      <c r="W57" s="123">
        <f t="shared" si="11"/>
        <v>6.862032526611511</v>
      </c>
      <c r="X57" s="123">
        <f t="shared" si="8"/>
        <v>10.4</v>
      </c>
      <c r="Y57" s="123"/>
      <c r="Z57" s="124"/>
      <c r="AA57" s="125">
        <v>52</v>
      </c>
      <c r="AB57" s="121">
        <f t="shared" si="46"/>
        <v>0.29526534189025494</v>
      </c>
      <c r="AC57" s="121">
        <f t="shared" si="46"/>
        <v>0.29526534189025494</v>
      </c>
      <c r="AD57" s="121">
        <f t="shared" si="46"/>
        <v>7.7507152246191924E-2</v>
      </c>
      <c r="AE57" s="121">
        <f t="shared" si="46"/>
        <v>0.1319621639732983</v>
      </c>
      <c r="AF57" s="121">
        <f t="shared" si="46"/>
        <v>0.2</v>
      </c>
      <c r="AJ57" s="20">
        <v>52</v>
      </c>
      <c r="AK57" s="126">
        <f t="shared" si="12"/>
        <v>21.239780851005669</v>
      </c>
      <c r="AL57" s="126">
        <f t="shared" si="13"/>
        <v>21.239780851005669</v>
      </c>
      <c r="AM57" s="126">
        <f t="shared" si="14"/>
        <v>1.858480824462996</v>
      </c>
      <c r="AN57" s="126">
        <f t="shared" si="15"/>
        <v>2.9346847462529424</v>
      </c>
      <c r="AO57" s="126">
        <f t="shared" si="16"/>
        <v>4.7272727272727275</v>
      </c>
      <c r="AP57" s="127"/>
      <c r="AQ57" s="126"/>
      <c r="AR57" s="125">
        <v>52</v>
      </c>
      <c r="AS57" s="121">
        <f t="shared" si="47"/>
        <v>0.40845732405780133</v>
      </c>
      <c r="AT57" s="121">
        <f t="shared" si="47"/>
        <v>0.40845732405780133</v>
      </c>
      <c r="AU57" s="121">
        <f t="shared" si="47"/>
        <v>3.5740015855057615E-2</v>
      </c>
      <c r="AV57" s="121">
        <f t="shared" si="47"/>
        <v>5.643624512024889E-2</v>
      </c>
      <c r="AW57" s="121">
        <f t="shared" si="47"/>
        <v>9.0909090909090912E-2</v>
      </c>
      <c r="AX57" s="126"/>
      <c r="BB57" s="20">
        <v>52</v>
      </c>
      <c r="BC57" s="126">
        <f t="shared" si="17"/>
        <v>20.830319087064982</v>
      </c>
      <c r="BD57" s="126">
        <f t="shared" si="18"/>
        <v>20.830319087064982</v>
      </c>
      <c r="BE57" s="126">
        <f t="shared" si="19"/>
        <v>2.7339793801772787</v>
      </c>
      <c r="BF57" s="126">
        <f t="shared" si="20"/>
        <v>2.8781097184200326</v>
      </c>
      <c r="BG57" s="126">
        <f t="shared" si="21"/>
        <v>4.7272727272727275</v>
      </c>
      <c r="BJ57" s="1">
        <f>BB57</f>
        <v>52</v>
      </c>
      <c r="BK57" s="128">
        <f t="shared" si="48"/>
        <v>0.4005830593666343</v>
      </c>
      <c r="BL57" s="128">
        <f t="shared" si="48"/>
        <v>0.4005830593666343</v>
      </c>
      <c r="BM57" s="128">
        <f t="shared" si="48"/>
        <v>5.2576526541870748E-2</v>
      </c>
      <c r="BN57" s="128">
        <f t="shared" si="48"/>
        <v>5.5348263815769856E-2</v>
      </c>
      <c r="BO57" s="128">
        <f t="shared" si="48"/>
        <v>9.0909090909090912E-2</v>
      </c>
      <c r="BS57" s="20">
        <v>52</v>
      </c>
      <c r="BT57" s="126">
        <f t="shared" si="22"/>
        <v>10.833333333333336</v>
      </c>
      <c r="BU57" s="126">
        <f t="shared" si="23"/>
        <v>10.833333333333336</v>
      </c>
      <c r="BV57" s="126">
        <f t="shared" si="24"/>
        <v>4.333333333333333</v>
      </c>
      <c r="BW57" s="126">
        <f t="shared" si="25"/>
        <v>8.6666666666666661</v>
      </c>
      <c r="BX57" s="126">
        <f t="shared" si="26"/>
        <v>17.333333333333332</v>
      </c>
      <c r="CA57" s="20">
        <v>52</v>
      </c>
      <c r="CB57" s="126">
        <f t="shared" si="27"/>
        <v>20.026079088091059</v>
      </c>
      <c r="CC57" s="126">
        <f t="shared" si="28"/>
        <v>20.026079088091059</v>
      </c>
      <c r="CD57" s="126">
        <f t="shared" si="29"/>
        <v>1.7522819202079678</v>
      </c>
      <c r="CE57" s="126">
        <f t="shared" si="39"/>
        <v>2.7669884750384885</v>
      </c>
      <c r="CF57" s="126">
        <f t="shared" si="30"/>
        <v>7.4285714285714279</v>
      </c>
      <c r="CI57" s="20">
        <v>52</v>
      </c>
      <c r="CJ57" s="126">
        <f t="shared" si="31"/>
        <v>19.640015139232695</v>
      </c>
      <c r="CK57" s="126">
        <f t="shared" si="32"/>
        <v>19.640015139232695</v>
      </c>
      <c r="CL57" s="126">
        <f t="shared" si="33"/>
        <v>2.5777519870242909</v>
      </c>
      <c r="CM57" s="126">
        <f t="shared" si="34"/>
        <v>2.7136463059388873</v>
      </c>
      <c r="CN57" s="126">
        <f t="shared" si="35"/>
        <v>7.4285714285714279</v>
      </c>
    </row>
    <row r="58" spans="19:92" x14ac:dyDescent="0.3">
      <c r="S58" s="1">
        <v>53</v>
      </c>
      <c r="T58" s="123">
        <f t="shared" si="7"/>
        <v>15.649063120183511</v>
      </c>
      <c r="U58" s="123">
        <f t="shared" si="9"/>
        <v>15.649063120183511</v>
      </c>
      <c r="V58" s="123">
        <f t="shared" si="10"/>
        <v>4.1078790690481721</v>
      </c>
      <c r="W58" s="123">
        <f t="shared" si="11"/>
        <v>6.9939946905848096</v>
      </c>
      <c r="X58" s="123">
        <f t="shared" si="8"/>
        <v>10.600000000000001</v>
      </c>
      <c r="Y58" s="123"/>
      <c r="Z58" s="124"/>
      <c r="AA58" s="125">
        <v>53</v>
      </c>
      <c r="AB58" s="121">
        <f t="shared" si="46"/>
        <v>0.29526534189025494</v>
      </c>
      <c r="AC58" s="121">
        <f t="shared" si="46"/>
        <v>0.29526534189025494</v>
      </c>
      <c r="AD58" s="121">
        <f t="shared" si="46"/>
        <v>7.7507152246191924E-2</v>
      </c>
      <c r="AE58" s="121">
        <f t="shared" si="46"/>
        <v>0.1319621639732983</v>
      </c>
      <c r="AF58" s="121">
        <f t="shared" si="46"/>
        <v>0.2</v>
      </c>
      <c r="AJ58" s="20">
        <v>53</v>
      </c>
      <c r="AK58" s="126">
        <f t="shared" si="12"/>
        <v>21.648238175063469</v>
      </c>
      <c r="AL58" s="126">
        <f t="shared" si="13"/>
        <v>21.648238175063469</v>
      </c>
      <c r="AM58" s="126">
        <f t="shared" si="14"/>
        <v>1.8942208403180536</v>
      </c>
      <c r="AN58" s="126">
        <f t="shared" si="15"/>
        <v>2.9911209913731911</v>
      </c>
      <c r="AO58" s="126">
        <f t="shared" si="16"/>
        <v>4.8181818181818183</v>
      </c>
      <c r="AP58" s="127"/>
      <c r="AQ58" s="126"/>
      <c r="AR58" s="125">
        <v>53</v>
      </c>
      <c r="AS58" s="121">
        <f t="shared" si="47"/>
        <v>0.40845732405780133</v>
      </c>
      <c r="AT58" s="121">
        <f t="shared" si="47"/>
        <v>0.40845732405780133</v>
      </c>
      <c r="AU58" s="121">
        <f t="shared" si="47"/>
        <v>3.5740015855057615E-2</v>
      </c>
      <c r="AV58" s="121">
        <f t="shared" si="47"/>
        <v>5.643624512024889E-2</v>
      </c>
      <c r="AW58" s="121">
        <f t="shared" si="47"/>
        <v>9.0909090909090912E-2</v>
      </c>
      <c r="AX58" s="126"/>
      <c r="BB58" s="20">
        <v>53</v>
      </c>
      <c r="BC58" s="126">
        <f t="shared" si="17"/>
        <v>21.230902146431617</v>
      </c>
      <c r="BD58" s="126">
        <f t="shared" si="18"/>
        <v>21.230902146431617</v>
      </c>
      <c r="BE58" s="126">
        <f t="shared" si="19"/>
        <v>2.7865559067191494</v>
      </c>
      <c r="BF58" s="126">
        <f t="shared" si="20"/>
        <v>2.9334579822358022</v>
      </c>
      <c r="BG58" s="126">
        <f t="shared" si="21"/>
        <v>4.8181818181818183</v>
      </c>
      <c r="BJ58" s="1">
        <v>27</v>
      </c>
      <c r="BK58" s="128">
        <f t="shared" si="48"/>
        <v>0.4005830593666343</v>
      </c>
      <c r="BL58" s="128">
        <f t="shared" si="48"/>
        <v>0.4005830593666343</v>
      </c>
      <c r="BM58" s="128">
        <f t="shared" si="48"/>
        <v>5.2576526541870748E-2</v>
      </c>
      <c r="BN58" s="128">
        <f t="shared" si="48"/>
        <v>5.5348263815769856E-2</v>
      </c>
      <c r="BO58" s="128">
        <f t="shared" si="48"/>
        <v>9.0909090909090912E-2</v>
      </c>
      <c r="BS58" s="20">
        <v>53</v>
      </c>
      <c r="BT58" s="126">
        <f t="shared" si="22"/>
        <v>11.041666666666668</v>
      </c>
      <c r="BU58" s="126">
        <f t="shared" si="23"/>
        <v>11.041666666666668</v>
      </c>
      <c r="BV58" s="126">
        <f t="shared" si="24"/>
        <v>4.4166666666666661</v>
      </c>
      <c r="BW58" s="126">
        <f t="shared" si="25"/>
        <v>8.8333333333333321</v>
      </c>
      <c r="BX58" s="126">
        <f t="shared" si="26"/>
        <v>17.666666666666664</v>
      </c>
      <c r="CA58" s="20">
        <v>53</v>
      </c>
      <c r="CB58" s="126">
        <f t="shared" si="27"/>
        <v>20.411195993631271</v>
      </c>
      <c r="CC58" s="126">
        <f t="shared" si="28"/>
        <v>20.411195993631271</v>
      </c>
      <c r="CD58" s="126">
        <f t="shared" si="29"/>
        <v>1.7859796494427362</v>
      </c>
      <c r="CE58" s="126">
        <f t="shared" si="39"/>
        <v>2.8201997918661514</v>
      </c>
      <c r="CF58" s="126">
        <f t="shared" si="30"/>
        <v>7.5714285714285712</v>
      </c>
      <c r="CI58" s="20">
        <v>53</v>
      </c>
      <c r="CJ58" s="126">
        <f t="shared" si="31"/>
        <v>20.017707738064093</v>
      </c>
      <c r="CK58" s="126">
        <f t="shared" si="32"/>
        <v>20.017707738064093</v>
      </c>
      <c r="CL58" s="126">
        <f t="shared" si="33"/>
        <v>2.627324140620912</v>
      </c>
      <c r="CM58" s="126">
        <f t="shared" si="34"/>
        <v>2.7658318118223275</v>
      </c>
      <c r="CN58" s="126">
        <f t="shared" si="35"/>
        <v>7.5714285714285712</v>
      </c>
    </row>
    <row r="59" spans="19:92" x14ac:dyDescent="0.3">
      <c r="S59" s="1">
        <v>54</v>
      </c>
      <c r="T59" s="123">
        <f t="shared" si="7"/>
        <v>15.944328462073766</v>
      </c>
      <c r="U59" s="123">
        <f t="shared" si="9"/>
        <v>15.944328462073766</v>
      </c>
      <c r="V59" s="123">
        <f t="shared" si="10"/>
        <v>4.1853862212943636</v>
      </c>
      <c r="W59" s="123">
        <f t="shared" si="11"/>
        <v>7.1259568545581082</v>
      </c>
      <c r="X59" s="123">
        <f t="shared" si="8"/>
        <v>10.8</v>
      </c>
      <c r="Y59" s="123"/>
      <c r="Z59" s="124"/>
      <c r="AA59" s="125">
        <v>54</v>
      </c>
      <c r="AB59" s="121">
        <f t="shared" si="46"/>
        <v>0.29526534189025494</v>
      </c>
      <c r="AC59" s="121">
        <f t="shared" si="46"/>
        <v>0.29526534189025494</v>
      </c>
      <c r="AD59" s="121">
        <f t="shared" si="46"/>
        <v>7.7507152246191924E-2</v>
      </c>
      <c r="AE59" s="121">
        <f t="shared" si="46"/>
        <v>0.1319621639732983</v>
      </c>
      <c r="AF59" s="121">
        <f t="shared" si="46"/>
        <v>0.2</v>
      </c>
      <c r="AJ59" s="20">
        <v>54</v>
      </c>
      <c r="AK59" s="126">
        <f t="shared" si="12"/>
        <v>22.056695499121272</v>
      </c>
      <c r="AL59" s="126">
        <f t="shared" si="13"/>
        <v>22.056695499121272</v>
      </c>
      <c r="AM59" s="126">
        <f t="shared" si="14"/>
        <v>1.9299608561731112</v>
      </c>
      <c r="AN59" s="126">
        <f t="shared" si="15"/>
        <v>3.0475572364934402</v>
      </c>
      <c r="AO59" s="126">
        <f t="shared" si="16"/>
        <v>4.9090909090909092</v>
      </c>
      <c r="AP59" s="127"/>
      <c r="AQ59" s="126"/>
      <c r="AR59" s="125">
        <v>54</v>
      </c>
      <c r="AS59" s="121">
        <f t="shared" si="47"/>
        <v>0.40845732405780133</v>
      </c>
      <c r="AT59" s="121">
        <f t="shared" si="47"/>
        <v>0.40845732405780133</v>
      </c>
      <c r="AU59" s="121">
        <f t="shared" si="47"/>
        <v>3.5740015855057615E-2</v>
      </c>
      <c r="AV59" s="121">
        <f t="shared" si="47"/>
        <v>5.643624512024889E-2</v>
      </c>
      <c r="AW59" s="121">
        <f t="shared" si="47"/>
        <v>9.0909090909090912E-2</v>
      </c>
      <c r="AX59" s="126"/>
      <c r="BB59" s="20">
        <v>54</v>
      </c>
      <c r="BC59" s="126">
        <f t="shared" si="17"/>
        <v>21.631485205798253</v>
      </c>
      <c r="BD59" s="126">
        <f t="shared" si="18"/>
        <v>21.631485205798253</v>
      </c>
      <c r="BE59" s="126">
        <f t="shared" si="19"/>
        <v>2.8391324332610206</v>
      </c>
      <c r="BF59" s="126">
        <f t="shared" si="20"/>
        <v>2.9888062460515723</v>
      </c>
      <c r="BG59" s="126">
        <f t="shared" si="21"/>
        <v>4.9090909090909092</v>
      </c>
      <c r="BJ59" s="1">
        <f>BB59</f>
        <v>54</v>
      </c>
      <c r="BK59" s="128">
        <f t="shared" si="48"/>
        <v>0.4005830593666343</v>
      </c>
      <c r="BL59" s="128">
        <f t="shared" si="48"/>
        <v>0.4005830593666343</v>
      </c>
      <c r="BM59" s="128">
        <f t="shared" si="48"/>
        <v>5.2576526541870748E-2</v>
      </c>
      <c r="BN59" s="128">
        <f t="shared" si="48"/>
        <v>5.5348263815769856E-2</v>
      </c>
      <c r="BO59" s="128">
        <f t="shared" si="48"/>
        <v>9.0909090909090912E-2</v>
      </c>
      <c r="BS59" s="20">
        <v>54</v>
      </c>
      <c r="BT59" s="126">
        <f t="shared" si="22"/>
        <v>11.250000000000002</v>
      </c>
      <c r="BU59" s="126">
        <f t="shared" si="23"/>
        <v>11.250000000000002</v>
      </c>
      <c r="BV59" s="126">
        <f t="shared" si="24"/>
        <v>4.5</v>
      </c>
      <c r="BW59" s="126">
        <f t="shared" si="25"/>
        <v>9</v>
      </c>
      <c r="BX59" s="126">
        <f t="shared" si="26"/>
        <v>18</v>
      </c>
      <c r="CA59" s="20">
        <v>54</v>
      </c>
      <c r="CB59" s="126">
        <f t="shared" si="27"/>
        <v>20.796312899171483</v>
      </c>
      <c r="CC59" s="126">
        <f t="shared" si="28"/>
        <v>20.796312899171483</v>
      </c>
      <c r="CD59" s="126">
        <f t="shared" si="29"/>
        <v>1.8196773786775049</v>
      </c>
      <c r="CE59" s="126">
        <f t="shared" si="39"/>
        <v>2.8734111086938148</v>
      </c>
      <c r="CF59" s="126">
        <f t="shared" si="30"/>
        <v>7.7142857142857135</v>
      </c>
      <c r="CI59" s="20">
        <v>54</v>
      </c>
      <c r="CJ59" s="126">
        <f t="shared" si="31"/>
        <v>20.395400336895491</v>
      </c>
      <c r="CK59" s="126">
        <f t="shared" si="32"/>
        <v>20.395400336895491</v>
      </c>
      <c r="CL59" s="126">
        <f t="shared" si="33"/>
        <v>2.6768962942175332</v>
      </c>
      <c r="CM59" s="126">
        <f t="shared" si="34"/>
        <v>2.8180173177057677</v>
      </c>
      <c r="CN59" s="126">
        <f t="shared" si="35"/>
        <v>7.7142857142857135</v>
      </c>
    </row>
    <row r="60" spans="19:92" x14ac:dyDescent="0.3">
      <c r="S60" s="1">
        <v>55</v>
      </c>
      <c r="T60" s="123">
        <f t="shared" si="7"/>
        <v>16.23959380396402</v>
      </c>
      <c r="U60" s="123">
        <f t="shared" si="9"/>
        <v>16.23959380396402</v>
      </c>
      <c r="V60" s="123">
        <f t="shared" si="10"/>
        <v>4.2628933735405559</v>
      </c>
      <c r="W60" s="123">
        <f t="shared" si="11"/>
        <v>7.257919018531406</v>
      </c>
      <c r="X60" s="123">
        <f t="shared" si="8"/>
        <v>11</v>
      </c>
      <c r="Y60" s="123"/>
      <c r="Z60" s="124"/>
      <c r="AA60" s="125">
        <v>55</v>
      </c>
      <c r="AB60" s="121">
        <f t="shared" si="46"/>
        <v>0.29526534189025494</v>
      </c>
      <c r="AC60" s="121">
        <f t="shared" si="46"/>
        <v>0.29526534189025494</v>
      </c>
      <c r="AD60" s="121">
        <f t="shared" si="46"/>
        <v>7.7507152246191924E-2</v>
      </c>
      <c r="AE60" s="121">
        <f t="shared" si="46"/>
        <v>0.1319621639732983</v>
      </c>
      <c r="AF60" s="121">
        <f t="shared" si="46"/>
        <v>0.2</v>
      </c>
      <c r="AJ60" s="20">
        <v>55</v>
      </c>
      <c r="AK60" s="126">
        <f t="shared" si="12"/>
        <v>22.465152823179075</v>
      </c>
      <c r="AL60" s="126">
        <f t="shared" si="13"/>
        <v>22.465152823179075</v>
      </c>
      <c r="AM60" s="126">
        <f t="shared" si="14"/>
        <v>1.9657008720281688</v>
      </c>
      <c r="AN60" s="126">
        <f t="shared" si="15"/>
        <v>3.1039934816136889</v>
      </c>
      <c r="AO60" s="126">
        <f t="shared" si="16"/>
        <v>5</v>
      </c>
      <c r="AP60" s="127"/>
      <c r="AQ60" s="126"/>
      <c r="AR60" s="125">
        <v>55</v>
      </c>
      <c r="AS60" s="121">
        <f t="shared" si="47"/>
        <v>0.40845732405780133</v>
      </c>
      <c r="AT60" s="121">
        <f t="shared" si="47"/>
        <v>0.40845732405780133</v>
      </c>
      <c r="AU60" s="121">
        <f t="shared" si="47"/>
        <v>3.5740015855057615E-2</v>
      </c>
      <c r="AV60" s="121">
        <f t="shared" si="47"/>
        <v>5.643624512024889E-2</v>
      </c>
      <c r="AW60" s="121">
        <f t="shared" si="47"/>
        <v>9.0909090909090912E-2</v>
      </c>
      <c r="AX60" s="126"/>
      <c r="BB60" s="20">
        <v>55</v>
      </c>
      <c r="BC60" s="126">
        <f t="shared" si="17"/>
        <v>22.032068265164888</v>
      </c>
      <c r="BD60" s="126">
        <f t="shared" si="18"/>
        <v>22.032068265164888</v>
      </c>
      <c r="BE60" s="126">
        <f t="shared" si="19"/>
        <v>2.8917089598028913</v>
      </c>
      <c r="BF60" s="126">
        <f t="shared" si="20"/>
        <v>3.0441545098673419</v>
      </c>
      <c r="BG60" s="126">
        <f t="shared" si="21"/>
        <v>5</v>
      </c>
      <c r="BJ60" s="1">
        <v>28</v>
      </c>
      <c r="BK60" s="128">
        <f t="shared" si="48"/>
        <v>0.4005830593666343</v>
      </c>
      <c r="BL60" s="128">
        <f t="shared" si="48"/>
        <v>0.4005830593666343</v>
      </c>
      <c r="BM60" s="128">
        <f t="shared" si="48"/>
        <v>5.2576526541870748E-2</v>
      </c>
      <c r="BN60" s="128">
        <f t="shared" si="48"/>
        <v>5.5348263815769856E-2</v>
      </c>
      <c r="BO60" s="128">
        <f t="shared" si="48"/>
        <v>9.0909090909090912E-2</v>
      </c>
      <c r="BS60" s="20">
        <v>55</v>
      </c>
      <c r="BT60" s="126">
        <f t="shared" si="22"/>
        <v>11.458333333333336</v>
      </c>
      <c r="BU60" s="126">
        <f t="shared" si="23"/>
        <v>11.458333333333336</v>
      </c>
      <c r="BV60" s="126">
        <f t="shared" si="24"/>
        <v>4.583333333333333</v>
      </c>
      <c r="BW60" s="126">
        <f t="shared" si="25"/>
        <v>9.1666666666666661</v>
      </c>
      <c r="BX60" s="126">
        <f t="shared" si="26"/>
        <v>18.333333333333332</v>
      </c>
      <c r="CA60" s="20">
        <v>55</v>
      </c>
      <c r="CB60" s="126">
        <f t="shared" si="27"/>
        <v>21.181429804711698</v>
      </c>
      <c r="CC60" s="126">
        <f t="shared" si="28"/>
        <v>21.181429804711698</v>
      </c>
      <c r="CD60" s="126">
        <f t="shared" si="29"/>
        <v>1.8533751079122736</v>
      </c>
      <c r="CE60" s="126">
        <f t="shared" si="39"/>
        <v>2.9266224255214781</v>
      </c>
      <c r="CF60" s="126">
        <f t="shared" si="30"/>
        <v>7.8571428571428568</v>
      </c>
      <c r="CI60" s="20">
        <v>55</v>
      </c>
      <c r="CJ60" s="126">
        <f t="shared" si="31"/>
        <v>20.77309293572689</v>
      </c>
      <c r="CK60" s="126">
        <f t="shared" si="32"/>
        <v>20.77309293572689</v>
      </c>
      <c r="CL60" s="126">
        <f t="shared" si="33"/>
        <v>2.7264684478141539</v>
      </c>
      <c r="CM60" s="126">
        <f t="shared" si="34"/>
        <v>2.8702028235892079</v>
      </c>
      <c r="CN60" s="126">
        <f t="shared" si="35"/>
        <v>7.8571428571428568</v>
      </c>
    </row>
    <row r="61" spans="19:92" x14ac:dyDescent="0.3">
      <c r="S61" s="1">
        <v>56</v>
      </c>
      <c r="T61" s="123">
        <f t="shared" si="7"/>
        <v>16.534859145854277</v>
      </c>
      <c r="U61" s="123">
        <f t="shared" si="9"/>
        <v>16.534859145854277</v>
      </c>
      <c r="V61" s="123">
        <f t="shared" si="10"/>
        <v>4.3404005257867482</v>
      </c>
      <c r="W61" s="123">
        <f t="shared" si="11"/>
        <v>7.3898811825047046</v>
      </c>
      <c r="X61" s="123">
        <f t="shared" si="8"/>
        <v>11.200000000000001</v>
      </c>
      <c r="Y61" s="123"/>
      <c r="Z61" s="124"/>
      <c r="AA61" s="125">
        <v>56</v>
      </c>
      <c r="AB61" s="121">
        <f t="shared" si="46"/>
        <v>0.29526534189025494</v>
      </c>
      <c r="AC61" s="121">
        <f t="shared" si="46"/>
        <v>0.29526534189025494</v>
      </c>
      <c r="AD61" s="121">
        <f t="shared" si="46"/>
        <v>7.7507152246191924E-2</v>
      </c>
      <c r="AE61" s="121">
        <f t="shared" si="46"/>
        <v>0.1319621639732983</v>
      </c>
      <c r="AF61" s="121">
        <f t="shared" si="46"/>
        <v>0.2</v>
      </c>
      <c r="AJ61" s="20">
        <v>56</v>
      </c>
      <c r="AK61" s="126">
        <f t="shared" si="12"/>
        <v>22.873610147236874</v>
      </c>
      <c r="AL61" s="126">
        <f t="shared" si="13"/>
        <v>22.873610147236874</v>
      </c>
      <c r="AM61" s="126">
        <f t="shared" si="14"/>
        <v>2.0014408878832266</v>
      </c>
      <c r="AN61" s="126">
        <f t="shared" si="15"/>
        <v>3.1604297267339376</v>
      </c>
      <c r="AO61" s="126">
        <f t="shared" si="16"/>
        <v>5.0909090909090908</v>
      </c>
      <c r="AP61" s="127"/>
      <c r="AQ61" s="126"/>
      <c r="AR61" s="125">
        <v>56</v>
      </c>
      <c r="AS61" s="121">
        <f t="shared" si="47"/>
        <v>0.40845732405780133</v>
      </c>
      <c r="AT61" s="121">
        <f t="shared" si="47"/>
        <v>0.40845732405780133</v>
      </c>
      <c r="AU61" s="121">
        <f t="shared" si="47"/>
        <v>3.5740015855057615E-2</v>
      </c>
      <c r="AV61" s="121">
        <f t="shared" si="47"/>
        <v>5.643624512024889E-2</v>
      </c>
      <c r="AW61" s="121">
        <f t="shared" si="47"/>
        <v>9.0909090909090912E-2</v>
      </c>
      <c r="AX61" s="126"/>
      <c r="BB61" s="20">
        <v>56</v>
      </c>
      <c r="BC61" s="126">
        <f t="shared" si="17"/>
        <v>22.43265132453152</v>
      </c>
      <c r="BD61" s="126">
        <f t="shared" si="18"/>
        <v>22.43265132453152</v>
      </c>
      <c r="BE61" s="126">
        <f t="shared" si="19"/>
        <v>2.9442854863447621</v>
      </c>
      <c r="BF61" s="126">
        <f t="shared" si="20"/>
        <v>3.099502773683112</v>
      </c>
      <c r="BG61" s="126">
        <f t="shared" si="21"/>
        <v>5.0909090909090908</v>
      </c>
      <c r="BJ61" s="1">
        <f>BB61</f>
        <v>56</v>
      </c>
      <c r="BK61" s="128">
        <f t="shared" si="48"/>
        <v>0.4005830593666343</v>
      </c>
      <c r="BL61" s="128">
        <f t="shared" si="48"/>
        <v>0.4005830593666343</v>
      </c>
      <c r="BM61" s="128">
        <f t="shared" si="48"/>
        <v>5.2576526541870748E-2</v>
      </c>
      <c r="BN61" s="128">
        <f t="shared" si="48"/>
        <v>5.5348263815769856E-2</v>
      </c>
      <c r="BO61" s="128">
        <f t="shared" si="48"/>
        <v>9.0909090909090912E-2</v>
      </c>
      <c r="BS61" s="20">
        <v>56</v>
      </c>
      <c r="BT61" s="126">
        <f t="shared" si="22"/>
        <v>11.666666666666668</v>
      </c>
      <c r="BU61" s="126">
        <f t="shared" si="23"/>
        <v>11.666666666666668</v>
      </c>
      <c r="BV61" s="126">
        <f t="shared" si="24"/>
        <v>4.6666666666666661</v>
      </c>
      <c r="BW61" s="126">
        <f t="shared" si="25"/>
        <v>9.3333333333333321</v>
      </c>
      <c r="BX61" s="126">
        <f t="shared" si="26"/>
        <v>18.666666666666664</v>
      </c>
      <c r="CA61" s="20">
        <v>56</v>
      </c>
      <c r="CB61" s="126">
        <f t="shared" si="27"/>
        <v>21.56654671025191</v>
      </c>
      <c r="CC61" s="126">
        <f t="shared" si="28"/>
        <v>21.56654671025191</v>
      </c>
      <c r="CD61" s="126">
        <f t="shared" si="29"/>
        <v>1.8870728371470422</v>
      </c>
      <c r="CE61" s="126">
        <f t="shared" si="39"/>
        <v>2.9798337423491414</v>
      </c>
      <c r="CF61" s="126">
        <f t="shared" si="30"/>
        <v>8</v>
      </c>
      <c r="CI61" s="20">
        <v>56</v>
      </c>
      <c r="CJ61" s="126">
        <f t="shared" si="31"/>
        <v>21.150785534558288</v>
      </c>
      <c r="CK61" s="126">
        <f t="shared" si="32"/>
        <v>21.150785534558288</v>
      </c>
      <c r="CL61" s="126">
        <f t="shared" si="33"/>
        <v>2.776040601410775</v>
      </c>
      <c r="CM61" s="126">
        <f t="shared" si="34"/>
        <v>2.922388329472648</v>
      </c>
      <c r="CN61" s="126">
        <f t="shared" si="35"/>
        <v>8</v>
      </c>
    </row>
    <row r="62" spans="19:92" x14ac:dyDescent="0.3">
      <c r="S62" s="1">
        <v>57</v>
      </c>
      <c r="T62" s="123">
        <f t="shared" si="7"/>
        <v>16.830124487744531</v>
      </c>
      <c r="U62" s="123">
        <f t="shared" si="9"/>
        <v>16.830124487744531</v>
      </c>
      <c r="V62" s="123">
        <f t="shared" si="10"/>
        <v>4.4179076780329396</v>
      </c>
      <c r="W62" s="123">
        <f t="shared" si="11"/>
        <v>7.5218433464780032</v>
      </c>
      <c r="X62" s="123">
        <f t="shared" si="8"/>
        <v>11.4</v>
      </c>
      <c r="Y62" s="123"/>
      <c r="Z62" s="124"/>
      <c r="AA62" s="125">
        <v>57</v>
      </c>
      <c r="AB62" s="121">
        <f t="shared" si="46"/>
        <v>0.29526534189025494</v>
      </c>
      <c r="AC62" s="121">
        <f t="shared" si="46"/>
        <v>0.29526534189025494</v>
      </c>
      <c r="AD62" s="121">
        <f t="shared" si="46"/>
        <v>7.7507152246191924E-2</v>
      </c>
      <c r="AE62" s="121">
        <f t="shared" si="46"/>
        <v>0.1319621639732983</v>
      </c>
      <c r="AF62" s="121">
        <f t="shared" si="46"/>
        <v>0.2</v>
      </c>
      <c r="AJ62" s="20">
        <v>57</v>
      </c>
      <c r="AK62" s="126">
        <f t="shared" si="12"/>
        <v>23.282067471294674</v>
      </c>
      <c r="AL62" s="126">
        <f t="shared" si="13"/>
        <v>23.282067471294674</v>
      </c>
      <c r="AM62" s="126">
        <f t="shared" si="14"/>
        <v>2.037180903738284</v>
      </c>
      <c r="AN62" s="126">
        <f t="shared" si="15"/>
        <v>3.2168659718541868</v>
      </c>
      <c r="AO62" s="126">
        <f t="shared" si="16"/>
        <v>5.1818181818181817</v>
      </c>
      <c r="AP62" s="127"/>
      <c r="AQ62" s="126"/>
      <c r="AR62" s="125">
        <v>57</v>
      </c>
      <c r="AS62" s="121">
        <f t="shared" si="47"/>
        <v>0.40845732405780133</v>
      </c>
      <c r="AT62" s="121">
        <f t="shared" si="47"/>
        <v>0.40845732405780133</v>
      </c>
      <c r="AU62" s="121">
        <f t="shared" si="47"/>
        <v>3.5740015855057615E-2</v>
      </c>
      <c r="AV62" s="121">
        <f t="shared" si="47"/>
        <v>5.643624512024889E-2</v>
      </c>
      <c r="AW62" s="121">
        <f t="shared" si="47"/>
        <v>9.0909090909090912E-2</v>
      </c>
      <c r="AX62" s="126"/>
      <c r="BB62" s="20">
        <v>57</v>
      </c>
      <c r="BC62" s="126">
        <f t="shared" si="17"/>
        <v>22.833234383898155</v>
      </c>
      <c r="BD62" s="126">
        <f t="shared" si="18"/>
        <v>22.833234383898155</v>
      </c>
      <c r="BE62" s="126">
        <f t="shared" si="19"/>
        <v>2.9968620128866328</v>
      </c>
      <c r="BF62" s="126">
        <f t="shared" si="20"/>
        <v>3.1548510374988816</v>
      </c>
      <c r="BG62" s="126">
        <f t="shared" si="21"/>
        <v>5.1818181818181817</v>
      </c>
      <c r="BJ62" s="1">
        <v>29</v>
      </c>
      <c r="BK62" s="128">
        <f t="shared" si="48"/>
        <v>0.4005830593666343</v>
      </c>
      <c r="BL62" s="128">
        <f t="shared" si="48"/>
        <v>0.4005830593666343</v>
      </c>
      <c r="BM62" s="128">
        <f t="shared" si="48"/>
        <v>5.2576526541870748E-2</v>
      </c>
      <c r="BN62" s="128">
        <f t="shared" si="48"/>
        <v>5.5348263815769856E-2</v>
      </c>
      <c r="BO62" s="128">
        <f t="shared" si="48"/>
        <v>9.0909090909090912E-2</v>
      </c>
      <c r="BS62" s="20">
        <v>57</v>
      </c>
      <c r="BT62" s="126">
        <f t="shared" si="22"/>
        <v>11.875000000000002</v>
      </c>
      <c r="BU62" s="126">
        <f t="shared" si="23"/>
        <v>11.875000000000002</v>
      </c>
      <c r="BV62" s="126">
        <f t="shared" si="24"/>
        <v>4.75</v>
      </c>
      <c r="BW62" s="126">
        <f t="shared" si="25"/>
        <v>9.5</v>
      </c>
      <c r="BX62" s="126">
        <f t="shared" si="26"/>
        <v>19</v>
      </c>
      <c r="CA62" s="20">
        <v>57</v>
      </c>
      <c r="CB62" s="126">
        <f t="shared" si="27"/>
        <v>21.951663615792121</v>
      </c>
      <c r="CC62" s="126">
        <f t="shared" si="28"/>
        <v>21.951663615792121</v>
      </c>
      <c r="CD62" s="126">
        <f t="shared" si="29"/>
        <v>1.9207705663818109</v>
      </c>
      <c r="CE62" s="126">
        <f t="shared" si="39"/>
        <v>3.0330450591768048</v>
      </c>
      <c r="CF62" s="126">
        <f t="shared" si="30"/>
        <v>8.1428571428571423</v>
      </c>
      <c r="CI62" s="20">
        <v>57</v>
      </c>
      <c r="CJ62" s="126">
        <f t="shared" si="31"/>
        <v>21.528478133389687</v>
      </c>
      <c r="CK62" s="126">
        <f t="shared" si="32"/>
        <v>21.528478133389687</v>
      </c>
      <c r="CL62" s="126">
        <f t="shared" si="33"/>
        <v>2.8256127550073962</v>
      </c>
      <c r="CM62" s="126">
        <f t="shared" si="34"/>
        <v>2.9745738353560882</v>
      </c>
      <c r="CN62" s="126">
        <f t="shared" si="35"/>
        <v>8.1428571428571423</v>
      </c>
    </row>
    <row r="63" spans="19:92" x14ac:dyDescent="0.3">
      <c r="S63" s="1">
        <v>58</v>
      </c>
      <c r="T63" s="123">
        <f t="shared" si="7"/>
        <v>17.125389829634788</v>
      </c>
      <c r="U63" s="123">
        <f t="shared" si="9"/>
        <v>17.125389829634788</v>
      </c>
      <c r="V63" s="123">
        <f t="shared" si="10"/>
        <v>4.4954148302791319</v>
      </c>
      <c r="W63" s="123">
        <f t="shared" si="11"/>
        <v>7.653805510451301</v>
      </c>
      <c r="X63" s="123">
        <f t="shared" si="8"/>
        <v>11.600000000000001</v>
      </c>
      <c r="Y63" s="123"/>
      <c r="Z63" s="124"/>
      <c r="AA63" s="125">
        <v>58</v>
      </c>
      <c r="AB63" s="121">
        <f t="shared" si="46"/>
        <v>0.29526534189025494</v>
      </c>
      <c r="AC63" s="121">
        <f t="shared" si="46"/>
        <v>0.29526534189025494</v>
      </c>
      <c r="AD63" s="121">
        <f t="shared" si="46"/>
        <v>7.7507152246191924E-2</v>
      </c>
      <c r="AE63" s="121">
        <f t="shared" si="46"/>
        <v>0.1319621639732983</v>
      </c>
      <c r="AF63" s="121">
        <f t="shared" si="46"/>
        <v>0.2</v>
      </c>
      <c r="AJ63" s="20">
        <v>58</v>
      </c>
      <c r="AK63" s="126">
        <f t="shared" si="12"/>
        <v>23.690524795352477</v>
      </c>
      <c r="AL63" s="126">
        <f t="shared" si="13"/>
        <v>23.690524795352477</v>
      </c>
      <c r="AM63" s="126">
        <f t="shared" si="14"/>
        <v>2.0729209195933418</v>
      </c>
      <c r="AN63" s="126">
        <f t="shared" si="15"/>
        <v>3.2733022169744355</v>
      </c>
      <c r="AO63" s="126">
        <f t="shared" si="16"/>
        <v>5.2727272727272725</v>
      </c>
      <c r="AP63" s="127"/>
      <c r="AQ63" s="126"/>
      <c r="AR63" s="125">
        <v>58</v>
      </c>
      <c r="AS63" s="121">
        <f t="shared" si="47"/>
        <v>0.40845732405780133</v>
      </c>
      <c r="AT63" s="121">
        <f t="shared" si="47"/>
        <v>0.40845732405780133</v>
      </c>
      <c r="AU63" s="121">
        <f t="shared" si="47"/>
        <v>3.5740015855057615E-2</v>
      </c>
      <c r="AV63" s="121">
        <f t="shared" si="47"/>
        <v>5.643624512024889E-2</v>
      </c>
      <c r="AW63" s="121">
        <f t="shared" si="47"/>
        <v>9.0909090909090912E-2</v>
      </c>
      <c r="AX63" s="126"/>
      <c r="BB63" s="20">
        <v>58</v>
      </c>
      <c r="BC63" s="126">
        <f t="shared" si="17"/>
        <v>23.23381744326479</v>
      </c>
      <c r="BD63" s="126">
        <f t="shared" si="18"/>
        <v>23.23381744326479</v>
      </c>
      <c r="BE63" s="126">
        <f t="shared" si="19"/>
        <v>3.0494385394285035</v>
      </c>
      <c r="BF63" s="126">
        <f t="shared" si="20"/>
        <v>3.2101993013146517</v>
      </c>
      <c r="BG63" s="126">
        <f t="shared" si="21"/>
        <v>5.2727272727272725</v>
      </c>
      <c r="BJ63" s="1">
        <f>BB63</f>
        <v>58</v>
      </c>
      <c r="BK63" s="128">
        <f t="shared" si="48"/>
        <v>0.4005830593666343</v>
      </c>
      <c r="BL63" s="128">
        <f t="shared" si="48"/>
        <v>0.4005830593666343</v>
      </c>
      <c r="BM63" s="128">
        <f t="shared" si="48"/>
        <v>5.2576526541870748E-2</v>
      </c>
      <c r="BN63" s="128">
        <f t="shared" si="48"/>
        <v>5.5348263815769856E-2</v>
      </c>
      <c r="BO63" s="128">
        <f t="shared" si="48"/>
        <v>9.0909090909090912E-2</v>
      </c>
      <c r="BS63" s="20">
        <v>58</v>
      </c>
      <c r="BT63" s="126">
        <f t="shared" si="22"/>
        <v>12.083333333333336</v>
      </c>
      <c r="BU63" s="126">
        <f t="shared" si="23"/>
        <v>12.083333333333336</v>
      </c>
      <c r="BV63" s="126">
        <f t="shared" si="24"/>
        <v>4.833333333333333</v>
      </c>
      <c r="BW63" s="126">
        <f t="shared" si="25"/>
        <v>9.6666666666666661</v>
      </c>
      <c r="BX63" s="126">
        <f t="shared" si="26"/>
        <v>19.333333333333332</v>
      </c>
      <c r="CA63" s="20">
        <v>58</v>
      </c>
      <c r="CB63" s="126">
        <f t="shared" si="27"/>
        <v>22.336780521332333</v>
      </c>
      <c r="CC63" s="126">
        <f t="shared" si="28"/>
        <v>22.336780521332333</v>
      </c>
      <c r="CD63" s="126">
        <f t="shared" si="29"/>
        <v>1.9544682956165793</v>
      </c>
      <c r="CE63" s="126">
        <f t="shared" si="39"/>
        <v>3.0862563760044677</v>
      </c>
      <c r="CF63" s="126">
        <f t="shared" si="30"/>
        <v>8.2857142857142847</v>
      </c>
      <c r="CI63" s="20">
        <v>58</v>
      </c>
      <c r="CJ63" s="126">
        <f t="shared" si="31"/>
        <v>21.906170732221085</v>
      </c>
      <c r="CK63" s="126">
        <f t="shared" si="32"/>
        <v>21.906170732221085</v>
      </c>
      <c r="CL63" s="126">
        <f t="shared" si="33"/>
        <v>2.8751849086040169</v>
      </c>
      <c r="CM63" s="126">
        <f t="shared" si="34"/>
        <v>3.0267593412395279</v>
      </c>
      <c r="CN63" s="126">
        <f t="shared" si="35"/>
        <v>8.2857142857142847</v>
      </c>
    </row>
    <row r="64" spans="19:92" x14ac:dyDescent="0.3">
      <c r="S64" s="1">
        <v>59</v>
      </c>
      <c r="T64" s="123">
        <f t="shared" si="7"/>
        <v>17.420655171525041</v>
      </c>
      <c r="U64" s="123">
        <f t="shared" si="9"/>
        <v>17.420655171525041</v>
      </c>
      <c r="V64" s="123">
        <f t="shared" si="10"/>
        <v>4.5729219825253233</v>
      </c>
      <c r="W64" s="123">
        <f t="shared" si="11"/>
        <v>7.7857676744245996</v>
      </c>
      <c r="X64" s="123">
        <f t="shared" si="8"/>
        <v>11.8</v>
      </c>
      <c r="Y64" s="123"/>
      <c r="Z64" s="124"/>
      <c r="AA64" s="125">
        <v>59</v>
      </c>
      <c r="AB64" s="121">
        <f t="shared" si="46"/>
        <v>0.29526534189025494</v>
      </c>
      <c r="AC64" s="121">
        <f t="shared" si="46"/>
        <v>0.29526534189025494</v>
      </c>
      <c r="AD64" s="121">
        <f t="shared" si="46"/>
        <v>7.7507152246191924E-2</v>
      </c>
      <c r="AE64" s="121">
        <f t="shared" si="46"/>
        <v>0.1319621639732983</v>
      </c>
      <c r="AF64" s="121">
        <f t="shared" si="46"/>
        <v>0.2</v>
      </c>
      <c r="AJ64" s="20">
        <v>59</v>
      </c>
      <c r="AK64" s="126">
        <f t="shared" si="12"/>
        <v>24.09898211941028</v>
      </c>
      <c r="AL64" s="126">
        <f t="shared" si="13"/>
        <v>24.09898211941028</v>
      </c>
      <c r="AM64" s="126">
        <f t="shared" si="14"/>
        <v>2.1086609354483992</v>
      </c>
      <c r="AN64" s="126">
        <f t="shared" si="15"/>
        <v>3.3297384620946846</v>
      </c>
      <c r="AO64" s="126">
        <f t="shared" si="16"/>
        <v>5.3636363636363642</v>
      </c>
      <c r="AP64" s="127"/>
      <c r="AQ64" s="126"/>
      <c r="AR64" s="125">
        <v>59</v>
      </c>
      <c r="AS64" s="121">
        <f t="shared" si="47"/>
        <v>0.40845732405780133</v>
      </c>
      <c r="AT64" s="121">
        <f t="shared" si="47"/>
        <v>0.40845732405780133</v>
      </c>
      <c r="AU64" s="121">
        <f t="shared" si="47"/>
        <v>3.5740015855057615E-2</v>
      </c>
      <c r="AV64" s="121">
        <f t="shared" si="47"/>
        <v>5.643624512024889E-2</v>
      </c>
      <c r="AW64" s="121">
        <f t="shared" si="47"/>
        <v>9.0909090909090912E-2</v>
      </c>
      <c r="AX64" s="126"/>
      <c r="BB64" s="20">
        <v>59</v>
      </c>
      <c r="BC64" s="126">
        <f t="shared" si="17"/>
        <v>23.634400502631422</v>
      </c>
      <c r="BD64" s="126">
        <f t="shared" si="18"/>
        <v>23.634400502631422</v>
      </c>
      <c r="BE64" s="126">
        <f t="shared" si="19"/>
        <v>3.1020150659703742</v>
      </c>
      <c r="BF64" s="126">
        <f t="shared" si="20"/>
        <v>3.2655475651304213</v>
      </c>
      <c r="BG64" s="126">
        <f t="shared" si="21"/>
        <v>5.3636363636363642</v>
      </c>
      <c r="BJ64" s="1">
        <v>30</v>
      </c>
      <c r="BK64" s="128">
        <f t="shared" si="48"/>
        <v>0.4005830593666343</v>
      </c>
      <c r="BL64" s="128">
        <f t="shared" si="48"/>
        <v>0.4005830593666343</v>
      </c>
      <c r="BM64" s="128">
        <f t="shared" si="48"/>
        <v>5.2576526541870748E-2</v>
      </c>
      <c r="BN64" s="128">
        <f t="shared" si="48"/>
        <v>5.5348263815769856E-2</v>
      </c>
      <c r="BO64" s="128">
        <f t="shared" si="48"/>
        <v>9.0909090909090912E-2</v>
      </c>
      <c r="BS64" s="20">
        <v>59</v>
      </c>
      <c r="BT64" s="126">
        <f t="shared" si="22"/>
        <v>12.29166666666667</v>
      </c>
      <c r="BU64" s="126">
        <f t="shared" si="23"/>
        <v>12.29166666666667</v>
      </c>
      <c r="BV64" s="126">
        <f t="shared" si="24"/>
        <v>4.9166666666666661</v>
      </c>
      <c r="BW64" s="126">
        <f t="shared" si="25"/>
        <v>9.8333333333333321</v>
      </c>
      <c r="BX64" s="126">
        <f t="shared" si="26"/>
        <v>19.666666666666664</v>
      </c>
      <c r="CA64" s="20">
        <v>59</v>
      </c>
      <c r="CB64" s="126">
        <f t="shared" si="27"/>
        <v>22.721897426872548</v>
      </c>
      <c r="CC64" s="126">
        <f t="shared" si="28"/>
        <v>22.721897426872548</v>
      </c>
      <c r="CD64" s="126">
        <f t="shared" si="29"/>
        <v>1.988166024851348</v>
      </c>
      <c r="CE64" s="126">
        <f t="shared" si="39"/>
        <v>3.139467692832131</v>
      </c>
      <c r="CF64" s="126">
        <f t="shared" si="30"/>
        <v>8.4285714285714288</v>
      </c>
      <c r="CI64" s="20">
        <v>59</v>
      </c>
      <c r="CJ64" s="126">
        <f t="shared" si="31"/>
        <v>22.283863331052483</v>
      </c>
      <c r="CK64" s="126">
        <f t="shared" si="32"/>
        <v>22.283863331052483</v>
      </c>
      <c r="CL64" s="126">
        <f t="shared" si="33"/>
        <v>2.924757062200638</v>
      </c>
      <c r="CM64" s="126">
        <f t="shared" si="34"/>
        <v>3.0789448471229681</v>
      </c>
      <c r="CN64" s="126">
        <f t="shared" si="35"/>
        <v>8.4285714285714288</v>
      </c>
    </row>
    <row r="65" spans="19:92" x14ac:dyDescent="0.3">
      <c r="S65" s="1">
        <v>60</v>
      </c>
      <c r="T65" s="123">
        <f t="shared" si="7"/>
        <v>17.715920513415295</v>
      </c>
      <c r="U65" s="123">
        <f t="shared" si="9"/>
        <v>17.715920513415295</v>
      </c>
      <c r="V65" s="123">
        <f t="shared" si="10"/>
        <v>4.6504291347715156</v>
      </c>
      <c r="W65" s="123">
        <f t="shared" si="11"/>
        <v>7.9177298383978982</v>
      </c>
      <c r="X65" s="123">
        <f t="shared" si="8"/>
        <v>12</v>
      </c>
      <c r="Y65" s="123"/>
      <c r="Z65" s="124"/>
      <c r="AA65" s="125">
        <v>60</v>
      </c>
      <c r="AB65" s="121">
        <f t="shared" si="46"/>
        <v>0.29526534189025494</v>
      </c>
      <c r="AC65" s="121">
        <f t="shared" si="46"/>
        <v>0.29526534189025494</v>
      </c>
      <c r="AD65" s="121">
        <f t="shared" si="46"/>
        <v>7.7507152246191924E-2</v>
      </c>
      <c r="AE65" s="121">
        <f t="shared" si="46"/>
        <v>0.1319621639732983</v>
      </c>
      <c r="AF65" s="121">
        <f t="shared" si="46"/>
        <v>0.2</v>
      </c>
      <c r="AJ65" s="20">
        <v>60</v>
      </c>
      <c r="AK65" s="126">
        <f t="shared" si="12"/>
        <v>24.50743944346808</v>
      </c>
      <c r="AL65" s="126">
        <f t="shared" si="13"/>
        <v>24.50743944346808</v>
      </c>
      <c r="AM65" s="126">
        <f t="shared" si="14"/>
        <v>2.144400951303457</v>
      </c>
      <c r="AN65" s="126">
        <f t="shared" si="15"/>
        <v>3.3861747072149333</v>
      </c>
      <c r="AO65" s="126">
        <f t="shared" si="16"/>
        <v>5.454545454545455</v>
      </c>
      <c r="AP65" s="127"/>
      <c r="AQ65" s="126"/>
      <c r="AR65" s="125">
        <v>60</v>
      </c>
      <c r="AS65" s="121">
        <f t="shared" si="47"/>
        <v>0.40845732405780133</v>
      </c>
      <c r="AT65" s="121">
        <f t="shared" si="47"/>
        <v>0.40845732405780133</v>
      </c>
      <c r="AU65" s="121">
        <f t="shared" si="47"/>
        <v>3.5740015855057615E-2</v>
      </c>
      <c r="AV65" s="121">
        <f t="shared" si="47"/>
        <v>5.643624512024889E-2</v>
      </c>
      <c r="AW65" s="121">
        <f t="shared" si="47"/>
        <v>9.0909090909090912E-2</v>
      </c>
      <c r="AX65" s="126"/>
      <c r="BB65" s="20">
        <v>60</v>
      </c>
      <c r="BC65" s="126">
        <f t="shared" si="17"/>
        <v>24.034983561998057</v>
      </c>
      <c r="BD65" s="126">
        <f t="shared" si="18"/>
        <v>24.034983561998057</v>
      </c>
      <c r="BE65" s="126">
        <f t="shared" si="19"/>
        <v>3.154591592512245</v>
      </c>
      <c r="BF65" s="126">
        <f t="shared" si="20"/>
        <v>3.3208958289461914</v>
      </c>
      <c r="BG65" s="126">
        <f t="shared" si="21"/>
        <v>5.454545454545455</v>
      </c>
      <c r="BJ65" s="1">
        <f>BB65</f>
        <v>60</v>
      </c>
      <c r="BK65" s="128">
        <f t="shared" si="48"/>
        <v>0.4005830593666343</v>
      </c>
      <c r="BL65" s="128">
        <f t="shared" si="48"/>
        <v>0.4005830593666343</v>
      </c>
      <c r="BM65" s="128">
        <f t="shared" si="48"/>
        <v>5.2576526541870748E-2</v>
      </c>
      <c r="BN65" s="128">
        <f t="shared" si="48"/>
        <v>5.5348263815769856E-2</v>
      </c>
      <c r="BO65" s="128">
        <f t="shared" si="48"/>
        <v>9.0909090909090912E-2</v>
      </c>
      <c r="BS65" s="20">
        <v>60</v>
      </c>
      <c r="BT65" s="126">
        <f t="shared" si="22"/>
        <v>12.500000000000002</v>
      </c>
      <c r="BU65" s="126">
        <f t="shared" si="23"/>
        <v>12.500000000000002</v>
      </c>
      <c r="BV65" s="126">
        <f t="shared" si="24"/>
        <v>5</v>
      </c>
      <c r="BW65" s="126">
        <f t="shared" si="25"/>
        <v>10</v>
      </c>
      <c r="BX65" s="126">
        <f t="shared" si="26"/>
        <v>20</v>
      </c>
      <c r="CA65" s="20">
        <v>60</v>
      </c>
      <c r="CB65" s="126">
        <f t="shared" si="27"/>
        <v>23.10701433241276</v>
      </c>
      <c r="CC65" s="126">
        <f t="shared" si="28"/>
        <v>23.10701433241276</v>
      </c>
      <c r="CD65" s="126">
        <f t="shared" si="29"/>
        <v>2.0218637540861164</v>
      </c>
      <c r="CE65" s="126">
        <f t="shared" si="39"/>
        <v>3.1926790096597943</v>
      </c>
      <c r="CF65" s="126">
        <f t="shared" si="30"/>
        <v>8.5714285714285712</v>
      </c>
      <c r="CI65" s="20">
        <v>60</v>
      </c>
      <c r="CJ65" s="126">
        <f t="shared" si="31"/>
        <v>22.661555929883878</v>
      </c>
      <c r="CK65" s="126">
        <f t="shared" si="32"/>
        <v>22.661555929883878</v>
      </c>
      <c r="CL65" s="126">
        <f t="shared" si="33"/>
        <v>2.9743292157972592</v>
      </c>
      <c r="CM65" s="126">
        <f t="shared" si="34"/>
        <v>3.1311303530064083</v>
      </c>
      <c r="CN65" s="126">
        <f t="shared" si="35"/>
        <v>8.5714285714285712</v>
      </c>
    </row>
    <row r="66" spans="19:92" x14ac:dyDescent="0.3">
      <c r="S66" s="1">
        <v>61</v>
      </c>
      <c r="T66" s="123">
        <f t="shared" si="7"/>
        <v>18.011185855305552</v>
      </c>
      <c r="U66" s="123">
        <f t="shared" si="9"/>
        <v>18.011185855305552</v>
      </c>
      <c r="V66" s="123">
        <f t="shared" si="10"/>
        <v>4.7279362870177071</v>
      </c>
      <c r="W66" s="123">
        <f t="shared" si="11"/>
        <v>8.0496920023711969</v>
      </c>
      <c r="X66" s="123">
        <f t="shared" si="8"/>
        <v>12.200000000000001</v>
      </c>
      <c r="Y66" s="123"/>
      <c r="Z66" s="124"/>
      <c r="AA66" s="125">
        <v>61</v>
      </c>
      <c r="AB66" s="121">
        <f t="shared" si="46"/>
        <v>0.29526534189025494</v>
      </c>
      <c r="AC66" s="121">
        <f t="shared" si="46"/>
        <v>0.29526534189025494</v>
      </c>
      <c r="AD66" s="121">
        <f t="shared" si="46"/>
        <v>7.7507152246191924E-2</v>
      </c>
      <c r="AE66" s="121">
        <f t="shared" si="46"/>
        <v>0.1319621639732983</v>
      </c>
      <c r="AF66" s="121">
        <f t="shared" si="46"/>
        <v>0.2</v>
      </c>
      <c r="AJ66" s="20">
        <v>61</v>
      </c>
      <c r="AK66" s="126">
        <f t="shared" si="12"/>
        <v>24.915896767525879</v>
      </c>
      <c r="AL66" s="126">
        <f t="shared" si="13"/>
        <v>24.915896767525879</v>
      </c>
      <c r="AM66" s="126">
        <f t="shared" si="14"/>
        <v>2.1801409671585144</v>
      </c>
      <c r="AN66" s="126">
        <f t="shared" si="15"/>
        <v>3.4426109523351824</v>
      </c>
      <c r="AO66" s="126">
        <f t="shared" si="16"/>
        <v>5.5454545454545459</v>
      </c>
      <c r="AP66" s="127"/>
      <c r="AQ66" s="126"/>
      <c r="AR66" s="125">
        <v>61</v>
      </c>
      <c r="AS66" s="121">
        <f t="shared" si="47"/>
        <v>0.40845732405780133</v>
      </c>
      <c r="AT66" s="121">
        <f t="shared" si="47"/>
        <v>0.40845732405780133</v>
      </c>
      <c r="AU66" s="121">
        <f t="shared" si="47"/>
        <v>3.5740015855057615E-2</v>
      </c>
      <c r="AV66" s="121">
        <f t="shared" si="47"/>
        <v>5.643624512024889E-2</v>
      </c>
      <c r="AW66" s="121">
        <f t="shared" si="47"/>
        <v>9.0909090909090912E-2</v>
      </c>
      <c r="AX66" s="126"/>
      <c r="BB66" s="20">
        <v>61</v>
      </c>
      <c r="BC66" s="126">
        <f t="shared" si="17"/>
        <v>24.435566621364693</v>
      </c>
      <c r="BD66" s="126">
        <f t="shared" si="18"/>
        <v>24.435566621364693</v>
      </c>
      <c r="BE66" s="126">
        <f t="shared" si="19"/>
        <v>3.2071681190541157</v>
      </c>
      <c r="BF66" s="126">
        <f t="shared" si="20"/>
        <v>3.376244092761961</v>
      </c>
      <c r="BG66" s="126">
        <f t="shared" si="21"/>
        <v>5.5454545454545459</v>
      </c>
      <c r="BJ66" s="1">
        <v>31</v>
      </c>
      <c r="BK66" s="128">
        <f t="shared" si="48"/>
        <v>0.4005830593666343</v>
      </c>
      <c r="BL66" s="128">
        <f t="shared" si="48"/>
        <v>0.4005830593666343</v>
      </c>
      <c r="BM66" s="128">
        <f t="shared" si="48"/>
        <v>5.2576526541870748E-2</v>
      </c>
      <c r="BN66" s="128">
        <f t="shared" si="48"/>
        <v>5.5348263815769856E-2</v>
      </c>
      <c r="BO66" s="128">
        <f t="shared" si="48"/>
        <v>9.0909090909090912E-2</v>
      </c>
      <c r="BS66" s="20">
        <v>61</v>
      </c>
      <c r="BT66" s="126">
        <f t="shared" si="22"/>
        <v>12.708333333333336</v>
      </c>
      <c r="BU66" s="126">
        <f t="shared" si="23"/>
        <v>12.708333333333336</v>
      </c>
      <c r="BV66" s="126">
        <f t="shared" si="24"/>
        <v>5.083333333333333</v>
      </c>
      <c r="BW66" s="126">
        <f t="shared" si="25"/>
        <v>10.166666666666666</v>
      </c>
      <c r="BX66" s="126">
        <f t="shared" si="26"/>
        <v>20.333333333333332</v>
      </c>
      <c r="CA66" s="20">
        <v>61</v>
      </c>
      <c r="CB66" s="126">
        <f t="shared" si="27"/>
        <v>23.492131237952972</v>
      </c>
      <c r="CC66" s="126">
        <f t="shared" si="28"/>
        <v>23.492131237952972</v>
      </c>
      <c r="CD66" s="126">
        <f t="shared" si="29"/>
        <v>2.0555614833208851</v>
      </c>
      <c r="CE66" s="126">
        <f t="shared" si="39"/>
        <v>3.2458903264874577</v>
      </c>
      <c r="CF66" s="126">
        <f t="shared" si="30"/>
        <v>8.7142857142857135</v>
      </c>
      <c r="CI66" s="20">
        <v>61</v>
      </c>
      <c r="CJ66" s="126">
        <f t="shared" si="31"/>
        <v>23.039248528715277</v>
      </c>
      <c r="CK66" s="126">
        <f t="shared" si="32"/>
        <v>23.039248528715277</v>
      </c>
      <c r="CL66" s="126">
        <f t="shared" si="33"/>
        <v>3.0239013693938799</v>
      </c>
      <c r="CM66" s="126">
        <f t="shared" si="34"/>
        <v>3.1833158588898485</v>
      </c>
      <c r="CN66" s="126">
        <f t="shared" si="35"/>
        <v>8.7142857142857135</v>
      </c>
    </row>
    <row r="67" spans="19:92" x14ac:dyDescent="0.3">
      <c r="S67" s="1">
        <v>62</v>
      </c>
      <c r="T67" s="123">
        <f t="shared" si="7"/>
        <v>18.306451197195805</v>
      </c>
      <c r="U67" s="123">
        <f t="shared" si="9"/>
        <v>18.306451197195805</v>
      </c>
      <c r="V67" s="123">
        <f t="shared" si="10"/>
        <v>4.8054434392638994</v>
      </c>
      <c r="W67" s="123">
        <f t="shared" si="11"/>
        <v>8.1816541663444937</v>
      </c>
      <c r="X67" s="123">
        <f t="shared" si="8"/>
        <v>12.4</v>
      </c>
      <c r="Y67" s="123"/>
      <c r="Z67" s="124"/>
      <c r="AA67" s="125">
        <v>62</v>
      </c>
      <c r="AB67" s="121">
        <f t="shared" si="46"/>
        <v>0.29526534189025494</v>
      </c>
      <c r="AC67" s="121">
        <f t="shared" si="46"/>
        <v>0.29526534189025494</v>
      </c>
      <c r="AD67" s="121">
        <f t="shared" si="46"/>
        <v>7.7507152246191924E-2</v>
      </c>
      <c r="AE67" s="121">
        <f t="shared" si="46"/>
        <v>0.1319621639732983</v>
      </c>
      <c r="AF67" s="121">
        <f t="shared" si="46"/>
        <v>0.2</v>
      </c>
      <c r="AJ67" s="20">
        <v>62</v>
      </c>
      <c r="AK67" s="126">
        <f t="shared" si="12"/>
        <v>25.324354091583682</v>
      </c>
      <c r="AL67" s="126">
        <f t="shared" si="13"/>
        <v>25.324354091583682</v>
      </c>
      <c r="AM67" s="126">
        <f t="shared" si="14"/>
        <v>2.2158809830135722</v>
      </c>
      <c r="AN67" s="126">
        <f t="shared" si="15"/>
        <v>3.4990471974554311</v>
      </c>
      <c r="AO67" s="126">
        <f t="shared" si="16"/>
        <v>5.6363636363636367</v>
      </c>
      <c r="AP67" s="127"/>
      <c r="AQ67" s="126"/>
      <c r="AR67" s="125">
        <v>62</v>
      </c>
      <c r="AS67" s="121">
        <f t="shared" si="47"/>
        <v>0.40845732405780133</v>
      </c>
      <c r="AT67" s="121">
        <f t="shared" si="47"/>
        <v>0.40845732405780133</v>
      </c>
      <c r="AU67" s="121">
        <f t="shared" si="47"/>
        <v>3.5740015855057615E-2</v>
      </c>
      <c r="AV67" s="121">
        <f t="shared" si="47"/>
        <v>5.643624512024889E-2</v>
      </c>
      <c r="AW67" s="121">
        <f t="shared" si="47"/>
        <v>9.0909090909090912E-2</v>
      </c>
      <c r="AX67" s="126"/>
      <c r="BB67" s="20">
        <v>62</v>
      </c>
      <c r="BC67" s="126">
        <f t="shared" si="17"/>
        <v>24.836149680731328</v>
      </c>
      <c r="BD67" s="126">
        <f t="shared" si="18"/>
        <v>24.836149680731328</v>
      </c>
      <c r="BE67" s="126">
        <f t="shared" si="19"/>
        <v>3.2597446455959864</v>
      </c>
      <c r="BF67" s="126">
        <f t="shared" si="20"/>
        <v>3.4315923565777311</v>
      </c>
      <c r="BG67" s="126">
        <f t="shared" si="21"/>
        <v>5.6363636363636367</v>
      </c>
      <c r="BJ67" s="1">
        <f>BB67</f>
        <v>62</v>
      </c>
      <c r="BK67" s="128">
        <f t="shared" si="48"/>
        <v>0.4005830593666343</v>
      </c>
      <c r="BL67" s="128">
        <f t="shared" si="48"/>
        <v>0.4005830593666343</v>
      </c>
      <c r="BM67" s="128">
        <f t="shared" si="48"/>
        <v>5.2576526541870748E-2</v>
      </c>
      <c r="BN67" s="128">
        <f t="shared" si="48"/>
        <v>5.5348263815769856E-2</v>
      </c>
      <c r="BO67" s="128">
        <f t="shared" si="48"/>
        <v>9.0909090909090912E-2</v>
      </c>
      <c r="BS67" s="20">
        <v>62</v>
      </c>
      <c r="BT67" s="126">
        <f t="shared" si="22"/>
        <v>12.91666666666667</v>
      </c>
      <c r="BU67" s="126">
        <f t="shared" si="23"/>
        <v>12.91666666666667</v>
      </c>
      <c r="BV67" s="126">
        <f t="shared" si="24"/>
        <v>5.1666666666666661</v>
      </c>
      <c r="BW67" s="126">
        <f t="shared" si="25"/>
        <v>10.333333333333332</v>
      </c>
      <c r="BX67" s="126">
        <f t="shared" si="26"/>
        <v>20.666666666666664</v>
      </c>
      <c r="CA67" s="20">
        <v>62</v>
      </c>
      <c r="CB67" s="126">
        <f t="shared" si="27"/>
        <v>23.877248143493183</v>
      </c>
      <c r="CC67" s="126">
        <f t="shared" si="28"/>
        <v>23.877248143493183</v>
      </c>
      <c r="CD67" s="126">
        <f t="shared" si="29"/>
        <v>2.0892592125556537</v>
      </c>
      <c r="CE67" s="126">
        <f t="shared" si="39"/>
        <v>3.2991016433151206</v>
      </c>
      <c r="CF67" s="126">
        <f t="shared" si="30"/>
        <v>8.8571428571428559</v>
      </c>
      <c r="CI67" s="20">
        <v>62</v>
      </c>
      <c r="CJ67" s="126">
        <f t="shared" si="31"/>
        <v>23.416941127546675</v>
      </c>
      <c r="CK67" s="126">
        <f t="shared" si="32"/>
        <v>23.416941127546675</v>
      </c>
      <c r="CL67" s="126">
        <f t="shared" si="33"/>
        <v>3.073473522990501</v>
      </c>
      <c r="CM67" s="126">
        <f t="shared" si="34"/>
        <v>3.2355013647732886</v>
      </c>
      <c r="CN67" s="126">
        <f t="shared" si="35"/>
        <v>8.8571428571428559</v>
      </c>
    </row>
    <row r="68" spans="19:92" x14ac:dyDescent="0.3">
      <c r="S68" s="1">
        <v>63</v>
      </c>
      <c r="T68" s="123">
        <f t="shared" si="7"/>
        <v>18.601716539086063</v>
      </c>
      <c r="U68" s="123">
        <f t="shared" si="9"/>
        <v>18.601716539086063</v>
      </c>
      <c r="V68" s="123">
        <f t="shared" si="10"/>
        <v>4.8829505915100908</v>
      </c>
      <c r="W68" s="123">
        <f t="shared" si="11"/>
        <v>8.3136163303177923</v>
      </c>
      <c r="X68" s="123">
        <f t="shared" si="8"/>
        <v>12.600000000000001</v>
      </c>
      <c r="Y68" s="123"/>
      <c r="Z68" s="124"/>
      <c r="AA68" s="125">
        <v>63</v>
      </c>
      <c r="AB68" s="121">
        <f t="shared" si="46"/>
        <v>0.29526534189025494</v>
      </c>
      <c r="AC68" s="121">
        <f t="shared" si="46"/>
        <v>0.29526534189025494</v>
      </c>
      <c r="AD68" s="121">
        <f t="shared" si="46"/>
        <v>7.7507152246191924E-2</v>
      </c>
      <c r="AE68" s="121">
        <f t="shared" si="46"/>
        <v>0.1319621639732983</v>
      </c>
      <c r="AF68" s="121">
        <f t="shared" si="46"/>
        <v>0.2</v>
      </c>
      <c r="AJ68" s="20">
        <v>63</v>
      </c>
      <c r="AK68" s="126">
        <f t="shared" si="12"/>
        <v>25.732811415641486</v>
      </c>
      <c r="AL68" s="126">
        <f t="shared" si="13"/>
        <v>25.732811415641486</v>
      </c>
      <c r="AM68" s="126">
        <f t="shared" si="14"/>
        <v>2.2516209988686295</v>
      </c>
      <c r="AN68" s="126">
        <f t="shared" si="15"/>
        <v>3.5554834425756803</v>
      </c>
      <c r="AO68" s="126">
        <f t="shared" si="16"/>
        <v>5.7272727272727275</v>
      </c>
      <c r="AP68" s="127"/>
      <c r="AQ68" s="126"/>
      <c r="AR68" s="125">
        <v>63</v>
      </c>
      <c r="AS68" s="121">
        <f t="shared" si="47"/>
        <v>0.40845732405780133</v>
      </c>
      <c r="AT68" s="121">
        <f t="shared" si="47"/>
        <v>0.40845732405780133</v>
      </c>
      <c r="AU68" s="121">
        <f t="shared" si="47"/>
        <v>3.5740015855057615E-2</v>
      </c>
      <c r="AV68" s="121">
        <f t="shared" si="47"/>
        <v>5.643624512024889E-2</v>
      </c>
      <c r="AW68" s="121">
        <f t="shared" si="47"/>
        <v>9.0909090909090912E-2</v>
      </c>
      <c r="AX68" s="126"/>
      <c r="BB68" s="20">
        <v>63</v>
      </c>
      <c r="BC68" s="126">
        <f t="shared" si="17"/>
        <v>25.23673274009796</v>
      </c>
      <c r="BD68" s="126">
        <f t="shared" si="18"/>
        <v>25.23673274009796</v>
      </c>
      <c r="BE68" s="126">
        <f t="shared" si="19"/>
        <v>3.3123211721378572</v>
      </c>
      <c r="BF68" s="126">
        <f t="shared" si="20"/>
        <v>3.4869406203935007</v>
      </c>
      <c r="BG68" s="126">
        <f t="shared" si="21"/>
        <v>5.7272727272727275</v>
      </c>
      <c r="BJ68" s="1">
        <v>32</v>
      </c>
      <c r="BK68" s="128">
        <f t="shared" si="48"/>
        <v>0.4005830593666343</v>
      </c>
      <c r="BL68" s="128">
        <f t="shared" si="48"/>
        <v>0.4005830593666343</v>
      </c>
      <c r="BM68" s="128">
        <f t="shared" si="48"/>
        <v>5.2576526541870748E-2</v>
      </c>
      <c r="BN68" s="128">
        <f t="shared" si="48"/>
        <v>5.5348263815769856E-2</v>
      </c>
      <c r="BO68" s="128">
        <f t="shared" si="48"/>
        <v>9.0909090909090912E-2</v>
      </c>
      <c r="BS68" s="20">
        <v>63</v>
      </c>
      <c r="BT68" s="126">
        <f t="shared" si="22"/>
        <v>13.125000000000002</v>
      </c>
      <c r="BU68" s="126">
        <f t="shared" si="23"/>
        <v>13.125000000000002</v>
      </c>
      <c r="BV68" s="126">
        <f t="shared" si="24"/>
        <v>5.25</v>
      </c>
      <c r="BW68" s="126">
        <f t="shared" si="25"/>
        <v>10.5</v>
      </c>
      <c r="BX68" s="126">
        <f t="shared" si="26"/>
        <v>21</v>
      </c>
      <c r="CA68" s="20">
        <v>63</v>
      </c>
      <c r="CB68" s="126">
        <f t="shared" si="27"/>
        <v>24.262365049033399</v>
      </c>
      <c r="CC68" s="126">
        <f t="shared" si="28"/>
        <v>24.262365049033399</v>
      </c>
      <c r="CD68" s="126">
        <f t="shared" si="29"/>
        <v>2.1229569417904224</v>
      </c>
      <c r="CE68" s="126">
        <f t="shared" si="39"/>
        <v>3.3523129601427839</v>
      </c>
      <c r="CF68" s="126">
        <f t="shared" si="30"/>
        <v>9</v>
      </c>
      <c r="CI68" s="20">
        <v>63</v>
      </c>
      <c r="CJ68" s="126">
        <f t="shared" si="31"/>
        <v>23.794633726378073</v>
      </c>
      <c r="CK68" s="126">
        <f t="shared" si="32"/>
        <v>23.794633726378073</v>
      </c>
      <c r="CL68" s="126">
        <f t="shared" si="33"/>
        <v>3.1230456765871217</v>
      </c>
      <c r="CM68" s="126">
        <f t="shared" si="34"/>
        <v>3.2876868706567288</v>
      </c>
      <c r="CN68" s="126">
        <f t="shared" si="35"/>
        <v>9</v>
      </c>
    </row>
    <row r="69" spans="19:92" x14ac:dyDescent="0.3">
      <c r="S69" s="1">
        <v>64</v>
      </c>
      <c r="T69" s="123">
        <f t="shared" ref="T69:T105" si="49">S69*$T$3</f>
        <v>18.896981880976316</v>
      </c>
      <c r="U69" s="123">
        <f t="shared" si="9"/>
        <v>18.896981880976316</v>
      </c>
      <c r="V69" s="123">
        <f t="shared" si="10"/>
        <v>4.9604577437562831</v>
      </c>
      <c r="W69" s="123">
        <f t="shared" si="11"/>
        <v>8.445578494291091</v>
      </c>
      <c r="X69" s="123">
        <f t="shared" ref="X69:X105" si="50">S69*$X$3</f>
        <v>12.8</v>
      </c>
      <c r="Y69" s="123"/>
      <c r="Z69" s="124"/>
      <c r="AA69" s="125">
        <v>64</v>
      </c>
      <c r="AB69" s="121">
        <f t="shared" si="46"/>
        <v>0.29526534189025494</v>
      </c>
      <c r="AC69" s="121">
        <f t="shared" si="46"/>
        <v>0.29526534189025494</v>
      </c>
      <c r="AD69" s="121">
        <f t="shared" si="46"/>
        <v>7.7507152246191924E-2</v>
      </c>
      <c r="AE69" s="121">
        <f t="shared" si="46"/>
        <v>0.1319621639732983</v>
      </c>
      <c r="AF69" s="121">
        <f t="shared" si="46"/>
        <v>0.2</v>
      </c>
      <c r="AJ69" s="20">
        <v>64</v>
      </c>
      <c r="AK69" s="126">
        <f t="shared" si="12"/>
        <v>26.141268739699285</v>
      </c>
      <c r="AL69" s="126">
        <f t="shared" si="13"/>
        <v>26.141268739699285</v>
      </c>
      <c r="AM69" s="126">
        <f t="shared" si="14"/>
        <v>2.2873610147236874</v>
      </c>
      <c r="AN69" s="126">
        <f t="shared" si="15"/>
        <v>3.611919687695929</v>
      </c>
      <c r="AO69" s="126">
        <f t="shared" si="16"/>
        <v>5.8181818181818183</v>
      </c>
      <c r="AP69" s="127"/>
      <c r="AQ69" s="126"/>
      <c r="AR69" s="125">
        <v>64</v>
      </c>
      <c r="AS69" s="121">
        <f t="shared" si="47"/>
        <v>0.40845732405780133</v>
      </c>
      <c r="AT69" s="121">
        <f t="shared" si="47"/>
        <v>0.40845732405780133</v>
      </c>
      <c r="AU69" s="121">
        <f t="shared" si="47"/>
        <v>3.5740015855057615E-2</v>
      </c>
      <c r="AV69" s="121">
        <f t="shared" si="47"/>
        <v>5.643624512024889E-2</v>
      </c>
      <c r="AW69" s="121">
        <f t="shared" si="47"/>
        <v>9.0909090909090912E-2</v>
      </c>
      <c r="AX69" s="126"/>
      <c r="BB69" s="20">
        <v>64</v>
      </c>
      <c r="BC69" s="126">
        <f t="shared" si="17"/>
        <v>25.637315799464595</v>
      </c>
      <c r="BD69" s="126">
        <f t="shared" si="18"/>
        <v>25.637315799464595</v>
      </c>
      <c r="BE69" s="126">
        <f t="shared" si="19"/>
        <v>3.3648976986797279</v>
      </c>
      <c r="BF69" s="126">
        <f t="shared" si="20"/>
        <v>3.5422888842092708</v>
      </c>
      <c r="BG69" s="126">
        <f t="shared" si="21"/>
        <v>5.8181818181818183</v>
      </c>
      <c r="BJ69" s="1">
        <f>BB69</f>
        <v>64</v>
      </c>
      <c r="BK69" s="128">
        <f t="shared" si="48"/>
        <v>0.4005830593666343</v>
      </c>
      <c r="BL69" s="128">
        <f t="shared" si="48"/>
        <v>0.4005830593666343</v>
      </c>
      <c r="BM69" s="128">
        <f t="shared" si="48"/>
        <v>5.2576526541870748E-2</v>
      </c>
      <c r="BN69" s="128">
        <f t="shared" si="48"/>
        <v>5.5348263815769856E-2</v>
      </c>
      <c r="BO69" s="128">
        <f t="shared" si="48"/>
        <v>9.0909090909090912E-2</v>
      </c>
      <c r="BS69" s="20">
        <v>64</v>
      </c>
      <c r="BT69" s="126">
        <f t="shared" si="22"/>
        <v>13.333333333333336</v>
      </c>
      <c r="BU69" s="126">
        <f t="shared" si="23"/>
        <v>13.333333333333336</v>
      </c>
      <c r="BV69" s="126">
        <f t="shared" si="24"/>
        <v>5.333333333333333</v>
      </c>
      <c r="BW69" s="126">
        <f t="shared" si="25"/>
        <v>10.666666666666666</v>
      </c>
      <c r="BX69" s="126">
        <f t="shared" si="26"/>
        <v>21.333333333333332</v>
      </c>
      <c r="CA69" s="20">
        <v>64</v>
      </c>
      <c r="CB69" s="126">
        <f t="shared" si="27"/>
        <v>24.64748195457361</v>
      </c>
      <c r="CC69" s="126">
        <f t="shared" si="28"/>
        <v>24.64748195457361</v>
      </c>
      <c r="CD69" s="126">
        <f t="shared" si="29"/>
        <v>2.156654671025191</v>
      </c>
      <c r="CE69" s="126">
        <f t="shared" si="39"/>
        <v>3.4055242769704472</v>
      </c>
      <c r="CF69" s="126">
        <f t="shared" si="30"/>
        <v>9.1428571428571423</v>
      </c>
      <c r="CI69" s="20">
        <v>64</v>
      </c>
      <c r="CJ69" s="126">
        <f t="shared" si="31"/>
        <v>24.172326325209472</v>
      </c>
      <c r="CK69" s="126">
        <f t="shared" si="32"/>
        <v>24.172326325209472</v>
      </c>
      <c r="CL69" s="126">
        <f t="shared" si="33"/>
        <v>3.1726178301837429</v>
      </c>
      <c r="CM69" s="126">
        <f t="shared" si="34"/>
        <v>3.339872376540169</v>
      </c>
      <c r="CN69" s="126">
        <f t="shared" si="35"/>
        <v>9.1428571428571423</v>
      </c>
    </row>
    <row r="70" spans="19:92" x14ac:dyDescent="0.3">
      <c r="S70" s="1">
        <v>65</v>
      </c>
      <c r="T70" s="123">
        <f t="shared" si="49"/>
        <v>19.19224722286657</v>
      </c>
      <c r="U70" s="123">
        <f t="shared" ref="U70:U105" si="51">S70*$U$3</f>
        <v>19.19224722286657</v>
      </c>
      <c r="V70" s="123">
        <f t="shared" ref="V70:V105" si="52">S70*$V$3</f>
        <v>5.0379648960024754</v>
      </c>
      <c r="W70" s="123">
        <f t="shared" ref="W70:W105" si="53">S70*$W$3</f>
        <v>8.5775406582643896</v>
      </c>
      <c r="X70" s="123">
        <f t="shared" si="50"/>
        <v>13</v>
      </c>
      <c r="Y70" s="123"/>
      <c r="Z70" s="124"/>
      <c r="AA70" s="125">
        <v>65</v>
      </c>
      <c r="AB70" s="121">
        <f t="shared" si="46"/>
        <v>0.29526534189025494</v>
      </c>
      <c r="AC70" s="121">
        <f t="shared" si="46"/>
        <v>0.29526534189025494</v>
      </c>
      <c r="AD70" s="121">
        <f t="shared" si="46"/>
        <v>7.7507152246191924E-2</v>
      </c>
      <c r="AE70" s="121">
        <f t="shared" si="46"/>
        <v>0.1319621639732983</v>
      </c>
      <c r="AF70" s="121">
        <f t="shared" si="46"/>
        <v>0.2</v>
      </c>
      <c r="AJ70" s="20">
        <v>65</v>
      </c>
      <c r="AK70" s="126">
        <f t="shared" ref="AK70:AK105" si="54">AJ70*$AK$3</f>
        <v>26.549726063757085</v>
      </c>
      <c r="AL70" s="126">
        <f t="shared" ref="AL70:AL105" si="55">AJ70*$AL$3</f>
        <v>26.549726063757085</v>
      </c>
      <c r="AM70" s="126">
        <f t="shared" ref="AM70:AM105" si="56">AJ70*$AM$3</f>
        <v>2.3231010305787452</v>
      </c>
      <c r="AN70" s="126">
        <f t="shared" ref="AN70:AN105" si="57">AJ70*$AN$3</f>
        <v>3.6683559328161777</v>
      </c>
      <c r="AO70" s="126">
        <f t="shared" ref="AO70:AO105" si="58">AJ70*$AO$3</f>
        <v>5.9090909090909092</v>
      </c>
      <c r="AP70" s="127"/>
      <c r="AQ70" s="126"/>
      <c r="AR70" s="125">
        <v>65</v>
      </c>
      <c r="AS70" s="121">
        <f t="shared" si="47"/>
        <v>0.40845732405780133</v>
      </c>
      <c r="AT70" s="121">
        <f t="shared" si="47"/>
        <v>0.40845732405780133</v>
      </c>
      <c r="AU70" s="121">
        <f t="shared" si="47"/>
        <v>3.5740015855057615E-2</v>
      </c>
      <c r="AV70" s="121">
        <f t="shared" si="47"/>
        <v>5.643624512024889E-2</v>
      </c>
      <c r="AW70" s="121">
        <f t="shared" si="47"/>
        <v>9.0909090909090912E-2</v>
      </c>
      <c r="AX70" s="126"/>
      <c r="BB70" s="20">
        <v>65</v>
      </c>
      <c r="BC70" s="126">
        <f t="shared" ref="BC70:BC105" si="59">BB70*$BC$3</f>
        <v>26.03789885883123</v>
      </c>
      <c r="BD70" s="126">
        <f t="shared" ref="BD70:BD105" si="60">BB70*$BD$3</f>
        <v>26.03789885883123</v>
      </c>
      <c r="BE70" s="126">
        <f t="shared" ref="BE70:BE105" si="61">BB70*$BE$3</f>
        <v>3.4174742252215986</v>
      </c>
      <c r="BF70" s="126">
        <f t="shared" ref="BF70:BF105" si="62">BB70*$BF$3</f>
        <v>3.5976371480250409</v>
      </c>
      <c r="BG70" s="126">
        <f t="shared" ref="BG70:BG105" si="63">BB70*$BG$3</f>
        <v>5.9090909090909092</v>
      </c>
      <c r="BJ70" s="1">
        <v>33</v>
      </c>
      <c r="BK70" s="128">
        <f t="shared" si="48"/>
        <v>0.4005830593666343</v>
      </c>
      <c r="BL70" s="128">
        <f t="shared" si="48"/>
        <v>0.4005830593666343</v>
      </c>
      <c r="BM70" s="128">
        <f t="shared" si="48"/>
        <v>5.2576526541870748E-2</v>
      </c>
      <c r="BN70" s="128">
        <f t="shared" si="48"/>
        <v>5.5348263815769856E-2</v>
      </c>
      <c r="BO70" s="128">
        <f t="shared" si="48"/>
        <v>9.0909090909090912E-2</v>
      </c>
      <c r="BS70" s="20">
        <v>65</v>
      </c>
      <c r="BT70" s="126">
        <f t="shared" ref="BT70:BT105" si="64">BS70*$BT$3</f>
        <v>13.54166666666667</v>
      </c>
      <c r="BU70" s="126">
        <f t="shared" ref="BU70:BU105" si="65">BS70*$BU$3</f>
        <v>13.54166666666667</v>
      </c>
      <c r="BV70" s="126">
        <f t="shared" ref="BV70:BV105" si="66">BS70*$BV$3</f>
        <v>5.4166666666666661</v>
      </c>
      <c r="BW70" s="126">
        <f t="shared" ref="BW70:BW105" si="67">BS70*$BW$3</f>
        <v>10.833333333333332</v>
      </c>
      <c r="BX70" s="126">
        <f t="shared" ref="BX70:BX105" si="68">BS70*$BX$3</f>
        <v>21.666666666666664</v>
      </c>
      <c r="CA70" s="20">
        <v>65</v>
      </c>
      <c r="CB70" s="126">
        <f t="shared" ref="CB70:CB105" si="69">CA70*$CB$3</f>
        <v>25.032598860113822</v>
      </c>
      <c r="CC70" s="126">
        <f t="shared" ref="CC70:CC105" si="70">CA70*$CC$3</f>
        <v>25.032598860113822</v>
      </c>
      <c r="CD70" s="126">
        <f t="shared" ref="CD70:CD105" si="71">CA70*$CD$3</f>
        <v>2.1903524002599597</v>
      </c>
      <c r="CE70" s="126">
        <f t="shared" si="39"/>
        <v>3.4587355937981106</v>
      </c>
      <c r="CF70" s="126">
        <f t="shared" ref="CF70:CF105" si="72">CA70*$CF$3</f>
        <v>9.2857142857142847</v>
      </c>
      <c r="CI70" s="20">
        <v>65</v>
      </c>
      <c r="CJ70" s="126">
        <f t="shared" ref="CJ70:CJ105" si="73">CI70*$CJ$3</f>
        <v>24.55001892404087</v>
      </c>
      <c r="CK70" s="126">
        <f t="shared" ref="CK70:CK105" si="74">CI70*$CK$3</f>
        <v>24.55001892404087</v>
      </c>
      <c r="CL70" s="126">
        <f t="shared" ref="CL70:CL105" si="75">CI70*$CL$3</f>
        <v>3.222189983780364</v>
      </c>
      <c r="CM70" s="126">
        <f t="shared" ref="CM70:CM105" si="76">CI70*$CM$3</f>
        <v>3.3920578824236092</v>
      </c>
      <c r="CN70" s="126">
        <f t="shared" ref="CN70:CN105" si="77">CI70*$CN$3</f>
        <v>9.2857142857142847</v>
      </c>
    </row>
    <row r="71" spans="19:92" x14ac:dyDescent="0.3">
      <c r="S71" s="1">
        <v>66</v>
      </c>
      <c r="T71" s="123">
        <f t="shared" si="49"/>
        <v>19.487512564756827</v>
      </c>
      <c r="U71" s="123">
        <f t="shared" si="51"/>
        <v>19.487512564756827</v>
      </c>
      <c r="V71" s="123">
        <f t="shared" si="52"/>
        <v>5.1154720482486669</v>
      </c>
      <c r="W71" s="123">
        <f t="shared" si="53"/>
        <v>8.7095028222376882</v>
      </c>
      <c r="X71" s="123">
        <f t="shared" si="50"/>
        <v>13.200000000000001</v>
      </c>
      <c r="Y71" s="123"/>
      <c r="Z71" s="124"/>
      <c r="AA71" s="125">
        <v>66</v>
      </c>
      <c r="AB71" s="121">
        <f t="shared" ref="AB71:AF86" si="78">AB70</f>
        <v>0.29526534189025494</v>
      </c>
      <c r="AC71" s="121">
        <f t="shared" si="78"/>
        <v>0.29526534189025494</v>
      </c>
      <c r="AD71" s="121">
        <f t="shared" si="78"/>
        <v>7.7507152246191924E-2</v>
      </c>
      <c r="AE71" s="121">
        <f t="shared" si="78"/>
        <v>0.1319621639732983</v>
      </c>
      <c r="AF71" s="121">
        <f t="shared" si="78"/>
        <v>0.2</v>
      </c>
      <c r="AJ71" s="20">
        <v>66</v>
      </c>
      <c r="AK71" s="126">
        <f t="shared" si="54"/>
        <v>26.958183387814888</v>
      </c>
      <c r="AL71" s="126">
        <f t="shared" si="55"/>
        <v>26.958183387814888</v>
      </c>
      <c r="AM71" s="126">
        <f t="shared" si="56"/>
        <v>2.3588410464338025</v>
      </c>
      <c r="AN71" s="126">
        <f t="shared" si="57"/>
        <v>3.7247921779364268</v>
      </c>
      <c r="AO71" s="126">
        <f t="shared" si="58"/>
        <v>6</v>
      </c>
      <c r="AP71" s="127"/>
      <c r="AQ71" s="126"/>
      <c r="AR71" s="125">
        <v>66</v>
      </c>
      <c r="AS71" s="121">
        <f t="shared" ref="AS71:AW86" si="79">AS70</f>
        <v>0.40845732405780133</v>
      </c>
      <c r="AT71" s="121">
        <f t="shared" si="79"/>
        <v>0.40845732405780133</v>
      </c>
      <c r="AU71" s="121">
        <f t="shared" si="79"/>
        <v>3.5740015855057615E-2</v>
      </c>
      <c r="AV71" s="121">
        <f t="shared" si="79"/>
        <v>5.643624512024889E-2</v>
      </c>
      <c r="AW71" s="121">
        <f t="shared" si="79"/>
        <v>9.0909090909090912E-2</v>
      </c>
      <c r="AX71" s="126"/>
      <c r="BB71" s="20">
        <v>66</v>
      </c>
      <c r="BC71" s="126">
        <f t="shared" si="59"/>
        <v>26.438481918197862</v>
      </c>
      <c r="BD71" s="126">
        <f t="shared" si="60"/>
        <v>26.438481918197862</v>
      </c>
      <c r="BE71" s="126">
        <f t="shared" si="61"/>
        <v>3.4700507517634693</v>
      </c>
      <c r="BF71" s="126">
        <f t="shared" si="62"/>
        <v>3.6529854118408105</v>
      </c>
      <c r="BG71" s="126">
        <f t="shared" si="63"/>
        <v>6</v>
      </c>
      <c r="BJ71" s="1">
        <f>BB71</f>
        <v>66</v>
      </c>
      <c r="BK71" s="128">
        <f t="shared" ref="BK71:BO86" si="80">BK70</f>
        <v>0.4005830593666343</v>
      </c>
      <c r="BL71" s="128">
        <f t="shared" si="80"/>
        <v>0.4005830593666343</v>
      </c>
      <c r="BM71" s="128">
        <f t="shared" si="80"/>
        <v>5.2576526541870748E-2</v>
      </c>
      <c r="BN71" s="128">
        <f t="shared" si="80"/>
        <v>5.5348263815769856E-2</v>
      </c>
      <c r="BO71" s="128">
        <f t="shared" si="80"/>
        <v>9.0909090909090912E-2</v>
      </c>
      <c r="BS71" s="20">
        <v>66</v>
      </c>
      <c r="BT71" s="126">
        <f t="shared" si="64"/>
        <v>13.750000000000002</v>
      </c>
      <c r="BU71" s="126">
        <f t="shared" si="65"/>
        <v>13.750000000000002</v>
      </c>
      <c r="BV71" s="126">
        <f t="shared" si="66"/>
        <v>5.5</v>
      </c>
      <c r="BW71" s="126">
        <f t="shared" si="67"/>
        <v>11</v>
      </c>
      <c r="BX71" s="126">
        <f t="shared" si="68"/>
        <v>22</v>
      </c>
      <c r="CA71" s="20">
        <v>66</v>
      </c>
      <c r="CB71" s="126">
        <f t="shared" si="69"/>
        <v>25.417715765654037</v>
      </c>
      <c r="CC71" s="126">
        <f t="shared" si="70"/>
        <v>25.417715765654037</v>
      </c>
      <c r="CD71" s="126">
        <f t="shared" si="71"/>
        <v>2.2240501294947284</v>
      </c>
      <c r="CE71" s="126">
        <f t="shared" ref="CE71:CE105" si="81">CA71*$CE$3</f>
        <v>3.5119469106257739</v>
      </c>
      <c r="CF71" s="126">
        <f t="shared" si="72"/>
        <v>9.4285714285714288</v>
      </c>
      <c r="CI71" s="20">
        <v>66</v>
      </c>
      <c r="CJ71" s="126">
        <f t="shared" si="73"/>
        <v>24.927711522872269</v>
      </c>
      <c r="CK71" s="126">
        <f t="shared" si="74"/>
        <v>24.927711522872269</v>
      </c>
      <c r="CL71" s="126">
        <f t="shared" si="75"/>
        <v>3.2717621373769847</v>
      </c>
      <c r="CM71" s="126">
        <f t="shared" si="76"/>
        <v>3.4442433883070493</v>
      </c>
      <c r="CN71" s="126">
        <f t="shared" si="77"/>
        <v>9.4285714285714288</v>
      </c>
    </row>
    <row r="72" spans="19:92" x14ac:dyDescent="0.3">
      <c r="S72" s="1">
        <v>67</v>
      </c>
      <c r="T72" s="123">
        <f t="shared" si="49"/>
        <v>19.78277790664708</v>
      </c>
      <c r="U72" s="123">
        <f t="shared" si="51"/>
        <v>19.78277790664708</v>
      </c>
      <c r="V72" s="123">
        <f t="shared" si="52"/>
        <v>5.1929792004948592</v>
      </c>
      <c r="W72" s="123">
        <f t="shared" si="53"/>
        <v>8.8414649862109851</v>
      </c>
      <c r="X72" s="123">
        <f t="shared" si="50"/>
        <v>13.4</v>
      </c>
      <c r="Y72" s="123"/>
      <c r="Z72" s="124"/>
      <c r="AA72" s="125">
        <v>67</v>
      </c>
      <c r="AB72" s="121">
        <f t="shared" si="78"/>
        <v>0.29526534189025494</v>
      </c>
      <c r="AC72" s="121">
        <f t="shared" si="78"/>
        <v>0.29526534189025494</v>
      </c>
      <c r="AD72" s="121">
        <f t="shared" si="78"/>
        <v>7.7507152246191924E-2</v>
      </c>
      <c r="AE72" s="121">
        <f t="shared" si="78"/>
        <v>0.1319621639732983</v>
      </c>
      <c r="AF72" s="121">
        <f t="shared" si="78"/>
        <v>0.2</v>
      </c>
      <c r="AJ72" s="20">
        <v>67</v>
      </c>
      <c r="AK72" s="126">
        <f t="shared" si="54"/>
        <v>27.366640711872691</v>
      </c>
      <c r="AL72" s="126">
        <f t="shared" si="55"/>
        <v>27.366640711872691</v>
      </c>
      <c r="AM72" s="126">
        <f t="shared" si="56"/>
        <v>2.3945810622888604</v>
      </c>
      <c r="AN72" s="126">
        <f t="shared" si="57"/>
        <v>3.7812284230566755</v>
      </c>
      <c r="AO72" s="126">
        <f t="shared" si="58"/>
        <v>6.0909090909090908</v>
      </c>
      <c r="AP72" s="127"/>
      <c r="AQ72" s="126"/>
      <c r="AR72" s="125">
        <v>67</v>
      </c>
      <c r="AS72" s="121">
        <f t="shared" si="79"/>
        <v>0.40845732405780133</v>
      </c>
      <c r="AT72" s="121">
        <f t="shared" si="79"/>
        <v>0.40845732405780133</v>
      </c>
      <c r="AU72" s="121">
        <f t="shared" si="79"/>
        <v>3.5740015855057615E-2</v>
      </c>
      <c r="AV72" s="121">
        <f t="shared" si="79"/>
        <v>5.643624512024889E-2</v>
      </c>
      <c r="AW72" s="121">
        <f t="shared" si="79"/>
        <v>9.0909090909090912E-2</v>
      </c>
      <c r="AX72" s="126"/>
      <c r="BB72" s="20">
        <v>67</v>
      </c>
      <c r="BC72" s="126">
        <f t="shared" si="59"/>
        <v>26.839064977564497</v>
      </c>
      <c r="BD72" s="126">
        <f t="shared" si="60"/>
        <v>26.839064977564497</v>
      </c>
      <c r="BE72" s="126">
        <f t="shared" si="61"/>
        <v>3.5226272783053401</v>
      </c>
      <c r="BF72" s="126">
        <f t="shared" si="62"/>
        <v>3.7083336756565806</v>
      </c>
      <c r="BG72" s="126">
        <f t="shared" si="63"/>
        <v>6.0909090909090908</v>
      </c>
      <c r="BJ72" s="1">
        <v>34</v>
      </c>
      <c r="BK72" s="128">
        <f t="shared" si="80"/>
        <v>0.4005830593666343</v>
      </c>
      <c r="BL72" s="128">
        <f t="shared" si="80"/>
        <v>0.4005830593666343</v>
      </c>
      <c r="BM72" s="128">
        <f t="shared" si="80"/>
        <v>5.2576526541870748E-2</v>
      </c>
      <c r="BN72" s="128">
        <f t="shared" si="80"/>
        <v>5.5348263815769856E-2</v>
      </c>
      <c r="BO72" s="128">
        <f t="shared" si="80"/>
        <v>9.0909090909090912E-2</v>
      </c>
      <c r="BS72" s="20">
        <v>67</v>
      </c>
      <c r="BT72" s="126">
        <f t="shared" si="64"/>
        <v>13.958333333333336</v>
      </c>
      <c r="BU72" s="126">
        <f t="shared" si="65"/>
        <v>13.958333333333336</v>
      </c>
      <c r="BV72" s="126">
        <f t="shared" si="66"/>
        <v>5.583333333333333</v>
      </c>
      <c r="BW72" s="126">
        <f t="shared" si="67"/>
        <v>11.166666666666666</v>
      </c>
      <c r="BX72" s="126">
        <f t="shared" si="68"/>
        <v>22.333333333333332</v>
      </c>
      <c r="CA72" s="20">
        <v>67</v>
      </c>
      <c r="CB72" s="126">
        <f t="shared" si="69"/>
        <v>25.802832671194249</v>
      </c>
      <c r="CC72" s="126">
        <f t="shared" si="70"/>
        <v>25.802832671194249</v>
      </c>
      <c r="CD72" s="126">
        <f t="shared" si="71"/>
        <v>2.257747858729497</v>
      </c>
      <c r="CE72" s="126">
        <f t="shared" si="81"/>
        <v>3.5651582274534368</v>
      </c>
      <c r="CF72" s="126">
        <f t="shared" si="72"/>
        <v>9.5714285714285712</v>
      </c>
      <c r="CI72" s="20">
        <v>67</v>
      </c>
      <c r="CJ72" s="126">
        <f t="shared" si="73"/>
        <v>25.305404121703667</v>
      </c>
      <c r="CK72" s="126">
        <f t="shared" si="74"/>
        <v>25.305404121703667</v>
      </c>
      <c r="CL72" s="126">
        <f t="shared" si="75"/>
        <v>3.3213342909736059</v>
      </c>
      <c r="CM72" s="126">
        <f t="shared" si="76"/>
        <v>3.4964288941904895</v>
      </c>
      <c r="CN72" s="126">
        <f t="shared" si="77"/>
        <v>9.5714285714285712</v>
      </c>
    </row>
    <row r="73" spans="19:92" x14ac:dyDescent="0.3">
      <c r="S73" s="1">
        <v>68</v>
      </c>
      <c r="T73" s="123">
        <f t="shared" si="49"/>
        <v>20.078043248537337</v>
      </c>
      <c r="U73" s="123">
        <f t="shared" si="51"/>
        <v>20.078043248537337</v>
      </c>
      <c r="V73" s="123">
        <f t="shared" si="52"/>
        <v>5.2704863527410506</v>
      </c>
      <c r="W73" s="123">
        <f t="shared" si="53"/>
        <v>8.9734271501842837</v>
      </c>
      <c r="X73" s="123">
        <f t="shared" si="50"/>
        <v>13.600000000000001</v>
      </c>
      <c r="Y73" s="123"/>
      <c r="Z73" s="124"/>
      <c r="AA73" s="125">
        <v>68</v>
      </c>
      <c r="AB73" s="121">
        <f t="shared" si="78"/>
        <v>0.29526534189025494</v>
      </c>
      <c r="AC73" s="121">
        <f t="shared" si="78"/>
        <v>0.29526534189025494</v>
      </c>
      <c r="AD73" s="121">
        <f t="shared" si="78"/>
        <v>7.7507152246191924E-2</v>
      </c>
      <c r="AE73" s="121">
        <f t="shared" si="78"/>
        <v>0.1319621639732983</v>
      </c>
      <c r="AF73" s="121">
        <f t="shared" si="78"/>
        <v>0.2</v>
      </c>
      <c r="AJ73" s="20">
        <v>68</v>
      </c>
      <c r="AK73" s="126">
        <f t="shared" si="54"/>
        <v>27.77509803593049</v>
      </c>
      <c r="AL73" s="126">
        <f t="shared" si="55"/>
        <v>27.77509803593049</v>
      </c>
      <c r="AM73" s="126">
        <f t="shared" si="56"/>
        <v>2.4303210781439177</v>
      </c>
      <c r="AN73" s="126">
        <f t="shared" si="57"/>
        <v>3.8376646681769246</v>
      </c>
      <c r="AO73" s="126">
        <f t="shared" si="58"/>
        <v>6.1818181818181817</v>
      </c>
      <c r="AP73" s="127"/>
      <c r="AQ73" s="126"/>
      <c r="AR73" s="125">
        <v>68</v>
      </c>
      <c r="AS73" s="121">
        <f t="shared" si="79"/>
        <v>0.40845732405780133</v>
      </c>
      <c r="AT73" s="121">
        <f t="shared" si="79"/>
        <v>0.40845732405780133</v>
      </c>
      <c r="AU73" s="121">
        <f t="shared" si="79"/>
        <v>3.5740015855057615E-2</v>
      </c>
      <c r="AV73" s="121">
        <f t="shared" si="79"/>
        <v>5.643624512024889E-2</v>
      </c>
      <c r="AW73" s="121">
        <f t="shared" si="79"/>
        <v>9.0909090909090912E-2</v>
      </c>
      <c r="AX73" s="126"/>
      <c r="BB73" s="20">
        <v>68</v>
      </c>
      <c r="BC73" s="126">
        <f t="shared" si="59"/>
        <v>27.239648036931133</v>
      </c>
      <c r="BD73" s="126">
        <f t="shared" si="60"/>
        <v>27.239648036931133</v>
      </c>
      <c r="BE73" s="126">
        <f t="shared" si="61"/>
        <v>3.5752038048472108</v>
      </c>
      <c r="BF73" s="126">
        <f t="shared" si="62"/>
        <v>3.7636819394723502</v>
      </c>
      <c r="BG73" s="126">
        <f t="shared" si="63"/>
        <v>6.1818181818181817</v>
      </c>
      <c r="BJ73" s="1">
        <f>BB73</f>
        <v>68</v>
      </c>
      <c r="BK73" s="128">
        <f t="shared" si="80"/>
        <v>0.4005830593666343</v>
      </c>
      <c r="BL73" s="128">
        <f t="shared" si="80"/>
        <v>0.4005830593666343</v>
      </c>
      <c r="BM73" s="128">
        <f t="shared" si="80"/>
        <v>5.2576526541870748E-2</v>
      </c>
      <c r="BN73" s="128">
        <f t="shared" si="80"/>
        <v>5.5348263815769856E-2</v>
      </c>
      <c r="BO73" s="128">
        <f t="shared" si="80"/>
        <v>9.0909090909090912E-2</v>
      </c>
      <c r="BS73" s="20">
        <v>68</v>
      </c>
      <c r="BT73" s="126">
        <f t="shared" si="64"/>
        <v>14.16666666666667</v>
      </c>
      <c r="BU73" s="126">
        <f t="shared" si="65"/>
        <v>14.16666666666667</v>
      </c>
      <c r="BV73" s="126">
        <f t="shared" si="66"/>
        <v>5.6666666666666661</v>
      </c>
      <c r="BW73" s="126">
        <f t="shared" si="67"/>
        <v>11.333333333333332</v>
      </c>
      <c r="BX73" s="126">
        <f t="shared" si="68"/>
        <v>22.666666666666664</v>
      </c>
      <c r="CA73" s="20">
        <v>68</v>
      </c>
      <c r="CB73" s="126">
        <f t="shared" si="69"/>
        <v>26.187949576734461</v>
      </c>
      <c r="CC73" s="126">
        <f t="shared" si="70"/>
        <v>26.187949576734461</v>
      </c>
      <c r="CD73" s="126">
        <f t="shared" si="71"/>
        <v>2.2914455879642657</v>
      </c>
      <c r="CE73" s="126">
        <f t="shared" si="81"/>
        <v>3.6183695442811001</v>
      </c>
      <c r="CF73" s="126">
        <f t="shared" si="72"/>
        <v>9.7142857142857135</v>
      </c>
      <c r="CI73" s="20">
        <v>68</v>
      </c>
      <c r="CJ73" s="126">
        <f t="shared" si="73"/>
        <v>25.683096720535065</v>
      </c>
      <c r="CK73" s="126">
        <f t="shared" si="74"/>
        <v>25.683096720535065</v>
      </c>
      <c r="CL73" s="126">
        <f t="shared" si="75"/>
        <v>3.3709064445702266</v>
      </c>
      <c r="CM73" s="126">
        <f t="shared" si="76"/>
        <v>3.5486144000739297</v>
      </c>
      <c r="CN73" s="126">
        <f t="shared" si="77"/>
        <v>9.7142857142857135</v>
      </c>
    </row>
    <row r="74" spans="19:92" x14ac:dyDescent="0.3">
      <c r="S74" s="1">
        <v>69</v>
      </c>
      <c r="T74" s="123">
        <f t="shared" si="49"/>
        <v>20.373308590427591</v>
      </c>
      <c r="U74" s="123">
        <f t="shared" si="51"/>
        <v>20.373308590427591</v>
      </c>
      <c r="V74" s="123">
        <f t="shared" si="52"/>
        <v>5.3479935049872429</v>
      </c>
      <c r="W74" s="123">
        <f t="shared" si="53"/>
        <v>9.1053893141575823</v>
      </c>
      <c r="X74" s="123">
        <f t="shared" si="50"/>
        <v>13.8</v>
      </c>
      <c r="Y74" s="123"/>
      <c r="Z74" s="124"/>
      <c r="AA74" s="125">
        <v>69</v>
      </c>
      <c r="AB74" s="121">
        <f t="shared" si="78"/>
        <v>0.29526534189025494</v>
      </c>
      <c r="AC74" s="121">
        <f t="shared" si="78"/>
        <v>0.29526534189025494</v>
      </c>
      <c r="AD74" s="121">
        <f t="shared" si="78"/>
        <v>7.7507152246191924E-2</v>
      </c>
      <c r="AE74" s="121">
        <f t="shared" si="78"/>
        <v>0.1319621639732983</v>
      </c>
      <c r="AF74" s="121">
        <f t="shared" si="78"/>
        <v>0.2</v>
      </c>
      <c r="AJ74" s="20">
        <v>69</v>
      </c>
      <c r="AK74" s="126">
        <f t="shared" si="54"/>
        <v>28.18355535998829</v>
      </c>
      <c r="AL74" s="126">
        <f t="shared" si="55"/>
        <v>28.18355535998829</v>
      </c>
      <c r="AM74" s="126">
        <f t="shared" si="56"/>
        <v>2.4660610939989756</v>
      </c>
      <c r="AN74" s="126">
        <f t="shared" si="57"/>
        <v>3.8941009132971733</v>
      </c>
      <c r="AO74" s="126">
        <f t="shared" si="58"/>
        <v>6.2727272727272725</v>
      </c>
      <c r="AP74" s="127"/>
      <c r="AQ74" s="126"/>
      <c r="AR74" s="125">
        <v>69</v>
      </c>
      <c r="AS74" s="121">
        <f t="shared" si="79"/>
        <v>0.40845732405780133</v>
      </c>
      <c r="AT74" s="121">
        <f t="shared" si="79"/>
        <v>0.40845732405780133</v>
      </c>
      <c r="AU74" s="121">
        <f t="shared" si="79"/>
        <v>3.5740015855057615E-2</v>
      </c>
      <c r="AV74" s="121">
        <f t="shared" si="79"/>
        <v>5.643624512024889E-2</v>
      </c>
      <c r="AW74" s="121">
        <f t="shared" si="79"/>
        <v>9.0909090909090912E-2</v>
      </c>
      <c r="AX74" s="126"/>
      <c r="BB74" s="20">
        <v>69</v>
      </c>
      <c r="BC74" s="126">
        <f t="shared" si="59"/>
        <v>27.640231096297768</v>
      </c>
      <c r="BD74" s="126">
        <f t="shared" si="60"/>
        <v>27.640231096297768</v>
      </c>
      <c r="BE74" s="126">
        <f t="shared" si="61"/>
        <v>3.6277803313890815</v>
      </c>
      <c r="BF74" s="126">
        <f t="shared" si="62"/>
        <v>3.8190302032881203</v>
      </c>
      <c r="BG74" s="126">
        <f t="shared" si="63"/>
        <v>6.2727272727272725</v>
      </c>
      <c r="BJ74" s="1">
        <v>35</v>
      </c>
      <c r="BK74" s="128">
        <f t="shared" si="80"/>
        <v>0.4005830593666343</v>
      </c>
      <c r="BL74" s="128">
        <f t="shared" si="80"/>
        <v>0.4005830593666343</v>
      </c>
      <c r="BM74" s="128">
        <f t="shared" si="80"/>
        <v>5.2576526541870748E-2</v>
      </c>
      <c r="BN74" s="128">
        <f t="shared" si="80"/>
        <v>5.5348263815769856E-2</v>
      </c>
      <c r="BO74" s="128">
        <f t="shared" si="80"/>
        <v>9.0909090909090912E-2</v>
      </c>
      <c r="BS74" s="20">
        <v>69</v>
      </c>
      <c r="BT74" s="126">
        <f t="shared" si="64"/>
        <v>14.375000000000002</v>
      </c>
      <c r="BU74" s="126">
        <f t="shared" si="65"/>
        <v>14.375000000000002</v>
      </c>
      <c r="BV74" s="126">
        <f t="shared" si="66"/>
        <v>5.75</v>
      </c>
      <c r="BW74" s="126">
        <f t="shared" si="67"/>
        <v>11.5</v>
      </c>
      <c r="BX74" s="126">
        <f t="shared" si="68"/>
        <v>23</v>
      </c>
      <c r="CA74" s="20">
        <v>69</v>
      </c>
      <c r="CB74" s="126">
        <f t="shared" si="69"/>
        <v>26.573066482274672</v>
      </c>
      <c r="CC74" s="126">
        <f t="shared" si="70"/>
        <v>26.573066482274672</v>
      </c>
      <c r="CD74" s="126">
        <f t="shared" si="71"/>
        <v>2.3251433171990339</v>
      </c>
      <c r="CE74" s="126">
        <f t="shared" si="81"/>
        <v>3.6715808611087635</v>
      </c>
      <c r="CF74" s="126">
        <f t="shared" si="72"/>
        <v>9.8571428571428559</v>
      </c>
      <c r="CI74" s="20">
        <v>69</v>
      </c>
      <c r="CJ74" s="126">
        <f t="shared" si="73"/>
        <v>26.06078931936646</v>
      </c>
      <c r="CK74" s="126">
        <f t="shared" si="74"/>
        <v>26.06078931936646</v>
      </c>
      <c r="CL74" s="126">
        <f t="shared" si="75"/>
        <v>3.4204785981668477</v>
      </c>
      <c r="CM74" s="126">
        <f t="shared" si="76"/>
        <v>3.6007999059573699</v>
      </c>
      <c r="CN74" s="126">
        <f t="shared" si="77"/>
        <v>9.8571428571428559</v>
      </c>
    </row>
    <row r="75" spans="19:92" x14ac:dyDescent="0.3">
      <c r="S75" s="1">
        <v>70</v>
      </c>
      <c r="T75" s="123">
        <f t="shared" si="49"/>
        <v>20.668573932317845</v>
      </c>
      <c r="U75" s="123">
        <f t="shared" si="51"/>
        <v>20.668573932317845</v>
      </c>
      <c r="V75" s="123">
        <f t="shared" si="52"/>
        <v>5.4255006572334343</v>
      </c>
      <c r="W75" s="123">
        <f t="shared" si="53"/>
        <v>9.237351478130881</v>
      </c>
      <c r="X75" s="123">
        <f t="shared" si="50"/>
        <v>14</v>
      </c>
      <c r="Y75" s="123"/>
      <c r="Z75" s="124"/>
      <c r="AA75" s="125">
        <v>70</v>
      </c>
      <c r="AB75" s="121">
        <f t="shared" si="78"/>
        <v>0.29526534189025494</v>
      </c>
      <c r="AC75" s="121">
        <f t="shared" si="78"/>
        <v>0.29526534189025494</v>
      </c>
      <c r="AD75" s="121">
        <f t="shared" si="78"/>
        <v>7.7507152246191924E-2</v>
      </c>
      <c r="AE75" s="121">
        <f t="shared" si="78"/>
        <v>0.1319621639732983</v>
      </c>
      <c r="AF75" s="121">
        <f t="shared" si="78"/>
        <v>0.2</v>
      </c>
      <c r="AJ75" s="20">
        <v>70</v>
      </c>
      <c r="AK75" s="126">
        <f t="shared" si="54"/>
        <v>28.592012684046093</v>
      </c>
      <c r="AL75" s="126">
        <f t="shared" si="55"/>
        <v>28.592012684046093</v>
      </c>
      <c r="AM75" s="126">
        <f t="shared" si="56"/>
        <v>2.5018011098540329</v>
      </c>
      <c r="AN75" s="126">
        <f t="shared" si="57"/>
        <v>3.9505371584174225</v>
      </c>
      <c r="AO75" s="126">
        <f t="shared" si="58"/>
        <v>6.3636363636363642</v>
      </c>
      <c r="AP75" s="127"/>
      <c r="AQ75" s="126"/>
      <c r="AR75" s="125">
        <v>70</v>
      </c>
      <c r="AS75" s="121">
        <f t="shared" si="79"/>
        <v>0.40845732405780133</v>
      </c>
      <c r="AT75" s="121">
        <f t="shared" si="79"/>
        <v>0.40845732405780133</v>
      </c>
      <c r="AU75" s="121">
        <f t="shared" si="79"/>
        <v>3.5740015855057615E-2</v>
      </c>
      <c r="AV75" s="121">
        <f t="shared" si="79"/>
        <v>5.643624512024889E-2</v>
      </c>
      <c r="AW75" s="121">
        <f t="shared" si="79"/>
        <v>9.0909090909090912E-2</v>
      </c>
      <c r="AX75" s="126"/>
      <c r="BB75" s="20">
        <v>70</v>
      </c>
      <c r="BC75" s="126">
        <f t="shared" si="59"/>
        <v>28.0408141556644</v>
      </c>
      <c r="BD75" s="126">
        <f t="shared" si="60"/>
        <v>28.0408141556644</v>
      </c>
      <c r="BE75" s="126">
        <f t="shared" si="61"/>
        <v>3.6803568579309522</v>
      </c>
      <c r="BF75" s="126">
        <f t="shared" si="62"/>
        <v>3.8743784671038899</v>
      </c>
      <c r="BG75" s="126">
        <f t="shared" si="63"/>
        <v>6.3636363636363642</v>
      </c>
      <c r="BJ75" s="1">
        <f>BB75</f>
        <v>70</v>
      </c>
      <c r="BK75" s="128">
        <f t="shared" si="80"/>
        <v>0.4005830593666343</v>
      </c>
      <c r="BL75" s="128">
        <f t="shared" si="80"/>
        <v>0.4005830593666343</v>
      </c>
      <c r="BM75" s="128">
        <f t="shared" si="80"/>
        <v>5.2576526541870748E-2</v>
      </c>
      <c r="BN75" s="128">
        <f t="shared" si="80"/>
        <v>5.5348263815769856E-2</v>
      </c>
      <c r="BO75" s="128">
        <f t="shared" si="80"/>
        <v>9.0909090909090912E-2</v>
      </c>
      <c r="BS75" s="20">
        <v>70</v>
      </c>
      <c r="BT75" s="126">
        <f t="shared" si="64"/>
        <v>14.583333333333336</v>
      </c>
      <c r="BU75" s="126">
        <f t="shared" si="65"/>
        <v>14.583333333333336</v>
      </c>
      <c r="BV75" s="126">
        <f t="shared" si="66"/>
        <v>5.833333333333333</v>
      </c>
      <c r="BW75" s="126">
        <f t="shared" si="67"/>
        <v>11.666666666666666</v>
      </c>
      <c r="BX75" s="126">
        <f t="shared" si="68"/>
        <v>23.333333333333332</v>
      </c>
      <c r="CA75" s="20">
        <v>70</v>
      </c>
      <c r="CB75" s="126">
        <f t="shared" si="69"/>
        <v>26.958183387814888</v>
      </c>
      <c r="CC75" s="126">
        <f t="shared" si="70"/>
        <v>26.958183387814888</v>
      </c>
      <c r="CD75" s="126">
        <f t="shared" si="71"/>
        <v>2.3588410464338025</v>
      </c>
      <c r="CE75" s="126">
        <f t="shared" si="81"/>
        <v>3.7247921779364268</v>
      </c>
      <c r="CF75" s="126">
        <f t="shared" si="72"/>
        <v>10</v>
      </c>
      <c r="CI75" s="20">
        <v>70</v>
      </c>
      <c r="CJ75" s="126">
        <f t="shared" si="73"/>
        <v>26.438481918197859</v>
      </c>
      <c r="CK75" s="126">
        <f t="shared" si="74"/>
        <v>26.438481918197859</v>
      </c>
      <c r="CL75" s="126">
        <f t="shared" si="75"/>
        <v>3.4700507517634689</v>
      </c>
      <c r="CM75" s="126">
        <f t="shared" si="76"/>
        <v>3.65298541184081</v>
      </c>
      <c r="CN75" s="126">
        <f t="shared" si="77"/>
        <v>10</v>
      </c>
    </row>
    <row r="76" spans="19:92" x14ac:dyDescent="0.3">
      <c r="S76" s="1">
        <v>71</v>
      </c>
      <c r="T76" s="123">
        <f t="shared" si="49"/>
        <v>20.963839274208102</v>
      </c>
      <c r="U76" s="123">
        <f t="shared" si="51"/>
        <v>20.963839274208102</v>
      </c>
      <c r="V76" s="123">
        <f t="shared" si="52"/>
        <v>5.5030078094796266</v>
      </c>
      <c r="W76" s="123">
        <f t="shared" si="53"/>
        <v>9.3693136421041796</v>
      </c>
      <c r="X76" s="123">
        <f t="shared" si="50"/>
        <v>14.200000000000001</v>
      </c>
      <c r="Y76" s="123"/>
      <c r="Z76" s="124"/>
      <c r="AA76" s="125">
        <v>71</v>
      </c>
      <c r="AB76" s="121">
        <f t="shared" si="78"/>
        <v>0.29526534189025494</v>
      </c>
      <c r="AC76" s="121">
        <f t="shared" si="78"/>
        <v>0.29526534189025494</v>
      </c>
      <c r="AD76" s="121">
        <f t="shared" si="78"/>
        <v>7.7507152246191924E-2</v>
      </c>
      <c r="AE76" s="121">
        <f t="shared" si="78"/>
        <v>0.1319621639732983</v>
      </c>
      <c r="AF76" s="121">
        <f t="shared" si="78"/>
        <v>0.2</v>
      </c>
      <c r="AJ76" s="20">
        <v>71</v>
      </c>
      <c r="AK76" s="126">
        <f t="shared" si="54"/>
        <v>29.000470008103896</v>
      </c>
      <c r="AL76" s="126">
        <f t="shared" si="55"/>
        <v>29.000470008103896</v>
      </c>
      <c r="AM76" s="126">
        <f t="shared" si="56"/>
        <v>2.5375411257090907</v>
      </c>
      <c r="AN76" s="126">
        <f t="shared" si="57"/>
        <v>4.0069734035376712</v>
      </c>
      <c r="AO76" s="126">
        <f t="shared" si="58"/>
        <v>6.454545454545455</v>
      </c>
      <c r="AP76" s="127"/>
      <c r="AQ76" s="126"/>
      <c r="AR76" s="125">
        <v>71</v>
      </c>
      <c r="AS76" s="121">
        <f t="shared" si="79"/>
        <v>0.40845732405780133</v>
      </c>
      <c r="AT76" s="121">
        <f t="shared" si="79"/>
        <v>0.40845732405780133</v>
      </c>
      <c r="AU76" s="121">
        <f t="shared" si="79"/>
        <v>3.5740015855057615E-2</v>
      </c>
      <c r="AV76" s="121">
        <f t="shared" si="79"/>
        <v>5.643624512024889E-2</v>
      </c>
      <c r="AW76" s="121">
        <f t="shared" si="79"/>
        <v>9.0909090909090912E-2</v>
      </c>
      <c r="AX76" s="126"/>
      <c r="BB76" s="20">
        <v>71</v>
      </c>
      <c r="BC76" s="126">
        <f t="shared" si="59"/>
        <v>28.441397215031035</v>
      </c>
      <c r="BD76" s="126">
        <f t="shared" si="60"/>
        <v>28.441397215031035</v>
      </c>
      <c r="BE76" s="126">
        <f t="shared" si="61"/>
        <v>3.732933384472823</v>
      </c>
      <c r="BF76" s="126">
        <f t="shared" si="62"/>
        <v>3.92972673091966</v>
      </c>
      <c r="BG76" s="126">
        <f t="shared" si="63"/>
        <v>6.454545454545455</v>
      </c>
      <c r="BJ76" s="1">
        <v>36</v>
      </c>
      <c r="BK76" s="128">
        <f t="shared" si="80"/>
        <v>0.4005830593666343</v>
      </c>
      <c r="BL76" s="128">
        <f t="shared" si="80"/>
        <v>0.4005830593666343</v>
      </c>
      <c r="BM76" s="128">
        <f t="shared" si="80"/>
        <v>5.2576526541870748E-2</v>
      </c>
      <c r="BN76" s="128">
        <f t="shared" si="80"/>
        <v>5.5348263815769856E-2</v>
      </c>
      <c r="BO76" s="128">
        <f t="shared" si="80"/>
        <v>9.0909090909090912E-2</v>
      </c>
      <c r="BS76" s="20">
        <v>71</v>
      </c>
      <c r="BT76" s="126">
        <f t="shared" si="64"/>
        <v>14.79166666666667</v>
      </c>
      <c r="BU76" s="126">
        <f t="shared" si="65"/>
        <v>14.79166666666667</v>
      </c>
      <c r="BV76" s="126">
        <f t="shared" si="66"/>
        <v>5.9166666666666661</v>
      </c>
      <c r="BW76" s="126">
        <f t="shared" si="67"/>
        <v>11.833333333333332</v>
      </c>
      <c r="BX76" s="126">
        <f t="shared" si="68"/>
        <v>23.666666666666664</v>
      </c>
      <c r="CA76" s="20">
        <v>71</v>
      </c>
      <c r="CB76" s="126">
        <f t="shared" si="69"/>
        <v>27.343300293355099</v>
      </c>
      <c r="CC76" s="126">
        <f t="shared" si="70"/>
        <v>27.343300293355099</v>
      </c>
      <c r="CD76" s="126">
        <f t="shared" si="71"/>
        <v>2.3925387756685712</v>
      </c>
      <c r="CE76" s="126">
        <f t="shared" si="81"/>
        <v>3.7780034947640897</v>
      </c>
      <c r="CF76" s="126">
        <f t="shared" si="72"/>
        <v>10.142857142857142</v>
      </c>
      <c r="CI76" s="20">
        <v>71</v>
      </c>
      <c r="CJ76" s="126">
        <f t="shared" si="73"/>
        <v>26.816174517029257</v>
      </c>
      <c r="CK76" s="126">
        <f t="shared" si="74"/>
        <v>26.816174517029257</v>
      </c>
      <c r="CL76" s="126">
        <f t="shared" si="75"/>
        <v>3.5196229053600896</v>
      </c>
      <c r="CM76" s="126">
        <f t="shared" si="76"/>
        <v>3.7051709177242498</v>
      </c>
      <c r="CN76" s="126">
        <f t="shared" si="77"/>
        <v>10.142857142857142</v>
      </c>
    </row>
    <row r="77" spans="19:92" x14ac:dyDescent="0.3">
      <c r="S77" s="1">
        <v>72</v>
      </c>
      <c r="T77" s="123">
        <f t="shared" si="49"/>
        <v>21.259104616098355</v>
      </c>
      <c r="U77" s="123">
        <f t="shared" si="51"/>
        <v>21.259104616098355</v>
      </c>
      <c r="V77" s="123">
        <f t="shared" si="52"/>
        <v>5.5805149617258181</v>
      </c>
      <c r="W77" s="123">
        <f t="shared" si="53"/>
        <v>9.5012758060774765</v>
      </c>
      <c r="X77" s="123">
        <f t="shared" si="50"/>
        <v>14.4</v>
      </c>
      <c r="Y77" s="123"/>
      <c r="Z77" s="124"/>
      <c r="AA77" s="125">
        <v>72</v>
      </c>
      <c r="AB77" s="121">
        <f t="shared" si="78"/>
        <v>0.29526534189025494</v>
      </c>
      <c r="AC77" s="121">
        <f t="shared" si="78"/>
        <v>0.29526534189025494</v>
      </c>
      <c r="AD77" s="121">
        <f t="shared" si="78"/>
        <v>7.7507152246191924E-2</v>
      </c>
      <c r="AE77" s="121">
        <f t="shared" si="78"/>
        <v>0.1319621639732983</v>
      </c>
      <c r="AF77" s="121">
        <f t="shared" si="78"/>
        <v>0.2</v>
      </c>
      <c r="AJ77" s="20">
        <v>72</v>
      </c>
      <c r="AK77" s="126">
        <f t="shared" si="54"/>
        <v>29.408927332161696</v>
      </c>
      <c r="AL77" s="126">
        <f t="shared" si="55"/>
        <v>29.408927332161696</v>
      </c>
      <c r="AM77" s="126">
        <f t="shared" si="56"/>
        <v>2.5732811415641481</v>
      </c>
      <c r="AN77" s="126">
        <f t="shared" si="57"/>
        <v>4.0634096486579203</v>
      </c>
      <c r="AO77" s="126">
        <f t="shared" si="58"/>
        <v>6.5454545454545459</v>
      </c>
      <c r="AP77" s="127"/>
      <c r="AQ77" s="126"/>
      <c r="AR77" s="125">
        <v>72</v>
      </c>
      <c r="AS77" s="121">
        <f t="shared" si="79"/>
        <v>0.40845732405780133</v>
      </c>
      <c r="AT77" s="121">
        <f t="shared" si="79"/>
        <v>0.40845732405780133</v>
      </c>
      <c r="AU77" s="121">
        <f t="shared" si="79"/>
        <v>3.5740015855057615E-2</v>
      </c>
      <c r="AV77" s="121">
        <f t="shared" si="79"/>
        <v>5.643624512024889E-2</v>
      </c>
      <c r="AW77" s="121">
        <f t="shared" si="79"/>
        <v>9.0909090909090912E-2</v>
      </c>
      <c r="AX77" s="126"/>
      <c r="BB77" s="20">
        <v>72</v>
      </c>
      <c r="BC77" s="126">
        <f t="shared" si="59"/>
        <v>28.84198027439767</v>
      </c>
      <c r="BD77" s="126">
        <f t="shared" si="60"/>
        <v>28.84198027439767</v>
      </c>
      <c r="BE77" s="126">
        <f t="shared" si="61"/>
        <v>3.7855099110146937</v>
      </c>
      <c r="BF77" s="126">
        <f t="shared" si="62"/>
        <v>3.9850749947354296</v>
      </c>
      <c r="BG77" s="126">
        <f t="shared" si="63"/>
        <v>6.5454545454545459</v>
      </c>
      <c r="BJ77" s="1">
        <f>BB77</f>
        <v>72</v>
      </c>
      <c r="BK77" s="128">
        <f t="shared" si="80"/>
        <v>0.4005830593666343</v>
      </c>
      <c r="BL77" s="128">
        <f t="shared" si="80"/>
        <v>0.4005830593666343</v>
      </c>
      <c r="BM77" s="128">
        <f t="shared" si="80"/>
        <v>5.2576526541870748E-2</v>
      </c>
      <c r="BN77" s="128">
        <f t="shared" si="80"/>
        <v>5.5348263815769856E-2</v>
      </c>
      <c r="BO77" s="128">
        <f t="shared" si="80"/>
        <v>9.0909090909090912E-2</v>
      </c>
      <c r="BS77" s="20">
        <v>72</v>
      </c>
      <c r="BT77" s="126">
        <f t="shared" si="64"/>
        <v>15.000000000000004</v>
      </c>
      <c r="BU77" s="126">
        <f t="shared" si="65"/>
        <v>15.000000000000004</v>
      </c>
      <c r="BV77" s="126">
        <f t="shared" si="66"/>
        <v>6</v>
      </c>
      <c r="BW77" s="126">
        <f t="shared" si="67"/>
        <v>12</v>
      </c>
      <c r="BX77" s="126">
        <f t="shared" si="68"/>
        <v>24</v>
      </c>
      <c r="CA77" s="20">
        <v>72</v>
      </c>
      <c r="CB77" s="126">
        <f t="shared" si="69"/>
        <v>27.728417198895311</v>
      </c>
      <c r="CC77" s="126">
        <f t="shared" si="70"/>
        <v>27.728417198895311</v>
      </c>
      <c r="CD77" s="126">
        <f t="shared" si="71"/>
        <v>2.4262365049033399</v>
      </c>
      <c r="CE77" s="126">
        <f t="shared" si="81"/>
        <v>3.831214811591753</v>
      </c>
      <c r="CF77" s="126">
        <f t="shared" si="72"/>
        <v>10.285714285714285</v>
      </c>
      <c r="CI77" s="20">
        <v>72</v>
      </c>
      <c r="CJ77" s="126">
        <f t="shared" si="73"/>
        <v>27.193867115860655</v>
      </c>
      <c r="CK77" s="126">
        <f t="shared" si="74"/>
        <v>27.193867115860655</v>
      </c>
      <c r="CL77" s="126">
        <f t="shared" si="75"/>
        <v>3.5691950589567107</v>
      </c>
      <c r="CM77" s="126">
        <f t="shared" si="76"/>
        <v>3.75735642360769</v>
      </c>
      <c r="CN77" s="126">
        <f t="shared" si="77"/>
        <v>10.285714285714285</v>
      </c>
    </row>
    <row r="78" spans="19:92" x14ac:dyDescent="0.3">
      <c r="S78" s="1">
        <v>73</v>
      </c>
      <c r="T78" s="123">
        <f t="shared" si="49"/>
        <v>21.554369957988612</v>
      </c>
      <c r="U78" s="123">
        <f t="shared" si="51"/>
        <v>21.554369957988612</v>
      </c>
      <c r="V78" s="123">
        <f t="shared" si="52"/>
        <v>5.6580221139720104</v>
      </c>
      <c r="W78" s="123">
        <f t="shared" si="53"/>
        <v>9.6332379700507751</v>
      </c>
      <c r="X78" s="123">
        <f t="shared" si="50"/>
        <v>14.600000000000001</v>
      </c>
      <c r="Y78" s="123"/>
      <c r="Z78" s="124"/>
      <c r="AA78" s="125">
        <v>73</v>
      </c>
      <c r="AB78" s="121">
        <f t="shared" si="78"/>
        <v>0.29526534189025494</v>
      </c>
      <c r="AC78" s="121">
        <f t="shared" si="78"/>
        <v>0.29526534189025494</v>
      </c>
      <c r="AD78" s="121">
        <f t="shared" si="78"/>
        <v>7.7507152246191924E-2</v>
      </c>
      <c r="AE78" s="121">
        <f t="shared" si="78"/>
        <v>0.1319621639732983</v>
      </c>
      <c r="AF78" s="121">
        <f t="shared" si="78"/>
        <v>0.2</v>
      </c>
      <c r="AJ78" s="20">
        <v>73</v>
      </c>
      <c r="AK78" s="126">
        <f t="shared" si="54"/>
        <v>29.817384656219495</v>
      </c>
      <c r="AL78" s="126">
        <f t="shared" si="55"/>
        <v>29.817384656219495</v>
      </c>
      <c r="AM78" s="126">
        <f t="shared" si="56"/>
        <v>2.6090211574192059</v>
      </c>
      <c r="AN78" s="126">
        <f t="shared" si="57"/>
        <v>4.1198458937781686</v>
      </c>
      <c r="AO78" s="126">
        <f t="shared" si="58"/>
        <v>6.6363636363636367</v>
      </c>
      <c r="AP78" s="127"/>
      <c r="AQ78" s="126"/>
      <c r="AR78" s="125">
        <v>73</v>
      </c>
      <c r="AS78" s="121">
        <f t="shared" si="79"/>
        <v>0.40845732405780133</v>
      </c>
      <c r="AT78" s="121">
        <f t="shared" si="79"/>
        <v>0.40845732405780133</v>
      </c>
      <c r="AU78" s="121">
        <f t="shared" si="79"/>
        <v>3.5740015855057615E-2</v>
      </c>
      <c r="AV78" s="121">
        <f t="shared" si="79"/>
        <v>5.643624512024889E-2</v>
      </c>
      <c r="AW78" s="121">
        <f t="shared" si="79"/>
        <v>9.0909090909090912E-2</v>
      </c>
      <c r="AX78" s="126"/>
      <c r="BB78" s="20">
        <v>73</v>
      </c>
      <c r="BC78" s="126">
        <f t="shared" si="59"/>
        <v>29.242563333764302</v>
      </c>
      <c r="BD78" s="126">
        <f t="shared" si="60"/>
        <v>29.242563333764302</v>
      </c>
      <c r="BE78" s="126">
        <f t="shared" si="61"/>
        <v>3.8380864375565644</v>
      </c>
      <c r="BF78" s="126">
        <f t="shared" si="62"/>
        <v>4.0404232585511997</v>
      </c>
      <c r="BG78" s="126">
        <f t="shared" si="63"/>
        <v>6.6363636363636367</v>
      </c>
      <c r="BJ78" s="1">
        <v>37</v>
      </c>
      <c r="BK78" s="128">
        <f t="shared" si="80"/>
        <v>0.4005830593666343</v>
      </c>
      <c r="BL78" s="128">
        <f t="shared" si="80"/>
        <v>0.4005830593666343</v>
      </c>
      <c r="BM78" s="128">
        <f t="shared" si="80"/>
        <v>5.2576526541870748E-2</v>
      </c>
      <c r="BN78" s="128">
        <f t="shared" si="80"/>
        <v>5.5348263815769856E-2</v>
      </c>
      <c r="BO78" s="128">
        <f t="shared" si="80"/>
        <v>9.0909090909090912E-2</v>
      </c>
      <c r="BS78" s="20">
        <v>73</v>
      </c>
      <c r="BT78" s="126">
        <f t="shared" si="64"/>
        <v>15.208333333333336</v>
      </c>
      <c r="BU78" s="126">
        <f t="shared" si="65"/>
        <v>15.208333333333336</v>
      </c>
      <c r="BV78" s="126">
        <f t="shared" si="66"/>
        <v>6.083333333333333</v>
      </c>
      <c r="BW78" s="126">
        <f t="shared" si="67"/>
        <v>12.166666666666666</v>
      </c>
      <c r="BX78" s="126">
        <f t="shared" si="68"/>
        <v>24.333333333333332</v>
      </c>
      <c r="CA78" s="20">
        <v>73</v>
      </c>
      <c r="CB78" s="126">
        <f t="shared" si="69"/>
        <v>28.113534104435523</v>
      </c>
      <c r="CC78" s="126">
        <f t="shared" si="70"/>
        <v>28.113534104435523</v>
      </c>
      <c r="CD78" s="126">
        <f t="shared" si="71"/>
        <v>2.4599342341381085</v>
      </c>
      <c r="CE78" s="126">
        <f t="shared" si="81"/>
        <v>3.8844261284194164</v>
      </c>
      <c r="CF78" s="126">
        <f t="shared" si="72"/>
        <v>10.428571428571429</v>
      </c>
      <c r="CI78" s="20">
        <v>73</v>
      </c>
      <c r="CJ78" s="126">
        <f t="shared" si="73"/>
        <v>27.571559714692054</v>
      </c>
      <c r="CK78" s="126">
        <f t="shared" si="74"/>
        <v>27.571559714692054</v>
      </c>
      <c r="CL78" s="126">
        <f t="shared" si="75"/>
        <v>3.6187672125533319</v>
      </c>
      <c r="CM78" s="126">
        <f t="shared" si="76"/>
        <v>3.8095419294911301</v>
      </c>
      <c r="CN78" s="126">
        <f t="shared" si="77"/>
        <v>10.428571428571429</v>
      </c>
    </row>
    <row r="79" spans="19:92" x14ac:dyDescent="0.3">
      <c r="S79" s="1">
        <v>74</v>
      </c>
      <c r="T79" s="123">
        <f t="shared" si="49"/>
        <v>21.849635299878866</v>
      </c>
      <c r="U79" s="123">
        <f t="shared" si="51"/>
        <v>21.849635299878866</v>
      </c>
      <c r="V79" s="123">
        <f t="shared" si="52"/>
        <v>5.7355292662182027</v>
      </c>
      <c r="W79" s="123">
        <f t="shared" si="53"/>
        <v>9.7652001340240737</v>
      </c>
      <c r="X79" s="123">
        <f t="shared" si="50"/>
        <v>14.8</v>
      </c>
      <c r="Y79" s="123"/>
      <c r="Z79" s="124"/>
      <c r="AA79" s="125">
        <v>74</v>
      </c>
      <c r="AB79" s="121">
        <f t="shared" si="78"/>
        <v>0.29526534189025494</v>
      </c>
      <c r="AC79" s="121">
        <f t="shared" si="78"/>
        <v>0.29526534189025494</v>
      </c>
      <c r="AD79" s="121">
        <f t="shared" si="78"/>
        <v>7.7507152246191924E-2</v>
      </c>
      <c r="AE79" s="121">
        <f t="shared" si="78"/>
        <v>0.1319621639732983</v>
      </c>
      <c r="AF79" s="121">
        <f t="shared" si="78"/>
        <v>0.2</v>
      </c>
      <c r="AJ79" s="20">
        <v>74</v>
      </c>
      <c r="AK79" s="126">
        <f t="shared" si="54"/>
        <v>30.225841980277298</v>
      </c>
      <c r="AL79" s="126">
        <f t="shared" si="55"/>
        <v>30.225841980277298</v>
      </c>
      <c r="AM79" s="126">
        <f t="shared" si="56"/>
        <v>2.6447611732742633</v>
      </c>
      <c r="AN79" s="126">
        <f t="shared" si="57"/>
        <v>4.1762821388984177</v>
      </c>
      <c r="AO79" s="126">
        <f t="shared" si="58"/>
        <v>6.7272727272727275</v>
      </c>
      <c r="AP79" s="127"/>
      <c r="AQ79" s="126"/>
      <c r="AR79" s="125">
        <v>74</v>
      </c>
      <c r="AS79" s="121">
        <f t="shared" si="79"/>
        <v>0.40845732405780133</v>
      </c>
      <c r="AT79" s="121">
        <f t="shared" si="79"/>
        <v>0.40845732405780133</v>
      </c>
      <c r="AU79" s="121">
        <f t="shared" si="79"/>
        <v>3.5740015855057615E-2</v>
      </c>
      <c r="AV79" s="121">
        <f t="shared" si="79"/>
        <v>5.643624512024889E-2</v>
      </c>
      <c r="AW79" s="121">
        <f t="shared" si="79"/>
        <v>9.0909090909090912E-2</v>
      </c>
      <c r="AX79" s="126"/>
      <c r="BB79" s="20">
        <v>74</v>
      </c>
      <c r="BC79" s="126">
        <f t="shared" si="59"/>
        <v>29.643146393130937</v>
      </c>
      <c r="BD79" s="126">
        <f t="shared" si="60"/>
        <v>29.643146393130937</v>
      </c>
      <c r="BE79" s="126">
        <f t="shared" si="61"/>
        <v>3.8906629640984352</v>
      </c>
      <c r="BF79" s="126">
        <f t="shared" si="62"/>
        <v>4.0957715223669693</v>
      </c>
      <c r="BG79" s="126">
        <f t="shared" si="63"/>
        <v>6.7272727272727275</v>
      </c>
      <c r="BJ79" s="1">
        <f>BB79</f>
        <v>74</v>
      </c>
      <c r="BK79" s="128">
        <f t="shared" si="80"/>
        <v>0.4005830593666343</v>
      </c>
      <c r="BL79" s="128">
        <f t="shared" si="80"/>
        <v>0.4005830593666343</v>
      </c>
      <c r="BM79" s="128">
        <f t="shared" si="80"/>
        <v>5.2576526541870748E-2</v>
      </c>
      <c r="BN79" s="128">
        <f t="shared" si="80"/>
        <v>5.5348263815769856E-2</v>
      </c>
      <c r="BO79" s="128">
        <f t="shared" si="80"/>
        <v>9.0909090909090912E-2</v>
      </c>
      <c r="BS79" s="20">
        <v>74</v>
      </c>
      <c r="BT79" s="126">
        <f t="shared" si="64"/>
        <v>15.41666666666667</v>
      </c>
      <c r="BU79" s="126">
        <f t="shared" si="65"/>
        <v>15.41666666666667</v>
      </c>
      <c r="BV79" s="126">
        <f t="shared" si="66"/>
        <v>6.1666666666666661</v>
      </c>
      <c r="BW79" s="126">
        <f t="shared" si="67"/>
        <v>12.333333333333332</v>
      </c>
      <c r="BX79" s="126">
        <f t="shared" si="68"/>
        <v>24.666666666666664</v>
      </c>
      <c r="CA79" s="20">
        <v>74</v>
      </c>
      <c r="CB79" s="126">
        <f t="shared" si="69"/>
        <v>28.498651009975738</v>
      </c>
      <c r="CC79" s="126">
        <f t="shared" si="70"/>
        <v>28.498651009975738</v>
      </c>
      <c r="CD79" s="126">
        <f t="shared" si="71"/>
        <v>2.4936319633728772</v>
      </c>
      <c r="CE79" s="126">
        <f t="shared" si="81"/>
        <v>3.9376374452470797</v>
      </c>
      <c r="CF79" s="126">
        <f t="shared" si="72"/>
        <v>10.571428571428571</v>
      </c>
      <c r="CI79" s="20">
        <v>74</v>
      </c>
      <c r="CJ79" s="126">
        <f t="shared" si="73"/>
        <v>27.949252313523452</v>
      </c>
      <c r="CK79" s="126">
        <f t="shared" si="74"/>
        <v>27.949252313523452</v>
      </c>
      <c r="CL79" s="126">
        <f t="shared" si="75"/>
        <v>3.6683393661499526</v>
      </c>
      <c r="CM79" s="126">
        <f t="shared" si="76"/>
        <v>3.8617274353745703</v>
      </c>
      <c r="CN79" s="126">
        <f t="shared" si="77"/>
        <v>10.571428571428571</v>
      </c>
    </row>
    <row r="80" spans="19:92" x14ac:dyDescent="0.3">
      <c r="S80" s="1">
        <v>75</v>
      </c>
      <c r="T80" s="123">
        <f t="shared" si="49"/>
        <v>22.144900641769119</v>
      </c>
      <c r="U80" s="123">
        <f t="shared" si="51"/>
        <v>22.144900641769119</v>
      </c>
      <c r="V80" s="123">
        <f t="shared" si="52"/>
        <v>5.8130364184643941</v>
      </c>
      <c r="W80" s="123">
        <f t="shared" si="53"/>
        <v>9.8971622979973723</v>
      </c>
      <c r="X80" s="123">
        <f t="shared" si="50"/>
        <v>15</v>
      </c>
      <c r="Y80" s="123"/>
      <c r="Z80" s="124"/>
      <c r="AA80" s="125">
        <v>75</v>
      </c>
      <c r="AB80" s="121">
        <f t="shared" si="78"/>
        <v>0.29526534189025494</v>
      </c>
      <c r="AC80" s="121">
        <f t="shared" si="78"/>
        <v>0.29526534189025494</v>
      </c>
      <c r="AD80" s="121">
        <f t="shared" si="78"/>
        <v>7.7507152246191924E-2</v>
      </c>
      <c r="AE80" s="121">
        <f t="shared" si="78"/>
        <v>0.1319621639732983</v>
      </c>
      <c r="AF80" s="121">
        <f t="shared" si="78"/>
        <v>0.2</v>
      </c>
      <c r="AJ80" s="20">
        <v>75</v>
      </c>
      <c r="AK80" s="126">
        <f t="shared" si="54"/>
        <v>30.634299304335102</v>
      </c>
      <c r="AL80" s="126">
        <f t="shared" si="55"/>
        <v>30.634299304335102</v>
      </c>
      <c r="AM80" s="126">
        <f t="shared" si="56"/>
        <v>2.6805011891293211</v>
      </c>
      <c r="AN80" s="126">
        <f t="shared" si="57"/>
        <v>4.2327183840186668</v>
      </c>
      <c r="AO80" s="126">
        <f t="shared" si="58"/>
        <v>6.8181818181818183</v>
      </c>
      <c r="AP80" s="127"/>
      <c r="AQ80" s="126"/>
      <c r="AR80" s="125">
        <v>75</v>
      </c>
      <c r="AS80" s="121">
        <f t="shared" si="79"/>
        <v>0.40845732405780133</v>
      </c>
      <c r="AT80" s="121">
        <f t="shared" si="79"/>
        <v>0.40845732405780133</v>
      </c>
      <c r="AU80" s="121">
        <f t="shared" si="79"/>
        <v>3.5740015855057615E-2</v>
      </c>
      <c r="AV80" s="121">
        <f t="shared" si="79"/>
        <v>5.643624512024889E-2</v>
      </c>
      <c r="AW80" s="121">
        <f t="shared" si="79"/>
        <v>9.0909090909090912E-2</v>
      </c>
      <c r="AX80" s="126"/>
      <c r="BB80" s="20">
        <v>75</v>
      </c>
      <c r="BC80" s="126">
        <f t="shared" si="59"/>
        <v>30.043729452497573</v>
      </c>
      <c r="BD80" s="126">
        <f t="shared" si="60"/>
        <v>30.043729452497573</v>
      </c>
      <c r="BE80" s="126">
        <f t="shared" si="61"/>
        <v>3.9432394906403063</v>
      </c>
      <c r="BF80" s="126">
        <f t="shared" si="62"/>
        <v>4.1511197861827389</v>
      </c>
      <c r="BG80" s="126">
        <f t="shared" si="63"/>
        <v>6.8181818181818183</v>
      </c>
      <c r="BJ80" s="1">
        <v>38</v>
      </c>
      <c r="BK80" s="128">
        <f t="shared" si="80"/>
        <v>0.4005830593666343</v>
      </c>
      <c r="BL80" s="128">
        <f t="shared" si="80"/>
        <v>0.4005830593666343</v>
      </c>
      <c r="BM80" s="128">
        <f t="shared" si="80"/>
        <v>5.2576526541870748E-2</v>
      </c>
      <c r="BN80" s="128">
        <f t="shared" si="80"/>
        <v>5.5348263815769856E-2</v>
      </c>
      <c r="BO80" s="128">
        <f t="shared" si="80"/>
        <v>9.0909090909090912E-2</v>
      </c>
      <c r="BS80" s="20">
        <v>75</v>
      </c>
      <c r="BT80" s="126">
        <f t="shared" si="64"/>
        <v>15.625000000000004</v>
      </c>
      <c r="BU80" s="126">
        <f t="shared" si="65"/>
        <v>15.625000000000004</v>
      </c>
      <c r="BV80" s="126">
        <f t="shared" si="66"/>
        <v>6.25</v>
      </c>
      <c r="BW80" s="126">
        <f t="shared" si="67"/>
        <v>12.5</v>
      </c>
      <c r="BX80" s="126">
        <f t="shared" si="68"/>
        <v>25</v>
      </c>
      <c r="CA80" s="20">
        <v>75</v>
      </c>
      <c r="CB80" s="126">
        <f t="shared" si="69"/>
        <v>28.88376791551595</v>
      </c>
      <c r="CC80" s="126">
        <f t="shared" si="70"/>
        <v>28.88376791551595</v>
      </c>
      <c r="CD80" s="126">
        <f t="shared" si="71"/>
        <v>2.5273296926076458</v>
      </c>
      <c r="CE80" s="126">
        <f t="shared" si="81"/>
        <v>3.990848762074743</v>
      </c>
      <c r="CF80" s="126">
        <f t="shared" si="72"/>
        <v>10.714285714285714</v>
      </c>
      <c r="CI80" s="20">
        <v>75</v>
      </c>
      <c r="CJ80" s="126">
        <f t="shared" si="73"/>
        <v>28.32694491235485</v>
      </c>
      <c r="CK80" s="126">
        <f t="shared" si="74"/>
        <v>28.32694491235485</v>
      </c>
      <c r="CL80" s="126">
        <f t="shared" si="75"/>
        <v>3.7179115197465737</v>
      </c>
      <c r="CM80" s="126">
        <f t="shared" si="76"/>
        <v>3.9139129412580105</v>
      </c>
      <c r="CN80" s="126">
        <f t="shared" si="77"/>
        <v>10.714285714285714</v>
      </c>
    </row>
    <row r="81" spans="19:92" x14ac:dyDescent="0.3">
      <c r="S81" s="1">
        <v>76</v>
      </c>
      <c r="T81" s="123">
        <f t="shared" si="49"/>
        <v>22.440165983659377</v>
      </c>
      <c r="U81" s="123">
        <f t="shared" si="51"/>
        <v>22.440165983659377</v>
      </c>
      <c r="V81" s="123">
        <f t="shared" si="52"/>
        <v>5.8905435707105864</v>
      </c>
      <c r="W81" s="123">
        <f t="shared" si="53"/>
        <v>10.029124461970671</v>
      </c>
      <c r="X81" s="123">
        <f t="shared" si="50"/>
        <v>15.200000000000001</v>
      </c>
      <c r="Y81" s="123"/>
      <c r="Z81" s="124"/>
      <c r="AA81" s="125">
        <v>76</v>
      </c>
      <c r="AB81" s="121">
        <f t="shared" si="78"/>
        <v>0.29526534189025494</v>
      </c>
      <c r="AC81" s="121">
        <f t="shared" si="78"/>
        <v>0.29526534189025494</v>
      </c>
      <c r="AD81" s="121">
        <f t="shared" si="78"/>
        <v>7.7507152246191924E-2</v>
      </c>
      <c r="AE81" s="121">
        <f t="shared" si="78"/>
        <v>0.1319621639732983</v>
      </c>
      <c r="AF81" s="121">
        <f t="shared" si="78"/>
        <v>0.2</v>
      </c>
      <c r="AJ81" s="20">
        <v>76</v>
      </c>
      <c r="AK81" s="126">
        <f t="shared" si="54"/>
        <v>31.042756628392901</v>
      </c>
      <c r="AL81" s="126">
        <f t="shared" si="55"/>
        <v>31.042756628392901</v>
      </c>
      <c r="AM81" s="126">
        <f t="shared" si="56"/>
        <v>2.7162412049843789</v>
      </c>
      <c r="AN81" s="126">
        <f t="shared" si="57"/>
        <v>4.289154629138916</v>
      </c>
      <c r="AO81" s="126">
        <f t="shared" si="58"/>
        <v>6.9090909090909092</v>
      </c>
      <c r="AP81" s="127"/>
      <c r="AQ81" s="126"/>
      <c r="AR81" s="125">
        <v>76</v>
      </c>
      <c r="AS81" s="121">
        <f t="shared" si="79"/>
        <v>0.40845732405780133</v>
      </c>
      <c r="AT81" s="121">
        <f t="shared" si="79"/>
        <v>0.40845732405780133</v>
      </c>
      <c r="AU81" s="121">
        <f t="shared" si="79"/>
        <v>3.5740015855057615E-2</v>
      </c>
      <c r="AV81" s="121">
        <f t="shared" si="79"/>
        <v>5.643624512024889E-2</v>
      </c>
      <c r="AW81" s="121">
        <f t="shared" si="79"/>
        <v>9.0909090909090912E-2</v>
      </c>
      <c r="AX81" s="126"/>
      <c r="BB81" s="20">
        <v>76</v>
      </c>
      <c r="BC81" s="126">
        <f t="shared" si="59"/>
        <v>30.444312511864208</v>
      </c>
      <c r="BD81" s="126">
        <f t="shared" si="60"/>
        <v>30.444312511864208</v>
      </c>
      <c r="BE81" s="126">
        <f t="shared" si="61"/>
        <v>3.995816017182177</v>
      </c>
      <c r="BF81" s="126">
        <f t="shared" si="62"/>
        <v>4.2064680499985094</v>
      </c>
      <c r="BG81" s="126">
        <f t="shared" si="63"/>
        <v>6.9090909090909092</v>
      </c>
      <c r="BJ81" s="1">
        <f>BB81</f>
        <v>76</v>
      </c>
      <c r="BK81" s="128">
        <f t="shared" si="80"/>
        <v>0.4005830593666343</v>
      </c>
      <c r="BL81" s="128">
        <f t="shared" si="80"/>
        <v>0.4005830593666343</v>
      </c>
      <c r="BM81" s="128">
        <f t="shared" si="80"/>
        <v>5.2576526541870748E-2</v>
      </c>
      <c r="BN81" s="128">
        <f t="shared" si="80"/>
        <v>5.5348263815769856E-2</v>
      </c>
      <c r="BO81" s="128">
        <f t="shared" si="80"/>
        <v>9.0909090909090912E-2</v>
      </c>
      <c r="BS81" s="20">
        <v>76</v>
      </c>
      <c r="BT81" s="126">
        <f t="shared" si="64"/>
        <v>15.833333333333336</v>
      </c>
      <c r="BU81" s="126">
        <f t="shared" si="65"/>
        <v>15.833333333333336</v>
      </c>
      <c r="BV81" s="126">
        <f t="shared" si="66"/>
        <v>6.333333333333333</v>
      </c>
      <c r="BW81" s="126">
        <f t="shared" si="67"/>
        <v>12.666666666666666</v>
      </c>
      <c r="BX81" s="126">
        <f t="shared" si="68"/>
        <v>25.333333333333332</v>
      </c>
      <c r="CA81" s="20">
        <v>76</v>
      </c>
      <c r="CB81" s="126">
        <f t="shared" si="69"/>
        <v>29.268884821056162</v>
      </c>
      <c r="CC81" s="126">
        <f t="shared" si="70"/>
        <v>29.268884821056162</v>
      </c>
      <c r="CD81" s="126">
        <f t="shared" si="71"/>
        <v>2.5610274218424145</v>
      </c>
      <c r="CE81" s="126">
        <f t="shared" si="81"/>
        <v>4.0440600789024064</v>
      </c>
      <c r="CF81" s="126">
        <f t="shared" si="72"/>
        <v>10.857142857142856</v>
      </c>
      <c r="CI81" s="20">
        <v>76</v>
      </c>
      <c r="CJ81" s="126">
        <f t="shared" si="73"/>
        <v>28.704637511186249</v>
      </c>
      <c r="CK81" s="126">
        <f t="shared" si="74"/>
        <v>28.704637511186249</v>
      </c>
      <c r="CL81" s="126">
        <f t="shared" si="75"/>
        <v>3.7674836733431949</v>
      </c>
      <c r="CM81" s="126">
        <f t="shared" si="76"/>
        <v>3.9660984471414507</v>
      </c>
      <c r="CN81" s="126">
        <f t="shared" si="77"/>
        <v>10.857142857142856</v>
      </c>
    </row>
    <row r="82" spans="19:92" x14ac:dyDescent="0.3">
      <c r="S82" s="1">
        <v>77</v>
      </c>
      <c r="T82" s="123">
        <f t="shared" si="49"/>
        <v>22.73543132554963</v>
      </c>
      <c r="U82" s="123">
        <f t="shared" si="51"/>
        <v>22.73543132554963</v>
      </c>
      <c r="V82" s="123">
        <f t="shared" si="52"/>
        <v>5.9680507229567779</v>
      </c>
      <c r="W82" s="123">
        <f t="shared" si="53"/>
        <v>10.16108662594397</v>
      </c>
      <c r="X82" s="123">
        <f t="shared" si="50"/>
        <v>15.4</v>
      </c>
      <c r="Y82" s="123"/>
      <c r="Z82" s="124"/>
      <c r="AA82" s="125">
        <v>77</v>
      </c>
      <c r="AB82" s="121">
        <f t="shared" si="78"/>
        <v>0.29526534189025494</v>
      </c>
      <c r="AC82" s="121">
        <f t="shared" si="78"/>
        <v>0.29526534189025494</v>
      </c>
      <c r="AD82" s="121">
        <f t="shared" si="78"/>
        <v>7.7507152246191924E-2</v>
      </c>
      <c r="AE82" s="121">
        <f t="shared" si="78"/>
        <v>0.1319621639732983</v>
      </c>
      <c r="AF82" s="121">
        <f t="shared" si="78"/>
        <v>0.2</v>
      </c>
      <c r="AJ82" s="20">
        <v>77</v>
      </c>
      <c r="AK82" s="126">
        <f t="shared" si="54"/>
        <v>31.451213952450701</v>
      </c>
      <c r="AL82" s="126">
        <f t="shared" si="55"/>
        <v>31.451213952450701</v>
      </c>
      <c r="AM82" s="126">
        <f t="shared" si="56"/>
        <v>2.7519812208394363</v>
      </c>
      <c r="AN82" s="126">
        <f t="shared" si="57"/>
        <v>4.3455908742591642</v>
      </c>
      <c r="AO82" s="126">
        <f t="shared" si="58"/>
        <v>7</v>
      </c>
      <c r="AP82" s="127"/>
      <c r="AQ82" s="126"/>
      <c r="AR82" s="125">
        <v>77</v>
      </c>
      <c r="AS82" s="121">
        <f t="shared" si="79"/>
        <v>0.40845732405780133</v>
      </c>
      <c r="AT82" s="121">
        <f t="shared" si="79"/>
        <v>0.40845732405780133</v>
      </c>
      <c r="AU82" s="121">
        <f t="shared" si="79"/>
        <v>3.5740015855057615E-2</v>
      </c>
      <c r="AV82" s="121">
        <f t="shared" si="79"/>
        <v>5.643624512024889E-2</v>
      </c>
      <c r="AW82" s="121">
        <f t="shared" si="79"/>
        <v>9.0909090909090912E-2</v>
      </c>
      <c r="AX82" s="126"/>
      <c r="BB82" s="20">
        <v>77</v>
      </c>
      <c r="BC82" s="126">
        <f t="shared" si="59"/>
        <v>30.84489557123084</v>
      </c>
      <c r="BD82" s="126">
        <f t="shared" si="60"/>
        <v>30.84489557123084</v>
      </c>
      <c r="BE82" s="126">
        <f t="shared" si="61"/>
        <v>4.0483925437240478</v>
      </c>
      <c r="BF82" s="126">
        <f t="shared" si="62"/>
        <v>4.2618163138142791</v>
      </c>
      <c r="BG82" s="126">
        <f t="shared" si="63"/>
        <v>7</v>
      </c>
      <c r="BJ82" s="1">
        <v>39</v>
      </c>
      <c r="BK82" s="128">
        <f t="shared" si="80"/>
        <v>0.4005830593666343</v>
      </c>
      <c r="BL82" s="128">
        <f t="shared" si="80"/>
        <v>0.4005830593666343</v>
      </c>
      <c r="BM82" s="128">
        <f t="shared" si="80"/>
        <v>5.2576526541870748E-2</v>
      </c>
      <c r="BN82" s="128">
        <f t="shared" si="80"/>
        <v>5.5348263815769856E-2</v>
      </c>
      <c r="BO82" s="128">
        <f t="shared" si="80"/>
        <v>9.0909090909090912E-2</v>
      </c>
      <c r="BS82" s="20">
        <v>77</v>
      </c>
      <c r="BT82" s="126">
        <f t="shared" si="64"/>
        <v>16.041666666666668</v>
      </c>
      <c r="BU82" s="126">
        <f t="shared" si="65"/>
        <v>16.041666666666668</v>
      </c>
      <c r="BV82" s="126">
        <f t="shared" si="66"/>
        <v>6.4166666666666661</v>
      </c>
      <c r="BW82" s="126">
        <f t="shared" si="67"/>
        <v>12.833333333333332</v>
      </c>
      <c r="BX82" s="126">
        <f t="shared" si="68"/>
        <v>25.666666666666664</v>
      </c>
      <c r="CA82" s="20">
        <v>77</v>
      </c>
      <c r="CB82" s="126">
        <f t="shared" si="69"/>
        <v>29.654001726596373</v>
      </c>
      <c r="CC82" s="126">
        <f t="shared" si="70"/>
        <v>29.654001726596373</v>
      </c>
      <c r="CD82" s="126">
        <f t="shared" si="71"/>
        <v>2.5947251510771832</v>
      </c>
      <c r="CE82" s="126">
        <f t="shared" si="81"/>
        <v>4.0972713957300693</v>
      </c>
      <c r="CF82" s="126">
        <f t="shared" si="72"/>
        <v>11</v>
      </c>
      <c r="CI82" s="20">
        <v>77</v>
      </c>
      <c r="CJ82" s="126">
        <f t="shared" si="73"/>
        <v>29.082330110017647</v>
      </c>
      <c r="CK82" s="126">
        <f t="shared" si="74"/>
        <v>29.082330110017647</v>
      </c>
      <c r="CL82" s="126">
        <f t="shared" si="75"/>
        <v>3.8170558269398156</v>
      </c>
      <c r="CM82" s="126">
        <f t="shared" si="76"/>
        <v>4.0182839530248904</v>
      </c>
      <c r="CN82" s="126">
        <f t="shared" si="77"/>
        <v>11</v>
      </c>
    </row>
    <row r="83" spans="19:92" x14ac:dyDescent="0.3">
      <c r="S83" s="1">
        <v>78</v>
      </c>
      <c r="T83" s="123">
        <f t="shared" si="49"/>
        <v>23.030696667439884</v>
      </c>
      <c r="U83" s="123">
        <f t="shared" si="51"/>
        <v>23.030696667439884</v>
      </c>
      <c r="V83" s="123">
        <f t="shared" si="52"/>
        <v>6.0455578752029702</v>
      </c>
      <c r="W83" s="123">
        <f t="shared" si="53"/>
        <v>10.293048789917266</v>
      </c>
      <c r="X83" s="123">
        <f t="shared" si="50"/>
        <v>15.600000000000001</v>
      </c>
      <c r="Y83" s="123"/>
      <c r="Z83" s="124"/>
      <c r="AA83" s="125">
        <v>78</v>
      </c>
      <c r="AB83" s="121">
        <f t="shared" si="78"/>
        <v>0.29526534189025494</v>
      </c>
      <c r="AC83" s="121">
        <f t="shared" si="78"/>
        <v>0.29526534189025494</v>
      </c>
      <c r="AD83" s="121">
        <f t="shared" si="78"/>
        <v>7.7507152246191924E-2</v>
      </c>
      <c r="AE83" s="121">
        <f t="shared" si="78"/>
        <v>0.1319621639732983</v>
      </c>
      <c r="AF83" s="121">
        <f t="shared" si="78"/>
        <v>0.2</v>
      </c>
      <c r="AJ83" s="20">
        <v>78</v>
      </c>
      <c r="AK83" s="126">
        <f t="shared" si="54"/>
        <v>31.859671276508504</v>
      </c>
      <c r="AL83" s="126">
        <f t="shared" si="55"/>
        <v>31.859671276508504</v>
      </c>
      <c r="AM83" s="126">
        <f t="shared" si="56"/>
        <v>2.7877212366944941</v>
      </c>
      <c r="AN83" s="126">
        <f t="shared" si="57"/>
        <v>4.4020271193794134</v>
      </c>
      <c r="AO83" s="126">
        <f t="shared" si="58"/>
        <v>7.0909090909090908</v>
      </c>
      <c r="AP83" s="127"/>
      <c r="AQ83" s="126"/>
      <c r="AR83" s="125">
        <v>78</v>
      </c>
      <c r="AS83" s="121">
        <f t="shared" si="79"/>
        <v>0.40845732405780133</v>
      </c>
      <c r="AT83" s="121">
        <f t="shared" si="79"/>
        <v>0.40845732405780133</v>
      </c>
      <c r="AU83" s="121">
        <f t="shared" si="79"/>
        <v>3.5740015855057615E-2</v>
      </c>
      <c r="AV83" s="121">
        <f t="shared" si="79"/>
        <v>5.643624512024889E-2</v>
      </c>
      <c r="AW83" s="121">
        <f t="shared" si="79"/>
        <v>9.0909090909090912E-2</v>
      </c>
      <c r="AX83" s="126"/>
      <c r="BB83" s="20">
        <v>78</v>
      </c>
      <c r="BC83" s="126">
        <f t="shared" si="59"/>
        <v>31.245478630597475</v>
      </c>
      <c r="BD83" s="126">
        <f t="shared" si="60"/>
        <v>31.245478630597475</v>
      </c>
      <c r="BE83" s="126">
        <f t="shared" si="61"/>
        <v>4.1009690702659185</v>
      </c>
      <c r="BF83" s="126">
        <f t="shared" si="62"/>
        <v>4.3171645776300487</v>
      </c>
      <c r="BG83" s="126">
        <f t="shared" si="63"/>
        <v>7.0909090909090908</v>
      </c>
      <c r="BJ83" s="1">
        <f>BB83</f>
        <v>78</v>
      </c>
      <c r="BK83" s="128">
        <f t="shared" si="80"/>
        <v>0.4005830593666343</v>
      </c>
      <c r="BL83" s="128">
        <f t="shared" si="80"/>
        <v>0.4005830593666343</v>
      </c>
      <c r="BM83" s="128">
        <f t="shared" si="80"/>
        <v>5.2576526541870748E-2</v>
      </c>
      <c r="BN83" s="128">
        <f t="shared" si="80"/>
        <v>5.5348263815769856E-2</v>
      </c>
      <c r="BO83" s="128">
        <f t="shared" si="80"/>
        <v>9.0909090909090912E-2</v>
      </c>
      <c r="BS83" s="20">
        <v>78</v>
      </c>
      <c r="BT83" s="126">
        <f t="shared" si="64"/>
        <v>16.250000000000004</v>
      </c>
      <c r="BU83" s="126">
        <f t="shared" si="65"/>
        <v>16.250000000000004</v>
      </c>
      <c r="BV83" s="126">
        <f t="shared" si="66"/>
        <v>6.5</v>
      </c>
      <c r="BW83" s="126">
        <f t="shared" si="67"/>
        <v>13</v>
      </c>
      <c r="BX83" s="126">
        <f t="shared" si="68"/>
        <v>26</v>
      </c>
      <c r="CA83" s="20">
        <v>78</v>
      </c>
      <c r="CB83" s="126">
        <f t="shared" si="69"/>
        <v>30.039118632136589</v>
      </c>
      <c r="CC83" s="126">
        <f t="shared" si="70"/>
        <v>30.039118632136589</v>
      </c>
      <c r="CD83" s="126">
        <f t="shared" si="71"/>
        <v>2.6284228803119514</v>
      </c>
      <c r="CE83" s="126">
        <f t="shared" si="81"/>
        <v>4.1504827125577322</v>
      </c>
      <c r="CF83" s="126">
        <f t="shared" si="72"/>
        <v>11.142857142857142</v>
      </c>
      <c r="CI83" s="20">
        <v>78</v>
      </c>
      <c r="CJ83" s="126">
        <f t="shared" si="73"/>
        <v>29.460022708849042</v>
      </c>
      <c r="CK83" s="126">
        <f t="shared" si="74"/>
        <v>29.460022708849042</v>
      </c>
      <c r="CL83" s="126">
        <f t="shared" si="75"/>
        <v>3.8666279805364367</v>
      </c>
      <c r="CM83" s="126">
        <f t="shared" si="76"/>
        <v>4.070469458908331</v>
      </c>
      <c r="CN83" s="126">
        <f t="shared" si="77"/>
        <v>11.142857142857142</v>
      </c>
    </row>
    <row r="84" spans="19:92" x14ac:dyDescent="0.3">
      <c r="S84" s="1">
        <v>79</v>
      </c>
      <c r="T84" s="123">
        <f t="shared" si="49"/>
        <v>23.325962009330141</v>
      </c>
      <c r="U84" s="123">
        <f t="shared" si="51"/>
        <v>23.325962009330141</v>
      </c>
      <c r="V84" s="123">
        <f t="shared" si="52"/>
        <v>6.1230650274491616</v>
      </c>
      <c r="W84" s="123">
        <f t="shared" si="53"/>
        <v>10.425010953890565</v>
      </c>
      <c r="X84" s="123">
        <f t="shared" si="50"/>
        <v>15.8</v>
      </c>
      <c r="Y84" s="123"/>
      <c r="Z84" s="124"/>
      <c r="AA84" s="125">
        <v>79</v>
      </c>
      <c r="AB84" s="121">
        <f t="shared" si="78"/>
        <v>0.29526534189025494</v>
      </c>
      <c r="AC84" s="121">
        <f t="shared" si="78"/>
        <v>0.29526534189025494</v>
      </c>
      <c r="AD84" s="121">
        <f t="shared" si="78"/>
        <v>7.7507152246191924E-2</v>
      </c>
      <c r="AE84" s="121">
        <f t="shared" si="78"/>
        <v>0.1319621639732983</v>
      </c>
      <c r="AF84" s="121">
        <f t="shared" si="78"/>
        <v>0.2</v>
      </c>
      <c r="AJ84" s="20">
        <v>79</v>
      </c>
      <c r="AK84" s="126">
        <f t="shared" si="54"/>
        <v>32.268128600566307</v>
      </c>
      <c r="AL84" s="126">
        <f t="shared" si="55"/>
        <v>32.268128600566307</v>
      </c>
      <c r="AM84" s="126">
        <f t="shared" si="56"/>
        <v>2.8234612525495515</v>
      </c>
      <c r="AN84" s="126">
        <f t="shared" si="57"/>
        <v>4.4584633644996625</v>
      </c>
      <c r="AO84" s="126">
        <f t="shared" si="58"/>
        <v>7.1818181818181817</v>
      </c>
      <c r="AP84" s="127"/>
      <c r="AQ84" s="126"/>
      <c r="AR84" s="125">
        <v>79</v>
      </c>
      <c r="AS84" s="121">
        <f t="shared" si="79"/>
        <v>0.40845732405780133</v>
      </c>
      <c r="AT84" s="121">
        <f t="shared" si="79"/>
        <v>0.40845732405780133</v>
      </c>
      <c r="AU84" s="121">
        <f t="shared" si="79"/>
        <v>3.5740015855057615E-2</v>
      </c>
      <c r="AV84" s="121">
        <f t="shared" si="79"/>
        <v>5.643624512024889E-2</v>
      </c>
      <c r="AW84" s="121">
        <f t="shared" si="79"/>
        <v>9.0909090909090912E-2</v>
      </c>
      <c r="AX84" s="126"/>
      <c r="BB84" s="20">
        <v>79</v>
      </c>
      <c r="BC84" s="126">
        <f t="shared" si="59"/>
        <v>31.64606168996411</v>
      </c>
      <c r="BD84" s="126">
        <f t="shared" si="60"/>
        <v>31.64606168996411</v>
      </c>
      <c r="BE84" s="126">
        <f t="shared" si="61"/>
        <v>4.1535455968077892</v>
      </c>
      <c r="BF84" s="126">
        <f t="shared" si="62"/>
        <v>4.3725128414458183</v>
      </c>
      <c r="BG84" s="126">
        <f t="shared" si="63"/>
        <v>7.1818181818181817</v>
      </c>
      <c r="BJ84" s="1">
        <v>40</v>
      </c>
      <c r="BK84" s="128">
        <f t="shared" si="80"/>
        <v>0.4005830593666343</v>
      </c>
      <c r="BL84" s="128">
        <f t="shared" si="80"/>
        <v>0.4005830593666343</v>
      </c>
      <c r="BM84" s="128">
        <f t="shared" si="80"/>
        <v>5.2576526541870748E-2</v>
      </c>
      <c r="BN84" s="128">
        <f t="shared" si="80"/>
        <v>5.5348263815769856E-2</v>
      </c>
      <c r="BO84" s="128">
        <f t="shared" si="80"/>
        <v>9.0909090909090912E-2</v>
      </c>
      <c r="BS84" s="20">
        <v>79</v>
      </c>
      <c r="BT84" s="126">
        <f t="shared" si="64"/>
        <v>16.458333333333336</v>
      </c>
      <c r="BU84" s="126">
        <f t="shared" si="65"/>
        <v>16.458333333333336</v>
      </c>
      <c r="BV84" s="126">
        <f t="shared" si="66"/>
        <v>6.583333333333333</v>
      </c>
      <c r="BW84" s="126">
        <f t="shared" si="67"/>
        <v>13.166666666666666</v>
      </c>
      <c r="BX84" s="126">
        <f t="shared" si="68"/>
        <v>26.333333333333332</v>
      </c>
      <c r="CA84" s="20">
        <v>79</v>
      </c>
      <c r="CB84" s="126">
        <f t="shared" si="69"/>
        <v>30.4242355376768</v>
      </c>
      <c r="CC84" s="126">
        <f t="shared" si="70"/>
        <v>30.4242355376768</v>
      </c>
      <c r="CD84" s="126">
        <f t="shared" si="71"/>
        <v>2.66212060954672</v>
      </c>
      <c r="CE84" s="126">
        <f t="shared" si="81"/>
        <v>4.2036940293853959</v>
      </c>
      <c r="CF84" s="126">
        <f t="shared" si="72"/>
        <v>11.285714285714285</v>
      </c>
      <c r="CI84" s="20">
        <v>79</v>
      </c>
      <c r="CJ84" s="126">
        <f t="shared" si="73"/>
        <v>29.83771530768044</v>
      </c>
      <c r="CK84" s="126">
        <f t="shared" si="74"/>
        <v>29.83771530768044</v>
      </c>
      <c r="CL84" s="126">
        <f t="shared" si="75"/>
        <v>3.9162001341330575</v>
      </c>
      <c r="CM84" s="126">
        <f t="shared" si="76"/>
        <v>4.1226549647917707</v>
      </c>
      <c r="CN84" s="126">
        <f t="shared" si="77"/>
        <v>11.285714285714285</v>
      </c>
    </row>
    <row r="85" spans="19:92" x14ac:dyDescent="0.3">
      <c r="S85" s="1">
        <v>80</v>
      </c>
      <c r="T85" s="123">
        <f t="shared" si="49"/>
        <v>23.621227351220394</v>
      </c>
      <c r="U85" s="123">
        <f t="shared" si="51"/>
        <v>23.621227351220394</v>
      </c>
      <c r="V85" s="123">
        <f t="shared" si="52"/>
        <v>6.2005721796953539</v>
      </c>
      <c r="W85" s="123">
        <f t="shared" si="53"/>
        <v>10.556973117863864</v>
      </c>
      <c r="X85" s="123">
        <f t="shared" si="50"/>
        <v>16</v>
      </c>
      <c r="Y85" s="123"/>
      <c r="Z85" s="124"/>
      <c r="AA85" s="125">
        <v>80</v>
      </c>
      <c r="AB85" s="121">
        <f t="shared" si="78"/>
        <v>0.29526534189025494</v>
      </c>
      <c r="AC85" s="121">
        <f t="shared" si="78"/>
        <v>0.29526534189025494</v>
      </c>
      <c r="AD85" s="121">
        <f t="shared" si="78"/>
        <v>7.7507152246191924E-2</v>
      </c>
      <c r="AE85" s="121">
        <f t="shared" si="78"/>
        <v>0.1319621639732983</v>
      </c>
      <c r="AF85" s="121">
        <f t="shared" si="78"/>
        <v>0.2</v>
      </c>
      <c r="AJ85" s="20">
        <v>80</v>
      </c>
      <c r="AK85" s="126">
        <f t="shared" si="54"/>
        <v>32.676585924624106</v>
      </c>
      <c r="AL85" s="126">
        <f t="shared" si="55"/>
        <v>32.676585924624106</v>
      </c>
      <c r="AM85" s="126">
        <f t="shared" si="56"/>
        <v>2.8592012684046093</v>
      </c>
      <c r="AN85" s="126">
        <f t="shared" si="57"/>
        <v>4.5148996096199117</v>
      </c>
      <c r="AO85" s="126">
        <f t="shared" si="58"/>
        <v>7.2727272727272734</v>
      </c>
      <c r="AP85" s="127"/>
      <c r="AQ85" s="126"/>
      <c r="AR85" s="125">
        <v>80</v>
      </c>
      <c r="AS85" s="121">
        <f t="shared" si="79"/>
        <v>0.40845732405780133</v>
      </c>
      <c r="AT85" s="121">
        <f t="shared" si="79"/>
        <v>0.40845732405780133</v>
      </c>
      <c r="AU85" s="121">
        <f t="shared" si="79"/>
        <v>3.5740015855057615E-2</v>
      </c>
      <c r="AV85" s="121">
        <f t="shared" si="79"/>
        <v>5.643624512024889E-2</v>
      </c>
      <c r="AW85" s="121">
        <f t="shared" si="79"/>
        <v>9.0909090909090912E-2</v>
      </c>
      <c r="AX85" s="126"/>
      <c r="BB85" s="20">
        <v>80</v>
      </c>
      <c r="BC85" s="126">
        <f t="shared" si="59"/>
        <v>32.046644749330746</v>
      </c>
      <c r="BD85" s="126">
        <f t="shared" si="60"/>
        <v>32.046644749330746</v>
      </c>
      <c r="BE85" s="126">
        <f t="shared" si="61"/>
        <v>4.20612212334966</v>
      </c>
      <c r="BF85" s="126">
        <f t="shared" si="62"/>
        <v>4.4278611052615888</v>
      </c>
      <c r="BG85" s="126">
        <f t="shared" si="63"/>
        <v>7.2727272727272734</v>
      </c>
      <c r="BJ85" s="1">
        <f>BB85</f>
        <v>80</v>
      </c>
      <c r="BK85" s="128">
        <f t="shared" si="80"/>
        <v>0.4005830593666343</v>
      </c>
      <c r="BL85" s="128">
        <f t="shared" si="80"/>
        <v>0.4005830593666343</v>
      </c>
      <c r="BM85" s="128">
        <f t="shared" si="80"/>
        <v>5.2576526541870748E-2</v>
      </c>
      <c r="BN85" s="128">
        <f t="shared" si="80"/>
        <v>5.5348263815769856E-2</v>
      </c>
      <c r="BO85" s="128">
        <f t="shared" si="80"/>
        <v>9.0909090909090912E-2</v>
      </c>
      <c r="BS85" s="20">
        <v>80</v>
      </c>
      <c r="BT85" s="126">
        <f t="shared" si="64"/>
        <v>16.666666666666671</v>
      </c>
      <c r="BU85" s="126">
        <f t="shared" si="65"/>
        <v>16.666666666666671</v>
      </c>
      <c r="BV85" s="126">
        <f t="shared" si="66"/>
        <v>6.6666666666666661</v>
      </c>
      <c r="BW85" s="126">
        <f t="shared" si="67"/>
        <v>13.333333333333332</v>
      </c>
      <c r="BX85" s="126">
        <f t="shared" si="68"/>
        <v>26.666666666666664</v>
      </c>
      <c r="CA85" s="20">
        <v>80</v>
      </c>
      <c r="CB85" s="126">
        <f t="shared" si="69"/>
        <v>30.809352443217012</v>
      </c>
      <c r="CC85" s="126">
        <f t="shared" si="70"/>
        <v>30.809352443217012</v>
      </c>
      <c r="CD85" s="126">
        <f t="shared" si="71"/>
        <v>2.6958183387814887</v>
      </c>
      <c r="CE85" s="126">
        <f t="shared" si="81"/>
        <v>4.2569053462130588</v>
      </c>
      <c r="CF85" s="126">
        <f t="shared" si="72"/>
        <v>11.428571428571427</v>
      </c>
      <c r="CI85" s="20">
        <v>80</v>
      </c>
      <c r="CJ85" s="126">
        <f t="shared" si="73"/>
        <v>30.215407906511839</v>
      </c>
      <c r="CK85" s="126">
        <f t="shared" si="74"/>
        <v>30.215407906511839</v>
      </c>
      <c r="CL85" s="126">
        <f t="shared" si="75"/>
        <v>3.9657722877296786</v>
      </c>
      <c r="CM85" s="126">
        <f t="shared" si="76"/>
        <v>4.1748404706752114</v>
      </c>
      <c r="CN85" s="126">
        <f t="shared" si="77"/>
        <v>11.428571428571427</v>
      </c>
    </row>
    <row r="86" spans="19:92" x14ac:dyDescent="0.3">
      <c r="S86" s="1">
        <v>81</v>
      </c>
      <c r="T86" s="123">
        <f t="shared" si="49"/>
        <v>23.916492693110651</v>
      </c>
      <c r="U86" s="123">
        <f t="shared" si="51"/>
        <v>23.916492693110651</v>
      </c>
      <c r="V86" s="123">
        <f t="shared" si="52"/>
        <v>6.2780793319415462</v>
      </c>
      <c r="W86" s="123">
        <f t="shared" si="53"/>
        <v>10.688935281837162</v>
      </c>
      <c r="X86" s="123">
        <f t="shared" si="50"/>
        <v>16.2</v>
      </c>
      <c r="Y86" s="123"/>
      <c r="Z86" s="124"/>
      <c r="AA86" s="125">
        <v>81</v>
      </c>
      <c r="AB86" s="121">
        <f t="shared" si="78"/>
        <v>0.29526534189025494</v>
      </c>
      <c r="AC86" s="121">
        <f t="shared" si="78"/>
        <v>0.29526534189025494</v>
      </c>
      <c r="AD86" s="121">
        <f t="shared" si="78"/>
        <v>7.7507152246191924E-2</v>
      </c>
      <c r="AE86" s="121">
        <f t="shared" si="78"/>
        <v>0.1319621639732983</v>
      </c>
      <c r="AF86" s="121">
        <f t="shared" si="78"/>
        <v>0.2</v>
      </c>
      <c r="AJ86" s="20">
        <v>81</v>
      </c>
      <c r="AK86" s="126">
        <f t="shared" si="54"/>
        <v>33.085043248681906</v>
      </c>
      <c r="AL86" s="126">
        <f t="shared" si="55"/>
        <v>33.085043248681906</v>
      </c>
      <c r="AM86" s="126">
        <f t="shared" si="56"/>
        <v>2.8949412842596667</v>
      </c>
      <c r="AN86" s="126">
        <f t="shared" si="57"/>
        <v>4.5713358547401599</v>
      </c>
      <c r="AO86" s="126">
        <f t="shared" si="58"/>
        <v>7.3636363636363642</v>
      </c>
      <c r="AP86" s="127"/>
      <c r="AQ86" s="126"/>
      <c r="AR86" s="125">
        <v>81</v>
      </c>
      <c r="AS86" s="121">
        <f t="shared" si="79"/>
        <v>0.40845732405780133</v>
      </c>
      <c r="AT86" s="121">
        <f t="shared" si="79"/>
        <v>0.40845732405780133</v>
      </c>
      <c r="AU86" s="121">
        <f t="shared" si="79"/>
        <v>3.5740015855057615E-2</v>
      </c>
      <c r="AV86" s="121">
        <f t="shared" si="79"/>
        <v>5.643624512024889E-2</v>
      </c>
      <c r="AW86" s="121">
        <f t="shared" si="79"/>
        <v>9.0909090909090912E-2</v>
      </c>
      <c r="AX86" s="126"/>
      <c r="BB86" s="20">
        <v>81</v>
      </c>
      <c r="BC86" s="126">
        <f t="shared" si="59"/>
        <v>32.447227808697377</v>
      </c>
      <c r="BD86" s="126">
        <f t="shared" si="60"/>
        <v>32.447227808697377</v>
      </c>
      <c r="BE86" s="126">
        <f t="shared" si="61"/>
        <v>4.2586986498915307</v>
      </c>
      <c r="BF86" s="126">
        <f t="shared" si="62"/>
        <v>4.4832093690773585</v>
      </c>
      <c r="BG86" s="126">
        <f t="shared" si="63"/>
        <v>7.3636363636363642</v>
      </c>
      <c r="BJ86" s="1">
        <v>41</v>
      </c>
      <c r="BK86" s="128">
        <f t="shared" si="80"/>
        <v>0.4005830593666343</v>
      </c>
      <c r="BL86" s="128">
        <f t="shared" si="80"/>
        <v>0.4005830593666343</v>
      </c>
      <c r="BM86" s="128">
        <f t="shared" si="80"/>
        <v>5.2576526541870748E-2</v>
      </c>
      <c r="BN86" s="128">
        <f t="shared" si="80"/>
        <v>5.5348263815769856E-2</v>
      </c>
      <c r="BO86" s="128">
        <f t="shared" si="80"/>
        <v>9.0909090909090912E-2</v>
      </c>
      <c r="BS86" s="20">
        <v>81</v>
      </c>
      <c r="BT86" s="126">
        <f t="shared" si="64"/>
        <v>16.875000000000004</v>
      </c>
      <c r="BU86" s="126">
        <f t="shared" si="65"/>
        <v>16.875000000000004</v>
      </c>
      <c r="BV86" s="126">
        <f t="shared" si="66"/>
        <v>6.75</v>
      </c>
      <c r="BW86" s="126">
        <f t="shared" si="67"/>
        <v>13.5</v>
      </c>
      <c r="BX86" s="126">
        <f t="shared" si="68"/>
        <v>27</v>
      </c>
      <c r="CA86" s="20">
        <v>81</v>
      </c>
      <c r="CB86" s="126">
        <f t="shared" si="69"/>
        <v>31.194469348757227</v>
      </c>
      <c r="CC86" s="126">
        <f t="shared" si="70"/>
        <v>31.194469348757227</v>
      </c>
      <c r="CD86" s="126">
        <f t="shared" si="71"/>
        <v>2.7295160680162573</v>
      </c>
      <c r="CE86" s="126">
        <f t="shared" si="81"/>
        <v>4.3101166630407226</v>
      </c>
      <c r="CF86" s="126">
        <f t="shared" si="72"/>
        <v>11.571428571428571</v>
      </c>
      <c r="CI86" s="20">
        <v>81</v>
      </c>
      <c r="CJ86" s="126">
        <f t="shared" si="73"/>
        <v>30.593100505343237</v>
      </c>
      <c r="CK86" s="126">
        <f t="shared" si="74"/>
        <v>30.593100505343237</v>
      </c>
      <c r="CL86" s="126">
        <f t="shared" si="75"/>
        <v>4.0153444413262998</v>
      </c>
      <c r="CM86" s="126">
        <f t="shared" si="76"/>
        <v>4.2270259765586511</v>
      </c>
      <c r="CN86" s="126">
        <f t="shared" si="77"/>
        <v>11.571428571428571</v>
      </c>
    </row>
    <row r="87" spans="19:92" x14ac:dyDescent="0.3">
      <c r="S87" s="1">
        <v>82</v>
      </c>
      <c r="T87" s="123">
        <f t="shared" si="49"/>
        <v>24.211758035000905</v>
      </c>
      <c r="U87" s="123">
        <f t="shared" si="51"/>
        <v>24.211758035000905</v>
      </c>
      <c r="V87" s="123">
        <f t="shared" si="52"/>
        <v>6.3555864841877376</v>
      </c>
      <c r="W87" s="123">
        <f t="shared" si="53"/>
        <v>10.820897445810461</v>
      </c>
      <c r="X87" s="123">
        <f t="shared" si="50"/>
        <v>16.400000000000002</v>
      </c>
      <c r="Y87" s="123"/>
      <c r="Z87" s="124"/>
      <c r="AA87" s="125">
        <v>82</v>
      </c>
      <c r="AB87" s="121">
        <f t="shared" ref="AB87:AF102" si="82">AB86</f>
        <v>0.29526534189025494</v>
      </c>
      <c r="AC87" s="121">
        <f t="shared" si="82"/>
        <v>0.29526534189025494</v>
      </c>
      <c r="AD87" s="121">
        <f t="shared" si="82"/>
        <v>7.7507152246191924E-2</v>
      </c>
      <c r="AE87" s="121">
        <f t="shared" si="82"/>
        <v>0.1319621639732983</v>
      </c>
      <c r="AF87" s="121">
        <f t="shared" si="82"/>
        <v>0.2</v>
      </c>
      <c r="AJ87" s="20">
        <v>82</v>
      </c>
      <c r="AK87" s="126">
        <f t="shared" si="54"/>
        <v>33.493500572739705</v>
      </c>
      <c r="AL87" s="126">
        <f t="shared" si="55"/>
        <v>33.493500572739705</v>
      </c>
      <c r="AM87" s="126">
        <f t="shared" si="56"/>
        <v>2.9306813001147245</v>
      </c>
      <c r="AN87" s="126">
        <f t="shared" si="57"/>
        <v>4.627772099860409</v>
      </c>
      <c r="AO87" s="126">
        <f t="shared" si="58"/>
        <v>7.454545454545455</v>
      </c>
      <c r="AP87" s="127"/>
      <c r="AQ87" s="126"/>
      <c r="AR87" s="125">
        <v>82</v>
      </c>
      <c r="AS87" s="121">
        <f t="shared" ref="AS87:AW102" si="83">AS86</f>
        <v>0.40845732405780133</v>
      </c>
      <c r="AT87" s="121">
        <f t="shared" si="83"/>
        <v>0.40845732405780133</v>
      </c>
      <c r="AU87" s="121">
        <f t="shared" si="83"/>
        <v>3.5740015855057615E-2</v>
      </c>
      <c r="AV87" s="121">
        <f t="shared" si="83"/>
        <v>5.643624512024889E-2</v>
      </c>
      <c r="AW87" s="121">
        <f t="shared" si="83"/>
        <v>9.0909090909090912E-2</v>
      </c>
      <c r="AX87" s="126"/>
      <c r="BB87" s="20">
        <v>82</v>
      </c>
      <c r="BC87" s="126">
        <f t="shared" si="59"/>
        <v>32.847810868064009</v>
      </c>
      <c r="BD87" s="126">
        <f t="shared" si="60"/>
        <v>32.847810868064009</v>
      </c>
      <c r="BE87" s="126">
        <f t="shared" si="61"/>
        <v>4.3112751764334014</v>
      </c>
      <c r="BF87" s="126">
        <f t="shared" si="62"/>
        <v>4.5385576328931281</v>
      </c>
      <c r="BG87" s="126">
        <f t="shared" si="63"/>
        <v>7.454545454545455</v>
      </c>
      <c r="BJ87" s="1">
        <f>BB87</f>
        <v>82</v>
      </c>
      <c r="BK87" s="128">
        <f t="shared" ref="BK87:BO102" si="84">BK86</f>
        <v>0.4005830593666343</v>
      </c>
      <c r="BL87" s="128">
        <f t="shared" si="84"/>
        <v>0.4005830593666343</v>
      </c>
      <c r="BM87" s="128">
        <f t="shared" si="84"/>
        <v>5.2576526541870748E-2</v>
      </c>
      <c r="BN87" s="128">
        <f t="shared" si="84"/>
        <v>5.5348263815769856E-2</v>
      </c>
      <c r="BO87" s="128">
        <f t="shared" si="84"/>
        <v>9.0909090909090912E-2</v>
      </c>
      <c r="BS87" s="20">
        <v>82</v>
      </c>
      <c r="BT87" s="126">
        <f t="shared" si="64"/>
        <v>17.083333333333336</v>
      </c>
      <c r="BU87" s="126">
        <f t="shared" si="65"/>
        <v>17.083333333333336</v>
      </c>
      <c r="BV87" s="126">
        <f t="shared" si="66"/>
        <v>6.833333333333333</v>
      </c>
      <c r="BW87" s="126">
        <f t="shared" si="67"/>
        <v>13.666666666666666</v>
      </c>
      <c r="BX87" s="126">
        <f t="shared" si="68"/>
        <v>27.333333333333332</v>
      </c>
      <c r="CA87" s="20">
        <v>82</v>
      </c>
      <c r="CB87" s="126">
        <f t="shared" si="69"/>
        <v>31.579586254297439</v>
      </c>
      <c r="CC87" s="126">
        <f t="shared" si="70"/>
        <v>31.579586254297439</v>
      </c>
      <c r="CD87" s="126">
        <f t="shared" si="71"/>
        <v>2.763213797251026</v>
      </c>
      <c r="CE87" s="126">
        <f t="shared" si="81"/>
        <v>4.3633279798683855</v>
      </c>
      <c r="CF87" s="126">
        <f t="shared" si="72"/>
        <v>11.714285714285714</v>
      </c>
      <c r="CI87" s="20">
        <v>82</v>
      </c>
      <c r="CJ87" s="126">
        <f t="shared" si="73"/>
        <v>30.970793104174636</v>
      </c>
      <c r="CK87" s="126">
        <f t="shared" si="74"/>
        <v>30.970793104174636</v>
      </c>
      <c r="CL87" s="126">
        <f t="shared" si="75"/>
        <v>4.0649165949229209</v>
      </c>
      <c r="CM87" s="126">
        <f t="shared" si="76"/>
        <v>4.2792114824420917</v>
      </c>
      <c r="CN87" s="126">
        <f t="shared" si="77"/>
        <v>11.714285714285714</v>
      </c>
    </row>
    <row r="88" spans="19:92" x14ac:dyDescent="0.3">
      <c r="S88" s="1">
        <v>83</v>
      </c>
      <c r="T88" s="123">
        <f t="shared" si="49"/>
        <v>24.507023376891159</v>
      </c>
      <c r="U88" s="123">
        <f t="shared" si="51"/>
        <v>24.507023376891159</v>
      </c>
      <c r="V88" s="123">
        <f t="shared" si="52"/>
        <v>6.43309363643393</v>
      </c>
      <c r="W88" s="123">
        <f t="shared" si="53"/>
        <v>10.952859609783758</v>
      </c>
      <c r="X88" s="123">
        <f t="shared" si="50"/>
        <v>16.600000000000001</v>
      </c>
      <c r="Y88" s="123"/>
      <c r="Z88" s="124"/>
      <c r="AA88" s="125">
        <v>83</v>
      </c>
      <c r="AB88" s="121">
        <f t="shared" si="82"/>
        <v>0.29526534189025494</v>
      </c>
      <c r="AC88" s="121">
        <f t="shared" si="82"/>
        <v>0.29526534189025494</v>
      </c>
      <c r="AD88" s="121">
        <f t="shared" si="82"/>
        <v>7.7507152246191924E-2</v>
      </c>
      <c r="AE88" s="121">
        <f t="shared" si="82"/>
        <v>0.1319621639732983</v>
      </c>
      <c r="AF88" s="121">
        <f t="shared" si="82"/>
        <v>0.2</v>
      </c>
      <c r="AJ88" s="20">
        <v>83</v>
      </c>
      <c r="AK88" s="126">
        <f t="shared" si="54"/>
        <v>33.901957896797512</v>
      </c>
      <c r="AL88" s="126">
        <f t="shared" si="55"/>
        <v>33.901957896797512</v>
      </c>
      <c r="AM88" s="126">
        <f t="shared" si="56"/>
        <v>2.9664213159697819</v>
      </c>
      <c r="AN88" s="126">
        <f t="shared" si="57"/>
        <v>4.6842083449806582</v>
      </c>
      <c r="AO88" s="126">
        <f t="shared" si="58"/>
        <v>7.5454545454545459</v>
      </c>
      <c r="AP88" s="127"/>
      <c r="AQ88" s="126"/>
      <c r="AR88" s="125">
        <v>83</v>
      </c>
      <c r="AS88" s="121">
        <f t="shared" si="83"/>
        <v>0.40845732405780133</v>
      </c>
      <c r="AT88" s="121">
        <f t="shared" si="83"/>
        <v>0.40845732405780133</v>
      </c>
      <c r="AU88" s="121">
        <f t="shared" si="83"/>
        <v>3.5740015855057615E-2</v>
      </c>
      <c r="AV88" s="121">
        <f t="shared" si="83"/>
        <v>5.643624512024889E-2</v>
      </c>
      <c r="AW88" s="121">
        <f t="shared" si="83"/>
        <v>9.0909090909090912E-2</v>
      </c>
      <c r="AX88" s="126"/>
      <c r="BB88" s="20">
        <v>83</v>
      </c>
      <c r="BC88" s="126">
        <f t="shared" si="59"/>
        <v>33.248393927430648</v>
      </c>
      <c r="BD88" s="126">
        <f t="shared" si="60"/>
        <v>33.248393927430648</v>
      </c>
      <c r="BE88" s="126">
        <f t="shared" si="61"/>
        <v>4.3638517029752721</v>
      </c>
      <c r="BF88" s="126">
        <f t="shared" si="62"/>
        <v>4.5939058967088977</v>
      </c>
      <c r="BG88" s="126">
        <f t="shared" si="63"/>
        <v>7.5454545454545459</v>
      </c>
      <c r="BJ88" s="1">
        <v>42</v>
      </c>
      <c r="BK88" s="128">
        <f t="shared" si="84"/>
        <v>0.4005830593666343</v>
      </c>
      <c r="BL88" s="128">
        <f t="shared" si="84"/>
        <v>0.4005830593666343</v>
      </c>
      <c r="BM88" s="128">
        <f t="shared" si="84"/>
        <v>5.2576526541870748E-2</v>
      </c>
      <c r="BN88" s="128">
        <f t="shared" si="84"/>
        <v>5.5348263815769856E-2</v>
      </c>
      <c r="BO88" s="128">
        <f t="shared" si="84"/>
        <v>9.0909090909090912E-2</v>
      </c>
      <c r="BS88" s="20">
        <v>83</v>
      </c>
      <c r="BT88" s="126">
        <f t="shared" si="64"/>
        <v>17.291666666666671</v>
      </c>
      <c r="BU88" s="126">
        <f t="shared" si="65"/>
        <v>17.291666666666671</v>
      </c>
      <c r="BV88" s="126">
        <f t="shared" si="66"/>
        <v>6.9166666666666661</v>
      </c>
      <c r="BW88" s="126">
        <f t="shared" si="67"/>
        <v>13.833333333333332</v>
      </c>
      <c r="BX88" s="126">
        <f t="shared" si="68"/>
        <v>27.666666666666664</v>
      </c>
      <c r="CA88" s="20">
        <v>83</v>
      </c>
      <c r="CB88" s="126">
        <f t="shared" si="69"/>
        <v>31.964703159837651</v>
      </c>
      <c r="CC88" s="126">
        <f t="shared" si="70"/>
        <v>31.964703159837651</v>
      </c>
      <c r="CD88" s="126">
        <f t="shared" si="71"/>
        <v>2.7969115264857947</v>
      </c>
      <c r="CE88" s="126">
        <f t="shared" si="81"/>
        <v>4.4165392966960484</v>
      </c>
      <c r="CF88" s="126">
        <f t="shared" si="72"/>
        <v>11.857142857142856</v>
      </c>
      <c r="CI88" s="20">
        <v>83</v>
      </c>
      <c r="CJ88" s="126">
        <f t="shared" si="73"/>
        <v>31.348485703006034</v>
      </c>
      <c r="CK88" s="126">
        <f t="shared" si="74"/>
        <v>31.348485703006034</v>
      </c>
      <c r="CL88" s="126">
        <f t="shared" si="75"/>
        <v>4.1144887485195412</v>
      </c>
      <c r="CM88" s="126">
        <f t="shared" si="76"/>
        <v>4.3313969883255314</v>
      </c>
      <c r="CN88" s="126">
        <f t="shared" si="77"/>
        <v>11.857142857142856</v>
      </c>
    </row>
    <row r="89" spans="19:92" x14ac:dyDescent="0.3">
      <c r="S89" s="1">
        <v>84</v>
      </c>
      <c r="T89" s="123">
        <f t="shared" si="49"/>
        <v>24.802288718781416</v>
      </c>
      <c r="U89" s="123">
        <f t="shared" si="51"/>
        <v>24.802288718781416</v>
      </c>
      <c r="V89" s="123">
        <f t="shared" si="52"/>
        <v>6.5106007886801214</v>
      </c>
      <c r="W89" s="123">
        <f t="shared" si="53"/>
        <v>11.084821773757056</v>
      </c>
      <c r="X89" s="123">
        <f t="shared" si="50"/>
        <v>16.8</v>
      </c>
      <c r="Y89" s="123"/>
      <c r="Z89" s="124"/>
      <c r="AA89" s="125">
        <v>84</v>
      </c>
      <c r="AB89" s="121">
        <f t="shared" si="82"/>
        <v>0.29526534189025494</v>
      </c>
      <c r="AC89" s="121">
        <f t="shared" si="82"/>
        <v>0.29526534189025494</v>
      </c>
      <c r="AD89" s="121">
        <f t="shared" si="82"/>
        <v>7.7507152246191924E-2</v>
      </c>
      <c r="AE89" s="121">
        <f t="shared" si="82"/>
        <v>0.1319621639732983</v>
      </c>
      <c r="AF89" s="121">
        <f t="shared" si="82"/>
        <v>0.2</v>
      </c>
      <c r="AJ89" s="20">
        <v>84</v>
      </c>
      <c r="AK89" s="126">
        <f t="shared" si="54"/>
        <v>34.310415220855312</v>
      </c>
      <c r="AL89" s="126">
        <f t="shared" si="55"/>
        <v>34.310415220855312</v>
      </c>
      <c r="AM89" s="126">
        <f t="shared" si="56"/>
        <v>3.0021613318248397</v>
      </c>
      <c r="AN89" s="126">
        <f t="shared" si="57"/>
        <v>4.7406445901009064</v>
      </c>
      <c r="AO89" s="126">
        <f t="shared" si="58"/>
        <v>7.6363636363636367</v>
      </c>
      <c r="AP89" s="127"/>
      <c r="AQ89" s="126"/>
      <c r="AR89" s="125">
        <v>84</v>
      </c>
      <c r="AS89" s="121">
        <f t="shared" si="83"/>
        <v>0.40845732405780133</v>
      </c>
      <c r="AT89" s="121">
        <f t="shared" si="83"/>
        <v>0.40845732405780133</v>
      </c>
      <c r="AU89" s="121">
        <f t="shared" si="83"/>
        <v>3.5740015855057615E-2</v>
      </c>
      <c r="AV89" s="121">
        <f t="shared" si="83"/>
        <v>5.643624512024889E-2</v>
      </c>
      <c r="AW89" s="121">
        <f t="shared" si="83"/>
        <v>9.0909090909090912E-2</v>
      </c>
      <c r="AX89" s="126"/>
      <c r="BB89" s="20">
        <v>84</v>
      </c>
      <c r="BC89" s="126">
        <f t="shared" si="59"/>
        <v>33.64897698679728</v>
      </c>
      <c r="BD89" s="126">
        <f t="shared" si="60"/>
        <v>33.64897698679728</v>
      </c>
      <c r="BE89" s="126">
        <f t="shared" si="61"/>
        <v>4.4164282295171429</v>
      </c>
      <c r="BF89" s="126">
        <f t="shared" si="62"/>
        <v>4.6492541605246682</v>
      </c>
      <c r="BG89" s="126">
        <f t="shared" si="63"/>
        <v>7.6363636363636367</v>
      </c>
      <c r="BJ89" s="1">
        <f>BB89</f>
        <v>84</v>
      </c>
      <c r="BK89" s="128">
        <f t="shared" si="84"/>
        <v>0.4005830593666343</v>
      </c>
      <c r="BL89" s="128">
        <f t="shared" si="84"/>
        <v>0.4005830593666343</v>
      </c>
      <c r="BM89" s="128">
        <f t="shared" si="84"/>
        <v>5.2576526541870748E-2</v>
      </c>
      <c r="BN89" s="128">
        <f t="shared" si="84"/>
        <v>5.5348263815769856E-2</v>
      </c>
      <c r="BO89" s="128">
        <f t="shared" si="84"/>
        <v>9.0909090909090912E-2</v>
      </c>
      <c r="BS89" s="20">
        <v>84</v>
      </c>
      <c r="BT89" s="126">
        <f t="shared" si="64"/>
        <v>17.500000000000004</v>
      </c>
      <c r="BU89" s="126">
        <f t="shared" si="65"/>
        <v>17.500000000000004</v>
      </c>
      <c r="BV89" s="126">
        <f t="shared" si="66"/>
        <v>7</v>
      </c>
      <c r="BW89" s="126">
        <f t="shared" si="67"/>
        <v>14</v>
      </c>
      <c r="BX89" s="126">
        <f t="shared" si="68"/>
        <v>28</v>
      </c>
      <c r="CA89" s="20">
        <v>84</v>
      </c>
      <c r="CB89" s="126">
        <f t="shared" si="69"/>
        <v>32.349820065377862</v>
      </c>
      <c r="CC89" s="126">
        <f t="shared" si="70"/>
        <v>32.349820065377862</v>
      </c>
      <c r="CD89" s="126">
        <f t="shared" si="71"/>
        <v>2.8306092557205633</v>
      </c>
      <c r="CE89" s="126">
        <f t="shared" si="81"/>
        <v>4.4697506135237122</v>
      </c>
      <c r="CF89" s="126">
        <f t="shared" si="72"/>
        <v>12</v>
      </c>
      <c r="CI89" s="20">
        <v>84</v>
      </c>
      <c r="CJ89" s="126">
        <f t="shared" si="73"/>
        <v>31.726178301837432</v>
      </c>
      <c r="CK89" s="126">
        <f t="shared" si="74"/>
        <v>31.726178301837432</v>
      </c>
      <c r="CL89" s="126">
        <f t="shared" si="75"/>
        <v>4.1640609021161623</v>
      </c>
      <c r="CM89" s="126">
        <f t="shared" si="76"/>
        <v>4.3835824942089721</v>
      </c>
      <c r="CN89" s="126">
        <f t="shared" si="77"/>
        <v>12</v>
      </c>
    </row>
    <row r="90" spans="19:92" x14ac:dyDescent="0.3">
      <c r="S90" s="1">
        <v>85</v>
      </c>
      <c r="T90" s="123">
        <f t="shared" si="49"/>
        <v>25.097554060671669</v>
      </c>
      <c r="U90" s="123">
        <f t="shared" si="51"/>
        <v>25.097554060671669</v>
      </c>
      <c r="V90" s="123">
        <f t="shared" si="52"/>
        <v>6.5881079409263137</v>
      </c>
      <c r="W90" s="123">
        <f t="shared" si="53"/>
        <v>11.216783937730355</v>
      </c>
      <c r="X90" s="123">
        <f t="shared" si="50"/>
        <v>17</v>
      </c>
      <c r="Y90" s="123"/>
      <c r="Z90" s="124"/>
      <c r="AA90" s="125">
        <v>85</v>
      </c>
      <c r="AB90" s="121">
        <f t="shared" si="82"/>
        <v>0.29526534189025494</v>
      </c>
      <c r="AC90" s="121">
        <f t="shared" si="82"/>
        <v>0.29526534189025494</v>
      </c>
      <c r="AD90" s="121">
        <f t="shared" si="82"/>
        <v>7.7507152246191924E-2</v>
      </c>
      <c r="AE90" s="121">
        <f t="shared" si="82"/>
        <v>0.1319621639732983</v>
      </c>
      <c r="AF90" s="121">
        <f t="shared" si="82"/>
        <v>0.2</v>
      </c>
      <c r="AJ90" s="20">
        <v>85</v>
      </c>
      <c r="AK90" s="126">
        <f t="shared" si="54"/>
        <v>34.718872544913111</v>
      </c>
      <c r="AL90" s="126">
        <f t="shared" si="55"/>
        <v>34.718872544913111</v>
      </c>
      <c r="AM90" s="126">
        <f t="shared" si="56"/>
        <v>3.0379013476798971</v>
      </c>
      <c r="AN90" s="126">
        <f t="shared" si="57"/>
        <v>4.7970808352211556</v>
      </c>
      <c r="AO90" s="126">
        <f t="shared" si="58"/>
        <v>7.7272727272727275</v>
      </c>
      <c r="AP90" s="127"/>
      <c r="AQ90" s="126"/>
      <c r="AR90" s="125">
        <v>85</v>
      </c>
      <c r="AS90" s="121">
        <f t="shared" si="83"/>
        <v>0.40845732405780133</v>
      </c>
      <c r="AT90" s="121">
        <f t="shared" si="83"/>
        <v>0.40845732405780133</v>
      </c>
      <c r="AU90" s="121">
        <f t="shared" si="83"/>
        <v>3.5740015855057615E-2</v>
      </c>
      <c r="AV90" s="121">
        <f t="shared" si="83"/>
        <v>5.643624512024889E-2</v>
      </c>
      <c r="AW90" s="121">
        <f t="shared" si="83"/>
        <v>9.0909090909090912E-2</v>
      </c>
      <c r="AX90" s="126"/>
      <c r="BB90" s="20">
        <v>85</v>
      </c>
      <c r="BC90" s="126">
        <f t="shared" si="59"/>
        <v>34.049560046163919</v>
      </c>
      <c r="BD90" s="126">
        <f t="shared" si="60"/>
        <v>34.049560046163919</v>
      </c>
      <c r="BE90" s="126">
        <f t="shared" si="61"/>
        <v>4.4690047560590136</v>
      </c>
      <c r="BF90" s="126">
        <f t="shared" si="62"/>
        <v>4.7046024243404378</v>
      </c>
      <c r="BG90" s="126">
        <f t="shared" si="63"/>
        <v>7.7272727272727275</v>
      </c>
      <c r="BJ90" s="1">
        <v>43</v>
      </c>
      <c r="BK90" s="128">
        <f t="shared" si="84"/>
        <v>0.4005830593666343</v>
      </c>
      <c r="BL90" s="128">
        <f t="shared" si="84"/>
        <v>0.4005830593666343</v>
      </c>
      <c r="BM90" s="128">
        <f t="shared" si="84"/>
        <v>5.2576526541870748E-2</v>
      </c>
      <c r="BN90" s="128">
        <f t="shared" si="84"/>
        <v>5.5348263815769856E-2</v>
      </c>
      <c r="BO90" s="128">
        <f t="shared" si="84"/>
        <v>9.0909090909090912E-2</v>
      </c>
      <c r="BS90" s="20">
        <v>85</v>
      </c>
      <c r="BT90" s="126">
        <f t="shared" si="64"/>
        <v>17.708333333333336</v>
      </c>
      <c r="BU90" s="126">
        <f t="shared" si="65"/>
        <v>17.708333333333336</v>
      </c>
      <c r="BV90" s="126">
        <f t="shared" si="66"/>
        <v>7.083333333333333</v>
      </c>
      <c r="BW90" s="126">
        <f t="shared" si="67"/>
        <v>14.166666666666666</v>
      </c>
      <c r="BX90" s="126">
        <f t="shared" si="68"/>
        <v>28.333333333333332</v>
      </c>
      <c r="CA90" s="20">
        <v>85</v>
      </c>
      <c r="CB90" s="126">
        <f t="shared" si="69"/>
        <v>32.734936970918078</v>
      </c>
      <c r="CC90" s="126">
        <f t="shared" si="70"/>
        <v>32.734936970918078</v>
      </c>
      <c r="CD90" s="126">
        <f t="shared" si="71"/>
        <v>2.864306984955332</v>
      </c>
      <c r="CE90" s="126">
        <f t="shared" si="81"/>
        <v>4.5229619303513751</v>
      </c>
      <c r="CF90" s="126">
        <f t="shared" si="72"/>
        <v>12.142857142857142</v>
      </c>
      <c r="CI90" s="20">
        <v>85</v>
      </c>
      <c r="CJ90" s="126">
        <f t="shared" si="73"/>
        <v>32.103870900668831</v>
      </c>
      <c r="CK90" s="126">
        <f t="shared" si="74"/>
        <v>32.103870900668831</v>
      </c>
      <c r="CL90" s="126">
        <f t="shared" si="75"/>
        <v>4.2136330557127835</v>
      </c>
      <c r="CM90" s="126">
        <f t="shared" si="76"/>
        <v>4.4357680000924118</v>
      </c>
      <c r="CN90" s="126">
        <f t="shared" si="77"/>
        <v>12.142857142857142</v>
      </c>
    </row>
    <row r="91" spans="19:92" x14ac:dyDescent="0.3">
      <c r="S91" s="1">
        <v>86</v>
      </c>
      <c r="T91" s="123">
        <f t="shared" si="49"/>
        <v>25.392819402561926</v>
      </c>
      <c r="U91" s="123">
        <f t="shared" si="51"/>
        <v>25.392819402561926</v>
      </c>
      <c r="V91" s="123">
        <f t="shared" si="52"/>
        <v>6.6656150931725051</v>
      </c>
      <c r="W91" s="123">
        <f t="shared" si="53"/>
        <v>11.348746101703654</v>
      </c>
      <c r="X91" s="123">
        <f t="shared" si="50"/>
        <v>17.2</v>
      </c>
      <c r="Y91" s="123"/>
      <c r="Z91" s="124"/>
      <c r="AA91" s="125">
        <v>86</v>
      </c>
      <c r="AB91" s="121">
        <f t="shared" si="82"/>
        <v>0.29526534189025494</v>
      </c>
      <c r="AC91" s="121">
        <f t="shared" si="82"/>
        <v>0.29526534189025494</v>
      </c>
      <c r="AD91" s="121">
        <f t="shared" si="82"/>
        <v>7.7507152246191924E-2</v>
      </c>
      <c r="AE91" s="121">
        <f t="shared" si="82"/>
        <v>0.1319621639732983</v>
      </c>
      <c r="AF91" s="121">
        <f t="shared" si="82"/>
        <v>0.2</v>
      </c>
      <c r="AJ91" s="20">
        <v>86</v>
      </c>
      <c r="AK91" s="126">
        <f t="shared" si="54"/>
        <v>35.127329868970918</v>
      </c>
      <c r="AL91" s="126">
        <f t="shared" si="55"/>
        <v>35.127329868970918</v>
      </c>
      <c r="AM91" s="126">
        <f t="shared" si="56"/>
        <v>3.0736413635349549</v>
      </c>
      <c r="AN91" s="126">
        <f t="shared" si="57"/>
        <v>4.8535170803414047</v>
      </c>
      <c r="AO91" s="126">
        <f t="shared" si="58"/>
        <v>7.8181818181818183</v>
      </c>
      <c r="AP91" s="127"/>
      <c r="AQ91" s="126"/>
      <c r="AR91" s="125">
        <v>86</v>
      </c>
      <c r="AS91" s="121">
        <f t="shared" si="83"/>
        <v>0.40845732405780133</v>
      </c>
      <c r="AT91" s="121">
        <f t="shared" si="83"/>
        <v>0.40845732405780133</v>
      </c>
      <c r="AU91" s="121">
        <f t="shared" si="83"/>
        <v>3.5740015855057615E-2</v>
      </c>
      <c r="AV91" s="121">
        <f t="shared" si="83"/>
        <v>5.643624512024889E-2</v>
      </c>
      <c r="AW91" s="121">
        <f t="shared" si="83"/>
        <v>9.0909090909090912E-2</v>
      </c>
      <c r="AX91" s="126"/>
      <c r="BB91" s="20">
        <v>86</v>
      </c>
      <c r="BC91" s="126">
        <f t="shared" si="59"/>
        <v>34.45014310553055</v>
      </c>
      <c r="BD91" s="126">
        <f t="shared" si="60"/>
        <v>34.45014310553055</v>
      </c>
      <c r="BE91" s="126">
        <f t="shared" si="61"/>
        <v>4.5215812826008843</v>
      </c>
      <c r="BF91" s="126">
        <f t="shared" si="62"/>
        <v>4.7599506881562075</v>
      </c>
      <c r="BG91" s="126">
        <f t="shared" si="63"/>
        <v>7.8181818181818183</v>
      </c>
      <c r="BJ91" s="1">
        <f>BB91</f>
        <v>86</v>
      </c>
      <c r="BK91" s="128">
        <f t="shared" si="84"/>
        <v>0.4005830593666343</v>
      </c>
      <c r="BL91" s="128">
        <f t="shared" si="84"/>
        <v>0.4005830593666343</v>
      </c>
      <c r="BM91" s="128">
        <f t="shared" si="84"/>
        <v>5.2576526541870748E-2</v>
      </c>
      <c r="BN91" s="128">
        <f t="shared" si="84"/>
        <v>5.5348263815769856E-2</v>
      </c>
      <c r="BO91" s="128">
        <f t="shared" si="84"/>
        <v>9.0909090909090912E-2</v>
      </c>
      <c r="BS91" s="20">
        <v>86</v>
      </c>
      <c r="BT91" s="126">
        <f t="shared" si="64"/>
        <v>17.916666666666671</v>
      </c>
      <c r="BU91" s="126">
        <f t="shared" si="65"/>
        <v>17.916666666666671</v>
      </c>
      <c r="BV91" s="126">
        <f t="shared" si="66"/>
        <v>7.1666666666666661</v>
      </c>
      <c r="BW91" s="126">
        <f t="shared" si="67"/>
        <v>14.333333333333332</v>
      </c>
      <c r="BX91" s="126">
        <f t="shared" si="68"/>
        <v>28.666666666666664</v>
      </c>
      <c r="CA91" s="20">
        <v>86</v>
      </c>
      <c r="CB91" s="126">
        <f t="shared" si="69"/>
        <v>33.120053876458286</v>
      </c>
      <c r="CC91" s="126">
        <f t="shared" si="70"/>
        <v>33.120053876458286</v>
      </c>
      <c r="CD91" s="126">
        <f t="shared" si="71"/>
        <v>2.8980047141901006</v>
      </c>
      <c r="CE91" s="126">
        <f t="shared" si="81"/>
        <v>4.5761732471790388</v>
      </c>
      <c r="CF91" s="126">
        <f t="shared" si="72"/>
        <v>12.285714285714285</v>
      </c>
      <c r="CI91" s="20">
        <v>86</v>
      </c>
      <c r="CJ91" s="126">
        <f t="shared" si="73"/>
        <v>32.481563499500226</v>
      </c>
      <c r="CK91" s="126">
        <f t="shared" si="74"/>
        <v>32.481563499500226</v>
      </c>
      <c r="CL91" s="126">
        <f t="shared" si="75"/>
        <v>4.2632052093094046</v>
      </c>
      <c r="CM91" s="126">
        <f t="shared" si="76"/>
        <v>4.4879535059758524</v>
      </c>
      <c r="CN91" s="126">
        <f t="shared" si="77"/>
        <v>12.285714285714285</v>
      </c>
    </row>
    <row r="92" spans="19:92" x14ac:dyDescent="0.3">
      <c r="S92" s="1">
        <v>87</v>
      </c>
      <c r="T92" s="123">
        <f t="shared" si="49"/>
        <v>25.68808474445218</v>
      </c>
      <c r="U92" s="123">
        <f t="shared" si="51"/>
        <v>25.68808474445218</v>
      </c>
      <c r="V92" s="123">
        <f t="shared" si="52"/>
        <v>6.7431222454186974</v>
      </c>
      <c r="W92" s="123">
        <f t="shared" si="53"/>
        <v>11.480708265676952</v>
      </c>
      <c r="X92" s="123">
        <f t="shared" si="50"/>
        <v>17.400000000000002</v>
      </c>
      <c r="Y92" s="123"/>
      <c r="Z92" s="124"/>
      <c r="AA92" s="125">
        <v>87</v>
      </c>
      <c r="AB92" s="121">
        <f t="shared" si="82"/>
        <v>0.29526534189025494</v>
      </c>
      <c r="AC92" s="121">
        <f t="shared" si="82"/>
        <v>0.29526534189025494</v>
      </c>
      <c r="AD92" s="121">
        <f t="shared" si="82"/>
        <v>7.7507152246191924E-2</v>
      </c>
      <c r="AE92" s="121">
        <f t="shared" si="82"/>
        <v>0.1319621639732983</v>
      </c>
      <c r="AF92" s="121">
        <f t="shared" si="82"/>
        <v>0.2</v>
      </c>
      <c r="AJ92" s="20">
        <v>87</v>
      </c>
      <c r="AK92" s="126">
        <f t="shared" si="54"/>
        <v>35.535787193028717</v>
      </c>
      <c r="AL92" s="126">
        <f t="shared" si="55"/>
        <v>35.535787193028717</v>
      </c>
      <c r="AM92" s="126">
        <f t="shared" si="56"/>
        <v>3.1093813793900127</v>
      </c>
      <c r="AN92" s="126">
        <f t="shared" si="57"/>
        <v>4.9099533254616539</v>
      </c>
      <c r="AO92" s="126">
        <f t="shared" si="58"/>
        <v>7.9090909090909092</v>
      </c>
      <c r="AP92" s="127"/>
      <c r="AQ92" s="126"/>
      <c r="AR92" s="125">
        <v>87</v>
      </c>
      <c r="AS92" s="121">
        <f t="shared" si="83"/>
        <v>0.40845732405780133</v>
      </c>
      <c r="AT92" s="121">
        <f t="shared" si="83"/>
        <v>0.40845732405780133</v>
      </c>
      <c r="AU92" s="121">
        <f t="shared" si="83"/>
        <v>3.5740015855057615E-2</v>
      </c>
      <c r="AV92" s="121">
        <f t="shared" si="83"/>
        <v>5.643624512024889E-2</v>
      </c>
      <c r="AW92" s="121">
        <f t="shared" si="83"/>
        <v>9.0909090909090912E-2</v>
      </c>
      <c r="AX92" s="126"/>
      <c r="BB92" s="20">
        <v>87</v>
      </c>
      <c r="BC92" s="126">
        <f t="shared" si="59"/>
        <v>34.850726164897182</v>
      </c>
      <c r="BD92" s="126">
        <f t="shared" si="60"/>
        <v>34.850726164897182</v>
      </c>
      <c r="BE92" s="126">
        <f t="shared" si="61"/>
        <v>4.574157809142755</v>
      </c>
      <c r="BF92" s="126">
        <f t="shared" si="62"/>
        <v>4.8152989519719771</v>
      </c>
      <c r="BG92" s="126">
        <f t="shared" si="63"/>
        <v>7.9090909090909092</v>
      </c>
      <c r="BJ92" s="1">
        <v>44</v>
      </c>
      <c r="BK92" s="128">
        <f t="shared" si="84"/>
        <v>0.4005830593666343</v>
      </c>
      <c r="BL92" s="128">
        <f t="shared" si="84"/>
        <v>0.4005830593666343</v>
      </c>
      <c r="BM92" s="128">
        <f t="shared" si="84"/>
        <v>5.2576526541870748E-2</v>
      </c>
      <c r="BN92" s="128">
        <f t="shared" si="84"/>
        <v>5.5348263815769856E-2</v>
      </c>
      <c r="BO92" s="128">
        <f t="shared" si="84"/>
        <v>9.0909090909090912E-2</v>
      </c>
      <c r="BS92" s="20">
        <v>87</v>
      </c>
      <c r="BT92" s="126">
        <f t="shared" si="64"/>
        <v>18.125000000000004</v>
      </c>
      <c r="BU92" s="126">
        <f t="shared" si="65"/>
        <v>18.125000000000004</v>
      </c>
      <c r="BV92" s="126">
        <f t="shared" si="66"/>
        <v>7.25</v>
      </c>
      <c r="BW92" s="126">
        <f t="shared" si="67"/>
        <v>14.5</v>
      </c>
      <c r="BX92" s="126">
        <f t="shared" si="68"/>
        <v>29</v>
      </c>
      <c r="CA92" s="20">
        <v>87</v>
      </c>
      <c r="CB92" s="126">
        <f t="shared" si="69"/>
        <v>33.505170781998501</v>
      </c>
      <c r="CC92" s="126">
        <f t="shared" si="70"/>
        <v>33.505170781998501</v>
      </c>
      <c r="CD92" s="126">
        <f t="shared" si="71"/>
        <v>2.9317024434248689</v>
      </c>
      <c r="CE92" s="126">
        <f t="shared" si="81"/>
        <v>4.6293845640067017</v>
      </c>
      <c r="CF92" s="126">
        <f t="shared" si="72"/>
        <v>12.428571428571427</v>
      </c>
      <c r="CI92" s="20">
        <v>87</v>
      </c>
      <c r="CJ92" s="126">
        <f t="shared" si="73"/>
        <v>32.859256098331628</v>
      </c>
      <c r="CK92" s="126">
        <f t="shared" si="74"/>
        <v>32.859256098331628</v>
      </c>
      <c r="CL92" s="126">
        <f t="shared" si="75"/>
        <v>4.3127773629060258</v>
      </c>
      <c r="CM92" s="126">
        <f t="shared" si="76"/>
        <v>4.5401390118592921</v>
      </c>
      <c r="CN92" s="126">
        <f t="shared" si="77"/>
        <v>12.428571428571427</v>
      </c>
    </row>
    <row r="93" spans="19:92" x14ac:dyDescent="0.3">
      <c r="S93" s="1">
        <v>88</v>
      </c>
      <c r="T93" s="123">
        <f t="shared" si="49"/>
        <v>25.983350086342433</v>
      </c>
      <c r="U93" s="123">
        <f t="shared" si="51"/>
        <v>25.983350086342433</v>
      </c>
      <c r="V93" s="123">
        <f t="shared" si="52"/>
        <v>6.8206293976648897</v>
      </c>
      <c r="W93" s="123">
        <f t="shared" si="53"/>
        <v>11.612670429650251</v>
      </c>
      <c r="X93" s="123">
        <f t="shared" si="50"/>
        <v>17.600000000000001</v>
      </c>
      <c r="Y93" s="123"/>
      <c r="Z93" s="124"/>
      <c r="AA93" s="125">
        <v>88</v>
      </c>
      <c r="AB93" s="121">
        <f t="shared" si="82"/>
        <v>0.29526534189025494</v>
      </c>
      <c r="AC93" s="121">
        <f t="shared" si="82"/>
        <v>0.29526534189025494</v>
      </c>
      <c r="AD93" s="121">
        <f t="shared" si="82"/>
        <v>7.7507152246191924E-2</v>
      </c>
      <c r="AE93" s="121">
        <f t="shared" si="82"/>
        <v>0.1319621639732983</v>
      </c>
      <c r="AF93" s="121">
        <f t="shared" si="82"/>
        <v>0.2</v>
      </c>
      <c r="AJ93" s="20">
        <v>88</v>
      </c>
      <c r="AK93" s="126">
        <f t="shared" si="54"/>
        <v>35.944244517086517</v>
      </c>
      <c r="AL93" s="126">
        <f t="shared" si="55"/>
        <v>35.944244517086517</v>
      </c>
      <c r="AM93" s="126">
        <f t="shared" si="56"/>
        <v>3.1451213952450701</v>
      </c>
      <c r="AN93" s="126">
        <f t="shared" si="57"/>
        <v>4.9663895705819021</v>
      </c>
      <c r="AO93" s="126">
        <f t="shared" si="58"/>
        <v>8</v>
      </c>
      <c r="AP93" s="127"/>
      <c r="AQ93" s="126"/>
      <c r="AR93" s="125">
        <v>88</v>
      </c>
      <c r="AS93" s="121">
        <f t="shared" si="83"/>
        <v>0.40845732405780133</v>
      </c>
      <c r="AT93" s="121">
        <f t="shared" si="83"/>
        <v>0.40845732405780133</v>
      </c>
      <c r="AU93" s="121">
        <f t="shared" si="83"/>
        <v>3.5740015855057615E-2</v>
      </c>
      <c r="AV93" s="121">
        <f t="shared" si="83"/>
        <v>5.643624512024889E-2</v>
      </c>
      <c r="AW93" s="121">
        <f t="shared" si="83"/>
        <v>9.0909090909090912E-2</v>
      </c>
      <c r="AX93" s="126"/>
      <c r="BB93" s="20">
        <v>88</v>
      </c>
      <c r="BC93" s="126">
        <f t="shared" si="59"/>
        <v>35.251309224263821</v>
      </c>
      <c r="BD93" s="126">
        <f t="shared" si="60"/>
        <v>35.251309224263821</v>
      </c>
      <c r="BE93" s="126">
        <f t="shared" si="61"/>
        <v>4.6267343356846258</v>
      </c>
      <c r="BF93" s="126">
        <f t="shared" si="62"/>
        <v>4.8706472157877476</v>
      </c>
      <c r="BG93" s="126">
        <f t="shared" si="63"/>
        <v>8</v>
      </c>
      <c r="BJ93" s="1">
        <f>BB93</f>
        <v>88</v>
      </c>
      <c r="BK93" s="128">
        <f t="shared" si="84"/>
        <v>0.4005830593666343</v>
      </c>
      <c r="BL93" s="128">
        <f t="shared" si="84"/>
        <v>0.4005830593666343</v>
      </c>
      <c r="BM93" s="128">
        <f t="shared" si="84"/>
        <v>5.2576526541870748E-2</v>
      </c>
      <c r="BN93" s="128">
        <f t="shared" si="84"/>
        <v>5.5348263815769856E-2</v>
      </c>
      <c r="BO93" s="128">
        <f t="shared" si="84"/>
        <v>9.0909090909090912E-2</v>
      </c>
      <c r="BS93" s="20">
        <v>88</v>
      </c>
      <c r="BT93" s="126">
        <f t="shared" si="64"/>
        <v>18.333333333333336</v>
      </c>
      <c r="BU93" s="126">
        <f t="shared" si="65"/>
        <v>18.333333333333336</v>
      </c>
      <c r="BV93" s="126">
        <f t="shared" si="66"/>
        <v>7.333333333333333</v>
      </c>
      <c r="BW93" s="126">
        <f t="shared" si="67"/>
        <v>14.666666666666666</v>
      </c>
      <c r="BX93" s="126">
        <f t="shared" si="68"/>
        <v>29.333333333333332</v>
      </c>
      <c r="CA93" s="20">
        <v>88</v>
      </c>
      <c r="CB93" s="126">
        <f t="shared" si="69"/>
        <v>33.890287687538716</v>
      </c>
      <c r="CC93" s="126">
        <f t="shared" si="70"/>
        <v>33.890287687538716</v>
      </c>
      <c r="CD93" s="126">
        <f t="shared" si="71"/>
        <v>2.9654001726596375</v>
      </c>
      <c r="CE93" s="126">
        <f t="shared" si="81"/>
        <v>4.6825958808343646</v>
      </c>
      <c r="CF93" s="126">
        <f t="shared" si="72"/>
        <v>12.571428571428571</v>
      </c>
      <c r="CI93" s="20">
        <v>88</v>
      </c>
      <c r="CJ93" s="126">
        <f t="shared" si="73"/>
        <v>33.236948697163022</v>
      </c>
      <c r="CK93" s="126">
        <f t="shared" si="74"/>
        <v>33.236948697163022</v>
      </c>
      <c r="CL93" s="126">
        <f t="shared" si="75"/>
        <v>4.3623495165026469</v>
      </c>
      <c r="CM93" s="126">
        <f t="shared" si="76"/>
        <v>4.5923245177427328</v>
      </c>
      <c r="CN93" s="126">
        <f t="shared" si="77"/>
        <v>12.571428571428571</v>
      </c>
    </row>
    <row r="94" spans="19:92" x14ac:dyDescent="0.3">
      <c r="S94" s="1">
        <v>89</v>
      </c>
      <c r="T94" s="123">
        <f t="shared" si="49"/>
        <v>26.27861542823269</v>
      </c>
      <c r="U94" s="123">
        <f t="shared" si="51"/>
        <v>26.27861542823269</v>
      </c>
      <c r="V94" s="123">
        <f t="shared" si="52"/>
        <v>6.8981365499110812</v>
      </c>
      <c r="W94" s="123">
        <f t="shared" si="53"/>
        <v>11.744632593623548</v>
      </c>
      <c r="X94" s="123">
        <f t="shared" si="50"/>
        <v>17.8</v>
      </c>
      <c r="Y94" s="123"/>
      <c r="Z94" s="124"/>
      <c r="AA94" s="125">
        <v>89</v>
      </c>
      <c r="AB94" s="121">
        <f t="shared" si="82"/>
        <v>0.29526534189025494</v>
      </c>
      <c r="AC94" s="121">
        <f t="shared" si="82"/>
        <v>0.29526534189025494</v>
      </c>
      <c r="AD94" s="121">
        <f t="shared" si="82"/>
        <v>7.7507152246191924E-2</v>
      </c>
      <c r="AE94" s="121">
        <f t="shared" si="82"/>
        <v>0.1319621639732983</v>
      </c>
      <c r="AF94" s="121">
        <f t="shared" si="82"/>
        <v>0.2</v>
      </c>
      <c r="AJ94" s="20">
        <v>89</v>
      </c>
      <c r="AK94" s="126">
        <f t="shared" si="54"/>
        <v>36.352701841144317</v>
      </c>
      <c r="AL94" s="126">
        <f t="shared" si="55"/>
        <v>36.352701841144317</v>
      </c>
      <c r="AM94" s="126">
        <f t="shared" si="56"/>
        <v>3.1808614111001279</v>
      </c>
      <c r="AN94" s="126">
        <f t="shared" si="57"/>
        <v>5.0228258157021513</v>
      </c>
      <c r="AO94" s="126">
        <f t="shared" si="58"/>
        <v>8.0909090909090917</v>
      </c>
      <c r="AP94" s="127"/>
      <c r="AQ94" s="126"/>
      <c r="AR94" s="125">
        <v>89</v>
      </c>
      <c r="AS94" s="121">
        <f t="shared" si="83"/>
        <v>0.40845732405780133</v>
      </c>
      <c r="AT94" s="121">
        <f t="shared" si="83"/>
        <v>0.40845732405780133</v>
      </c>
      <c r="AU94" s="121">
        <f t="shared" si="83"/>
        <v>3.5740015855057615E-2</v>
      </c>
      <c r="AV94" s="121">
        <f t="shared" si="83"/>
        <v>5.643624512024889E-2</v>
      </c>
      <c r="AW94" s="121">
        <f t="shared" si="83"/>
        <v>9.0909090909090912E-2</v>
      </c>
      <c r="AX94" s="126"/>
      <c r="BB94" s="20">
        <v>89</v>
      </c>
      <c r="BC94" s="126">
        <f t="shared" si="59"/>
        <v>35.651892283630453</v>
      </c>
      <c r="BD94" s="126">
        <f t="shared" si="60"/>
        <v>35.651892283630453</v>
      </c>
      <c r="BE94" s="126">
        <f t="shared" si="61"/>
        <v>4.6793108622264965</v>
      </c>
      <c r="BF94" s="126">
        <f t="shared" si="62"/>
        <v>4.9259954796035172</v>
      </c>
      <c r="BG94" s="126">
        <f t="shared" si="63"/>
        <v>8.0909090909090917</v>
      </c>
      <c r="BJ94" s="1">
        <v>45</v>
      </c>
      <c r="BK94" s="128">
        <f t="shared" si="84"/>
        <v>0.4005830593666343</v>
      </c>
      <c r="BL94" s="128">
        <f t="shared" si="84"/>
        <v>0.4005830593666343</v>
      </c>
      <c r="BM94" s="128">
        <f t="shared" si="84"/>
        <v>5.2576526541870748E-2</v>
      </c>
      <c r="BN94" s="128">
        <f t="shared" si="84"/>
        <v>5.5348263815769856E-2</v>
      </c>
      <c r="BO94" s="128">
        <f t="shared" si="84"/>
        <v>9.0909090909090912E-2</v>
      </c>
      <c r="BS94" s="20">
        <v>89</v>
      </c>
      <c r="BT94" s="126">
        <f t="shared" si="64"/>
        <v>18.541666666666671</v>
      </c>
      <c r="BU94" s="126">
        <f t="shared" si="65"/>
        <v>18.541666666666671</v>
      </c>
      <c r="BV94" s="126">
        <f t="shared" si="66"/>
        <v>7.4166666666666661</v>
      </c>
      <c r="BW94" s="126">
        <f t="shared" si="67"/>
        <v>14.833333333333332</v>
      </c>
      <c r="BX94" s="126">
        <f t="shared" si="68"/>
        <v>29.666666666666664</v>
      </c>
      <c r="CA94" s="20">
        <v>89</v>
      </c>
      <c r="CB94" s="126">
        <f t="shared" si="69"/>
        <v>34.275404593078925</v>
      </c>
      <c r="CC94" s="126">
        <f t="shared" si="70"/>
        <v>34.275404593078925</v>
      </c>
      <c r="CD94" s="126">
        <f t="shared" si="71"/>
        <v>2.9990979018944062</v>
      </c>
      <c r="CE94" s="126">
        <f t="shared" si="81"/>
        <v>4.7358071976620284</v>
      </c>
      <c r="CF94" s="126">
        <f t="shared" si="72"/>
        <v>12.714285714285714</v>
      </c>
      <c r="CI94" s="20">
        <v>89</v>
      </c>
      <c r="CJ94" s="126">
        <f t="shared" si="73"/>
        <v>33.614641295994424</v>
      </c>
      <c r="CK94" s="126">
        <f t="shared" si="74"/>
        <v>33.614641295994424</v>
      </c>
      <c r="CL94" s="126">
        <f t="shared" si="75"/>
        <v>4.4119216700992672</v>
      </c>
      <c r="CM94" s="126">
        <f t="shared" si="76"/>
        <v>4.6445100236261725</v>
      </c>
      <c r="CN94" s="126">
        <f t="shared" si="77"/>
        <v>12.714285714285714</v>
      </c>
    </row>
    <row r="95" spans="19:92" x14ac:dyDescent="0.3">
      <c r="S95" s="1">
        <v>90</v>
      </c>
      <c r="T95" s="123">
        <f t="shared" si="49"/>
        <v>26.573880770122944</v>
      </c>
      <c r="U95" s="123">
        <f t="shared" si="51"/>
        <v>26.573880770122944</v>
      </c>
      <c r="V95" s="123">
        <f t="shared" si="52"/>
        <v>6.9756437021572735</v>
      </c>
      <c r="W95" s="123">
        <f t="shared" si="53"/>
        <v>11.876594757596846</v>
      </c>
      <c r="X95" s="123">
        <f t="shared" si="50"/>
        <v>18</v>
      </c>
      <c r="Y95" s="123"/>
      <c r="Z95" s="124"/>
      <c r="AA95" s="125">
        <v>90</v>
      </c>
      <c r="AB95" s="121">
        <f t="shared" si="82"/>
        <v>0.29526534189025494</v>
      </c>
      <c r="AC95" s="121">
        <f t="shared" si="82"/>
        <v>0.29526534189025494</v>
      </c>
      <c r="AD95" s="121">
        <f t="shared" si="82"/>
        <v>7.7507152246191924E-2</v>
      </c>
      <c r="AE95" s="121">
        <f t="shared" si="82"/>
        <v>0.1319621639732983</v>
      </c>
      <c r="AF95" s="121">
        <f t="shared" si="82"/>
        <v>0.2</v>
      </c>
      <c r="AJ95" s="20">
        <v>90</v>
      </c>
      <c r="AK95" s="126">
        <f t="shared" si="54"/>
        <v>36.761159165202116</v>
      </c>
      <c r="AL95" s="126">
        <f t="shared" si="55"/>
        <v>36.761159165202116</v>
      </c>
      <c r="AM95" s="126">
        <f t="shared" si="56"/>
        <v>3.2166014269551853</v>
      </c>
      <c r="AN95" s="126">
        <f t="shared" si="57"/>
        <v>5.0792620608224004</v>
      </c>
      <c r="AO95" s="126">
        <f t="shared" si="58"/>
        <v>8.1818181818181817</v>
      </c>
      <c r="AP95" s="127"/>
      <c r="AQ95" s="126"/>
      <c r="AR95" s="125">
        <v>90</v>
      </c>
      <c r="AS95" s="121">
        <f t="shared" si="83"/>
        <v>0.40845732405780133</v>
      </c>
      <c r="AT95" s="121">
        <f t="shared" si="83"/>
        <v>0.40845732405780133</v>
      </c>
      <c r="AU95" s="121">
        <f t="shared" si="83"/>
        <v>3.5740015855057615E-2</v>
      </c>
      <c r="AV95" s="121">
        <f t="shared" si="83"/>
        <v>5.643624512024889E-2</v>
      </c>
      <c r="AW95" s="121">
        <f t="shared" si="83"/>
        <v>9.0909090909090912E-2</v>
      </c>
      <c r="AX95" s="126"/>
      <c r="BB95" s="20">
        <v>90</v>
      </c>
      <c r="BC95" s="126">
        <f t="shared" si="59"/>
        <v>36.052475342997084</v>
      </c>
      <c r="BD95" s="126">
        <f t="shared" si="60"/>
        <v>36.052475342997084</v>
      </c>
      <c r="BE95" s="126">
        <f t="shared" si="61"/>
        <v>4.7318873887683672</v>
      </c>
      <c r="BF95" s="126">
        <f t="shared" si="62"/>
        <v>4.9813437434192869</v>
      </c>
      <c r="BG95" s="126">
        <f t="shared" si="63"/>
        <v>8.1818181818181817</v>
      </c>
      <c r="BJ95" s="1">
        <f>BB95</f>
        <v>90</v>
      </c>
      <c r="BK95" s="128">
        <f t="shared" si="84"/>
        <v>0.4005830593666343</v>
      </c>
      <c r="BL95" s="128">
        <f t="shared" si="84"/>
        <v>0.4005830593666343</v>
      </c>
      <c r="BM95" s="128">
        <f t="shared" si="84"/>
        <v>5.2576526541870748E-2</v>
      </c>
      <c r="BN95" s="128">
        <f t="shared" si="84"/>
        <v>5.5348263815769856E-2</v>
      </c>
      <c r="BO95" s="128">
        <f t="shared" si="84"/>
        <v>9.0909090909090912E-2</v>
      </c>
      <c r="BS95" s="20">
        <v>90</v>
      </c>
      <c r="BT95" s="126">
        <f t="shared" si="64"/>
        <v>18.750000000000004</v>
      </c>
      <c r="BU95" s="126">
        <f t="shared" si="65"/>
        <v>18.750000000000004</v>
      </c>
      <c r="BV95" s="126">
        <f t="shared" si="66"/>
        <v>7.5</v>
      </c>
      <c r="BW95" s="126">
        <f t="shared" si="67"/>
        <v>15</v>
      </c>
      <c r="BX95" s="126">
        <f t="shared" si="68"/>
        <v>30</v>
      </c>
      <c r="CA95" s="20">
        <v>90</v>
      </c>
      <c r="CB95" s="126">
        <f t="shared" si="69"/>
        <v>34.66052149861914</v>
      </c>
      <c r="CC95" s="126">
        <f t="shared" si="70"/>
        <v>34.66052149861914</v>
      </c>
      <c r="CD95" s="126">
        <f t="shared" si="71"/>
        <v>3.0327956311291748</v>
      </c>
      <c r="CE95" s="126">
        <f t="shared" si="81"/>
        <v>4.7890185144896913</v>
      </c>
      <c r="CF95" s="126">
        <f t="shared" si="72"/>
        <v>12.857142857142856</v>
      </c>
      <c r="CI95" s="20">
        <v>90</v>
      </c>
      <c r="CJ95" s="126">
        <f t="shared" si="73"/>
        <v>33.992333894825819</v>
      </c>
      <c r="CK95" s="126">
        <f t="shared" si="74"/>
        <v>33.992333894825819</v>
      </c>
      <c r="CL95" s="126">
        <f t="shared" si="75"/>
        <v>4.4614938236958883</v>
      </c>
      <c r="CM95" s="126">
        <f t="shared" si="76"/>
        <v>4.6966955295096122</v>
      </c>
      <c r="CN95" s="126">
        <f t="shared" si="77"/>
        <v>12.857142857142856</v>
      </c>
    </row>
    <row r="96" spans="19:92" x14ac:dyDescent="0.3">
      <c r="S96" s="1">
        <v>91</v>
      </c>
      <c r="T96" s="123">
        <f t="shared" si="49"/>
        <v>26.869146112013201</v>
      </c>
      <c r="U96" s="123">
        <f t="shared" si="51"/>
        <v>26.869146112013201</v>
      </c>
      <c r="V96" s="123">
        <f t="shared" si="52"/>
        <v>7.0531508544034649</v>
      </c>
      <c r="W96" s="123">
        <f t="shared" si="53"/>
        <v>12.008556921570145</v>
      </c>
      <c r="X96" s="123">
        <f t="shared" si="50"/>
        <v>18.2</v>
      </c>
      <c r="Y96" s="123"/>
      <c r="Z96" s="124"/>
      <c r="AA96" s="125">
        <v>91</v>
      </c>
      <c r="AB96" s="121">
        <f t="shared" si="82"/>
        <v>0.29526534189025494</v>
      </c>
      <c r="AC96" s="121">
        <f t="shared" si="82"/>
        <v>0.29526534189025494</v>
      </c>
      <c r="AD96" s="121">
        <f t="shared" si="82"/>
        <v>7.7507152246191924E-2</v>
      </c>
      <c r="AE96" s="121">
        <f t="shared" si="82"/>
        <v>0.1319621639732983</v>
      </c>
      <c r="AF96" s="121">
        <f t="shared" si="82"/>
        <v>0.2</v>
      </c>
      <c r="AJ96" s="20">
        <v>91</v>
      </c>
      <c r="AK96" s="126">
        <f t="shared" si="54"/>
        <v>37.169616489259923</v>
      </c>
      <c r="AL96" s="126">
        <f t="shared" si="55"/>
        <v>37.169616489259923</v>
      </c>
      <c r="AM96" s="126">
        <f t="shared" si="56"/>
        <v>3.2523414428102431</v>
      </c>
      <c r="AN96" s="126">
        <f t="shared" si="57"/>
        <v>5.1356983059426486</v>
      </c>
      <c r="AO96" s="126">
        <f t="shared" si="58"/>
        <v>8.2727272727272734</v>
      </c>
      <c r="AP96" s="127"/>
      <c r="AQ96" s="126"/>
      <c r="AR96" s="125">
        <v>91</v>
      </c>
      <c r="AS96" s="121">
        <f t="shared" si="83"/>
        <v>0.40845732405780133</v>
      </c>
      <c r="AT96" s="121">
        <f t="shared" si="83"/>
        <v>0.40845732405780133</v>
      </c>
      <c r="AU96" s="121">
        <f t="shared" si="83"/>
        <v>3.5740015855057615E-2</v>
      </c>
      <c r="AV96" s="121">
        <f t="shared" si="83"/>
        <v>5.643624512024889E-2</v>
      </c>
      <c r="AW96" s="121">
        <f t="shared" si="83"/>
        <v>9.0909090909090912E-2</v>
      </c>
      <c r="AX96" s="126"/>
      <c r="BB96" s="20">
        <v>91</v>
      </c>
      <c r="BC96" s="126">
        <f t="shared" si="59"/>
        <v>36.453058402363723</v>
      </c>
      <c r="BD96" s="126">
        <f t="shared" si="60"/>
        <v>36.453058402363723</v>
      </c>
      <c r="BE96" s="126">
        <f t="shared" si="61"/>
        <v>4.784463915310238</v>
      </c>
      <c r="BF96" s="126">
        <f t="shared" si="62"/>
        <v>5.0366920072350565</v>
      </c>
      <c r="BG96" s="126">
        <f t="shared" si="63"/>
        <v>8.2727272727272734</v>
      </c>
      <c r="BJ96" s="1">
        <v>46</v>
      </c>
      <c r="BK96" s="128">
        <f t="shared" si="84"/>
        <v>0.4005830593666343</v>
      </c>
      <c r="BL96" s="128">
        <f t="shared" si="84"/>
        <v>0.4005830593666343</v>
      </c>
      <c r="BM96" s="128">
        <f t="shared" si="84"/>
        <v>5.2576526541870748E-2</v>
      </c>
      <c r="BN96" s="128">
        <f t="shared" si="84"/>
        <v>5.5348263815769856E-2</v>
      </c>
      <c r="BO96" s="128">
        <f t="shared" si="84"/>
        <v>9.0909090909090912E-2</v>
      </c>
      <c r="BS96" s="20">
        <v>91</v>
      </c>
      <c r="BT96" s="126">
        <f t="shared" si="64"/>
        <v>18.958333333333336</v>
      </c>
      <c r="BU96" s="126">
        <f t="shared" si="65"/>
        <v>18.958333333333336</v>
      </c>
      <c r="BV96" s="126">
        <f t="shared" si="66"/>
        <v>7.583333333333333</v>
      </c>
      <c r="BW96" s="126">
        <f t="shared" si="67"/>
        <v>15.166666666666666</v>
      </c>
      <c r="BX96" s="126">
        <f t="shared" si="68"/>
        <v>30.333333333333332</v>
      </c>
      <c r="CA96" s="20">
        <v>91</v>
      </c>
      <c r="CB96" s="126">
        <f t="shared" si="69"/>
        <v>35.045638404159355</v>
      </c>
      <c r="CC96" s="126">
        <f t="shared" si="70"/>
        <v>35.045638404159355</v>
      </c>
      <c r="CD96" s="126">
        <f t="shared" si="71"/>
        <v>3.0664933603639435</v>
      </c>
      <c r="CE96" s="126">
        <f t="shared" si="81"/>
        <v>4.8422298313173551</v>
      </c>
      <c r="CF96" s="126">
        <f t="shared" si="72"/>
        <v>13</v>
      </c>
      <c r="CI96" s="20">
        <v>91</v>
      </c>
      <c r="CJ96" s="126">
        <f t="shared" si="73"/>
        <v>34.370026493657221</v>
      </c>
      <c r="CK96" s="126">
        <f t="shared" si="74"/>
        <v>34.370026493657221</v>
      </c>
      <c r="CL96" s="126">
        <f t="shared" si="75"/>
        <v>4.5110659772925095</v>
      </c>
      <c r="CM96" s="126">
        <f t="shared" si="76"/>
        <v>4.7488810353930528</v>
      </c>
      <c r="CN96" s="126">
        <f t="shared" si="77"/>
        <v>13</v>
      </c>
    </row>
    <row r="97" spans="19:92" x14ac:dyDescent="0.3">
      <c r="S97" s="1">
        <v>92</v>
      </c>
      <c r="T97" s="123">
        <f t="shared" si="49"/>
        <v>27.164411453903455</v>
      </c>
      <c r="U97" s="123">
        <f t="shared" si="51"/>
        <v>27.164411453903455</v>
      </c>
      <c r="V97" s="123">
        <f t="shared" si="52"/>
        <v>7.1306580066496572</v>
      </c>
      <c r="W97" s="123">
        <f t="shared" si="53"/>
        <v>12.140519085543444</v>
      </c>
      <c r="X97" s="123">
        <f t="shared" si="50"/>
        <v>18.400000000000002</v>
      </c>
      <c r="Y97" s="123"/>
      <c r="Z97" s="124"/>
      <c r="AA97" s="125">
        <v>92</v>
      </c>
      <c r="AB97" s="121">
        <f t="shared" si="82"/>
        <v>0.29526534189025494</v>
      </c>
      <c r="AC97" s="121">
        <f t="shared" si="82"/>
        <v>0.29526534189025494</v>
      </c>
      <c r="AD97" s="121">
        <f t="shared" si="82"/>
        <v>7.7507152246191924E-2</v>
      </c>
      <c r="AE97" s="121">
        <f t="shared" si="82"/>
        <v>0.1319621639732983</v>
      </c>
      <c r="AF97" s="121">
        <f t="shared" si="82"/>
        <v>0.2</v>
      </c>
      <c r="AJ97" s="20">
        <v>92</v>
      </c>
      <c r="AK97" s="126">
        <f t="shared" si="54"/>
        <v>37.578073813317722</v>
      </c>
      <c r="AL97" s="126">
        <f t="shared" si="55"/>
        <v>37.578073813317722</v>
      </c>
      <c r="AM97" s="126">
        <f t="shared" si="56"/>
        <v>3.2880814586653004</v>
      </c>
      <c r="AN97" s="126">
        <f t="shared" si="57"/>
        <v>5.1921345510628978</v>
      </c>
      <c r="AO97" s="126">
        <f t="shared" si="58"/>
        <v>8.3636363636363633</v>
      </c>
      <c r="AP97" s="127"/>
      <c r="AQ97" s="126"/>
      <c r="AR97" s="125">
        <v>92</v>
      </c>
      <c r="AS97" s="121">
        <f t="shared" si="83"/>
        <v>0.40845732405780133</v>
      </c>
      <c r="AT97" s="121">
        <f t="shared" si="83"/>
        <v>0.40845732405780133</v>
      </c>
      <c r="AU97" s="121">
        <f t="shared" si="83"/>
        <v>3.5740015855057615E-2</v>
      </c>
      <c r="AV97" s="121">
        <f t="shared" si="83"/>
        <v>5.643624512024889E-2</v>
      </c>
      <c r="AW97" s="121">
        <f t="shared" si="83"/>
        <v>9.0909090909090912E-2</v>
      </c>
      <c r="AX97" s="126"/>
      <c r="BB97" s="20">
        <v>92</v>
      </c>
      <c r="BC97" s="126">
        <f t="shared" si="59"/>
        <v>36.853641461730355</v>
      </c>
      <c r="BD97" s="126">
        <f t="shared" si="60"/>
        <v>36.853641461730355</v>
      </c>
      <c r="BE97" s="126">
        <f t="shared" si="61"/>
        <v>4.8370404418521087</v>
      </c>
      <c r="BF97" s="126">
        <f t="shared" si="62"/>
        <v>5.092040271050827</v>
      </c>
      <c r="BG97" s="126">
        <f t="shared" si="63"/>
        <v>8.3636363636363633</v>
      </c>
      <c r="BJ97" s="1">
        <f>BB97</f>
        <v>92</v>
      </c>
      <c r="BK97" s="128">
        <f t="shared" si="84"/>
        <v>0.4005830593666343</v>
      </c>
      <c r="BL97" s="128">
        <f t="shared" si="84"/>
        <v>0.4005830593666343</v>
      </c>
      <c r="BM97" s="128">
        <f t="shared" si="84"/>
        <v>5.2576526541870748E-2</v>
      </c>
      <c r="BN97" s="128">
        <f t="shared" si="84"/>
        <v>5.5348263815769856E-2</v>
      </c>
      <c r="BO97" s="128">
        <f t="shared" si="84"/>
        <v>9.0909090909090912E-2</v>
      </c>
      <c r="BS97" s="20">
        <v>92</v>
      </c>
      <c r="BT97" s="126">
        <f t="shared" si="64"/>
        <v>19.166666666666671</v>
      </c>
      <c r="BU97" s="126">
        <f t="shared" si="65"/>
        <v>19.166666666666671</v>
      </c>
      <c r="BV97" s="126">
        <f t="shared" si="66"/>
        <v>7.6666666666666661</v>
      </c>
      <c r="BW97" s="126">
        <f t="shared" si="67"/>
        <v>15.333333333333332</v>
      </c>
      <c r="BX97" s="126">
        <f t="shared" si="68"/>
        <v>30.666666666666664</v>
      </c>
      <c r="CA97" s="20">
        <v>92</v>
      </c>
      <c r="CB97" s="126">
        <f t="shared" si="69"/>
        <v>35.430755309699563</v>
      </c>
      <c r="CC97" s="126">
        <f t="shared" si="70"/>
        <v>35.430755309699563</v>
      </c>
      <c r="CD97" s="126">
        <f t="shared" si="71"/>
        <v>3.1001910895987121</v>
      </c>
      <c r="CE97" s="126">
        <f t="shared" si="81"/>
        <v>4.895441148145018</v>
      </c>
      <c r="CF97" s="126">
        <f t="shared" si="72"/>
        <v>13.142857142857142</v>
      </c>
      <c r="CI97" s="20">
        <v>92</v>
      </c>
      <c r="CJ97" s="126">
        <f t="shared" si="73"/>
        <v>34.747719092488616</v>
      </c>
      <c r="CK97" s="126">
        <f t="shared" si="74"/>
        <v>34.747719092488616</v>
      </c>
      <c r="CL97" s="126">
        <f t="shared" si="75"/>
        <v>4.5606381308891306</v>
      </c>
      <c r="CM97" s="126">
        <f t="shared" si="76"/>
        <v>4.8010665412764926</v>
      </c>
      <c r="CN97" s="126">
        <f t="shared" si="77"/>
        <v>13.142857142857142</v>
      </c>
    </row>
    <row r="98" spans="19:92" x14ac:dyDescent="0.3">
      <c r="S98" s="1">
        <v>93</v>
      </c>
      <c r="T98" s="123">
        <f t="shared" si="49"/>
        <v>27.459676795793708</v>
      </c>
      <c r="U98" s="123">
        <f t="shared" si="51"/>
        <v>27.459676795793708</v>
      </c>
      <c r="V98" s="123">
        <f t="shared" si="52"/>
        <v>7.2081651588958486</v>
      </c>
      <c r="W98" s="123">
        <f t="shared" si="53"/>
        <v>12.272481249516742</v>
      </c>
      <c r="X98" s="123">
        <f t="shared" si="50"/>
        <v>18.600000000000001</v>
      </c>
      <c r="Y98" s="123"/>
      <c r="Z98" s="124"/>
      <c r="AA98" s="125">
        <v>93</v>
      </c>
      <c r="AB98" s="121">
        <f t="shared" si="82"/>
        <v>0.29526534189025494</v>
      </c>
      <c r="AC98" s="121">
        <f t="shared" si="82"/>
        <v>0.29526534189025494</v>
      </c>
      <c r="AD98" s="121">
        <f t="shared" si="82"/>
        <v>7.7507152246191924E-2</v>
      </c>
      <c r="AE98" s="121">
        <f t="shared" si="82"/>
        <v>0.1319621639732983</v>
      </c>
      <c r="AF98" s="121">
        <f t="shared" si="82"/>
        <v>0.2</v>
      </c>
      <c r="AJ98" s="20">
        <v>93</v>
      </c>
      <c r="AK98" s="126">
        <f t="shared" si="54"/>
        <v>37.986531137375522</v>
      </c>
      <c r="AL98" s="126">
        <f t="shared" si="55"/>
        <v>37.986531137375522</v>
      </c>
      <c r="AM98" s="126">
        <f t="shared" si="56"/>
        <v>3.3238214745203583</v>
      </c>
      <c r="AN98" s="126">
        <f t="shared" si="57"/>
        <v>5.2485707961831469</v>
      </c>
      <c r="AO98" s="126">
        <f t="shared" si="58"/>
        <v>8.454545454545455</v>
      </c>
      <c r="AP98" s="127"/>
      <c r="AQ98" s="126"/>
      <c r="AR98" s="125">
        <v>93</v>
      </c>
      <c r="AS98" s="121">
        <f t="shared" si="83"/>
        <v>0.40845732405780133</v>
      </c>
      <c r="AT98" s="121">
        <f t="shared" si="83"/>
        <v>0.40845732405780133</v>
      </c>
      <c r="AU98" s="121">
        <f t="shared" si="83"/>
        <v>3.5740015855057615E-2</v>
      </c>
      <c r="AV98" s="121">
        <f t="shared" si="83"/>
        <v>5.643624512024889E-2</v>
      </c>
      <c r="AW98" s="121">
        <f t="shared" si="83"/>
        <v>9.0909090909090912E-2</v>
      </c>
      <c r="AX98" s="126"/>
      <c r="BB98" s="20">
        <v>93</v>
      </c>
      <c r="BC98" s="126">
        <f t="shared" si="59"/>
        <v>37.254224521096987</v>
      </c>
      <c r="BD98" s="126">
        <f t="shared" si="60"/>
        <v>37.254224521096987</v>
      </c>
      <c r="BE98" s="126">
        <f t="shared" si="61"/>
        <v>4.8896169683939794</v>
      </c>
      <c r="BF98" s="126">
        <f t="shared" si="62"/>
        <v>5.1473885348665966</v>
      </c>
      <c r="BG98" s="126">
        <f t="shared" si="63"/>
        <v>8.454545454545455</v>
      </c>
      <c r="BJ98" s="1">
        <v>47</v>
      </c>
      <c r="BK98" s="128">
        <f t="shared" si="84"/>
        <v>0.4005830593666343</v>
      </c>
      <c r="BL98" s="128">
        <f t="shared" si="84"/>
        <v>0.4005830593666343</v>
      </c>
      <c r="BM98" s="128">
        <f t="shared" si="84"/>
        <v>5.2576526541870748E-2</v>
      </c>
      <c r="BN98" s="128">
        <f t="shared" si="84"/>
        <v>5.5348263815769856E-2</v>
      </c>
      <c r="BO98" s="128">
        <f t="shared" si="84"/>
        <v>9.0909090909090912E-2</v>
      </c>
      <c r="BS98" s="20">
        <v>93</v>
      </c>
      <c r="BT98" s="126">
        <f t="shared" si="64"/>
        <v>19.375000000000004</v>
      </c>
      <c r="BU98" s="126">
        <f t="shared" si="65"/>
        <v>19.375000000000004</v>
      </c>
      <c r="BV98" s="126">
        <f t="shared" si="66"/>
        <v>7.75</v>
      </c>
      <c r="BW98" s="126">
        <f t="shared" si="67"/>
        <v>15.5</v>
      </c>
      <c r="BX98" s="126">
        <f t="shared" si="68"/>
        <v>31</v>
      </c>
      <c r="CA98" s="20">
        <v>93</v>
      </c>
      <c r="CB98" s="126">
        <f t="shared" si="69"/>
        <v>35.815872215239779</v>
      </c>
      <c r="CC98" s="126">
        <f t="shared" si="70"/>
        <v>35.815872215239779</v>
      </c>
      <c r="CD98" s="126">
        <f t="shared" si="71"/>
        <v>3.1338888188334808</v>
      </c>
      <c r="CE98" s="126">
        <f t="shared" si="81"/>
        <v>4.9486524649726809</v>
      </c>
      <c r="CF98" s="126">
        <f t="shared" si="72"/>
        <v>13.285714285714285</v>
      </c>
      <c r="CI98" s="20">
        <v>93</v>
      </c>
      <c r="CJ98" s="126">
        <f t="shared" si="73"/>
        <v>35.125411691320011</v>
      </c>
      <c r="CK98" s="126">
        <f t="shared" si="74"/>
        <v>35.125411691320011</v>
      </c>
      <c r="CL98" s="126">
        <f t="shared" si="75"/>
        <v>4.6102102844857518</v>
      </c>
      <c r="CM98" s="126">
        <f t="shared" si="76"/>
        <v>4.8532520471599332</v>
      </c>
      <c r="CN98" s="126">
        <f t="shared" si="77"/>
        <v>13.285714285714285</v>
      </c>
    </row>
    <row r="99" spans="19:92" x14ac:dyDescent="0.3">
      <c r="S99" s="1">
        <v>94</v>
      </c>
      <c r="T99" s="123">
        <f t="shared" si="49"/>
        <v>27.754942137683965</v>
      </c>
      <c r="U99" s="123">
        <f t="shared" si="51"/>
        <v>27.754942137683965</v>
      </c>
      <c r="V99" s="123">
        <f t="shared" si="52"/>
        <v>7.2856723111420409</v>
      </c>
      <c r="W99" s="123">
        <f t="shared" si="53"/>
        <v>12.404443413490039</v>
      </c>
      <c r="X99" s="123">
        <f t="shared" si="50"/>
        <v>18.8</v>
      </c>
      <c r="Y99" s="123"/>
      <c r="Z99" s="124"/>
      <c r="AA99" s="125">
        <v>94</v>
      </c>
      <c r="AB99" s="121">
        <f t="shared" si="82"/>
        <v>0.29526534189025494</v>
      </c>
      <c r="AC99" s="121">
        <f t="shared" si="82"/>
        <v>0.29526534189025494</v>
      </c>
      <c r="AD99" s="121">
        <f t="shared" si="82"/>
        <v>7.7507152246191924E-2</v>
      </c>
      <c r="AE99" s="121">
        <f t="shared" si="82"/>
        <v>0.1319621639732983</v>
      </c>
      <c r="AF99" s="121">
        <f t="shared" si="82"/>
        <v>0.2</v>
      </c>
      <c r="AJ99" s="20">
        <v>94</v>
      </c>
      <c r="AK99" s="126">
        <f t="shared" si="54"/>
        <v>38.394988461433329</v>
      </c>
      <c r="AL99" s="126">
        <f t="shared" si="55"/>
        <v>38.394988461433329</v>
      </c>
      <c r="AM99" s="126">
        <f t="shared" si="56"/>
        <v>3.3595614903754156</v>
      </c>
      <c r="AN99" s="126">
        <f t="shared" si="57"/>
        <v>5.3050070413033961</v>
      </c>
      <c r="AO99" s="126">
        <f t="shared" si="58"/>
        <v>8.545454545454545</v>
      </c>
      <c r="AP99" s="127"/>
      <c r="AQ99" s="126"/>
      <c r="AR99" s="125">
        <v>94</v>
      </c>
      <c r="AS99" s="121">
        <f t="shared" si="83"/>
        <v>0.40845732405780133</v>
      </c>
      <c r="AT99" s="121">
        <f t="shared" si="83"/>
        <v>0.40845732405780133</v>
      </c>
      <c r="AU99" s="121">
        <f t="shared" si="83"/>
        <v>3.5740015855057615E-2</v>
      </c>
      <c r="AV99" s="121">
        <f t="shared" si="83"/>
        <v>5.643624512024889E-2</v>
      </c>
      <c r="AW99" s="121">
        <f t="shared" si="83"/>
        <v>9.0909090909090912E-2</v>
      </c>
      <c r="AX99" s="126"/>
      <c r="BB99" s="20">
        <v>94</v>
      </c>
      <c r="BC99" s="126">
        <f t="shared" si="59"/>
        <v>37.654807580463626</v>
      </c>
      <c r="BD99" s="126">
        <f t="shared" si="60"/>
        <v>37.654807580463626</v>
      </c>
      <c r="BE99" s="126">
        <f t="shared" si="61"/>
        <v>4.9421934949358501</v>
      </c>
      <c r="BF99" s="126">
        <f t="shared" si="62"/>
        <v>5.2027367986823663</v>
      </c>
      <c r="BG99" s="126">
        <f t="shared" si="63"/>
        <v>8.545454545454545</v>
      </c>
      <c r="BJ99" s="1">
        <f>BB99</f>
        <v>94</v>
      </c>
      <c r="BK99" s="128">
        <f t="shared" si="84"/>
        <v>0.4005830593666343</v>
      </c>
      <c r="BL99" s="128">
        <f t="shared" si="84"/>
        <v>0.4005830593666343</v>
      </c>
      <c r="BM99" s="128">
        <f t="shared" si="84"/>
        <v>5.2576526541870748E-2</v>
      </c>
      <c r="BN99" s="128">
        <f t="shared" si="84"/>
        <v>5.5348263815769856E-2</v>
      </c>
      <c r="BO99" s="128">
        <f t="shared" si="84"/>
        <v>9.0909090909090912E-2</v>
      </c>
      <c r="BS99" s="20">
        <v>94</v>
      </c>
      <c r="BT99" s="126">
        <f t="shared" si="64"/>
        <v>19.583333333333336</v>
      </c>
      <c r="BU99" s="126">
        <f t="shared" si="65"/>
        <v>19.583333333333336</v>
      </c>
      <c r="BV99" s="126">
        <f t="shared" si="66"/>
        <v>7.833333333333333</v>
      </c>
      <c r="BW99" s="126">
        <f t="shared" si="67"/>
        <v>15.666666666666666</v>
      </c>
      <c r="BX99" s="126">
        <f t="shared" si="68"/>
        <v>31.333333333333332</v>
      </c>
      <c r="CA99" s="20">
        <v>94</v>
      </c>
      <c r="CB99" s="126">
        <f t="shared" si="69"/>
        <v>36.200989120779987</v>
      </c>
      <c r="CC99" s="126">
        <f t="shared" si="70"/>
        <v>36.200989120779987</v>
      </c>
      <c r="CD99" s="126">
        <f t="shared" si="71"/>
        <v>3.1675865480682495</v>
      </c>
      <c r="CE99" s="126">
        <f t="shared" si="81"/>
        <v>5.0018637818003446</v>
      </c>
      <c r="CF99" s="126">
        <f t="shared" si="72"/>
        <v>13.428571428571427</v>
      </c>
      <c r="CI99" s="20">
        <v>94</v>
      </c>
      <c r="CJ99" s="126">
        <f t="shared" si="73"/>
        <v>35.503104290151413</v>
      </c>
      <c r="CK99" s="126">
        <f t="shared" si="74"/>
        <v>35.503104290151413</v>
      </c>
      <c r="CL99" s="126">
        <f t="shared" si="75"/>
        <v>4.659782438082372</v>
      </c>
      <c r="CM99" s="126">
        <f t="shared" si="76"/>
        <v>4.9054375530433729</v>
      </c>
      <c r="CN99" s="126">
        <f t="shared" si="77"/>
        <v>13.428571428571427</v>
      </c>
    </row>
    <row r="100" spans="19:92" x14ac:dyDescent="0.3">
      <c r="S100" s="1">
        <v>95</v>
      </c>
      <c r="T100" s="123">
        <f t="shared" si="49"/>
        <v>28.050207479574219</v>
      </c>
      <c r="U100" s="123">
        <f t="shared" si="51"/>
        <v>28.050207479574219</v>
      </c>
      <c r="V100" s="123">
        <f t="shared" si="52"/>
        <v>7.3631794633882324</v>
      </c>
      <c r="W100" s="123">
        <f t="shared" si="53"/>
        <v>12.536405577463338</v>
      </c>
      <c r="X100" s="123">
        <f t="shared" si="50"/>
        <v>19</v>
      </c>
      <c r="Y100" s="123"/>
      <c r="Z100" s="124"/>
      <c r="AA100" s="125">
        <v>95</v>
      </c>
      <c r="AB100" s="121">
        <f t="shared" si="82"/>
        <v>0.29526534189025494</v>
      </c>
      <c r="AC100" s="121">
        <f t="shared" si="82"/>
        <v>0.29526534189025494</v>
      </c>
      <c r="AD100" s="121">
        <f t="shared" si="82"/>
        <v>7.7507152246191924E-2</v>
      </c>
      <c r="AE100" s="121">
        <f t="shared" si="82"/>
        <v>0.1319621639732983</v>
      </c>
      <c r="AF100" s="121">
        <f t="shared" si="82"/>
        <v>0.2</v>
      </c>
      <c r="AJ100" s="20">
        <v>95</v>
      </c>
      <c r="AK100" s="126">
        <f t="shared" si="54"/>
        <v>38.803445785491128</v>
      </c>
      <c r="AL100" s="126">
        <f t="shared" si="55"/>
        <v>38.803445785491128</v>
      </c>
      <c r="AM100" s="126">
        <f t="shared" si="56"/>
        <v>3.3953015062304734</v>
      </c>
      <c r="AN100" s="126">
        <f t="shared" si="57"/>
        <v>5.3614432864236443</v>
      </c>
      <c r="AO100" s="126">
        <f t="shared" si="58"/>
        <v>8.6363636363636367</v>
      </c>
      <c r="AP100" s="127"/>
      <c r="AQ100" s="126"/>
      <c r="AR100" s="125">
        <v>95</v>
      </c>
      <c r="AS100" s="121">
        <f t="shared" si="83"/>
        <v>0.40845732405780133</v>
      </c>
      <c r="AT100" s="121">
        <f t="shared" si="83"/>
        <v>0.40845732405780133</v>
      </c>
      <c r="AU100" s="121">
        <f t="shared" si="83"/>
        <v>3.5740015855057615E-2</v>
      </c>
      <c r="AV100" s="121">
        <f t="shared" si="83"/>
        <v>5.643624512024889E-2</v>
      </c>
      <c r="AW100" s="121">
        <f t="shared" si="83"/>
        <v>9.0909090909090912E-2</v>
      </c>
      <c r="AX100" s="126"/>
      <c r="BB100" s="20">
        <v>95</v>
      </c>
      <c r="BC100" s="126">
        <f t="shared" si="59"/>
        <v>38.055390639830257</v>
      </c>
      <c r="BD100" s="126">
        <f t="shared" si="60"/>
        <v>38.055390639830257</v>
      </c>
      <c r="BE100" s="126">
        <f t="shared" si="61"/>
        <v>4.9947700214777209</v>
      </c>
      <c r="BF100" s="126">
        <f t="shared" si="62"/>
        <v>5.2580850624981359</v>
      </c>
      <c r="BG100" s="126">
        <f t="shared" si="63"/>
        <v>8.6363636363636367</v>
      </c>
      <c r="BJ100" s="1">
        <v>48</v>
      </c>
      <c r="BK100" s="128">
        <f t="shared" si="84"/>
        <v>0.4005830593666343</v>
      </c>
      <c r="BL100" s="128">
        <f t="shared" si="84"/>
        <v>0.4005830593666343</v>
      </c>
      <c r="BM100" s="128">
        <f t="shared" si="84"/>
        <v>5.2576526541870748E-2</v>
      </c>
      <c r="BN100" s="128">
        <f t="shared" si="84"/>
        <v>5.5348263815769856E-2</v>
      </c>
      <c r="BO100" s="128">
        <f t="shared" si="84"/>
        <v>9.0909090909090912E-2</v>
      </c>
      <c r="BS100" s="20">
        <v>95</v>
      </c>
      <c r="BT100" s="126">
        <f t="shared" si="64"/>
        <v>19.791666666666671</v>
      </c>
      <c r="BU100" s="126">
        <f t="shared" si="65"/>
        <v>19.791666666666671</v>
      </c>
      <c r="BV100" s="126">
        <f t="shared" si="66"/>
        <v>7.9166666666666661</v>
      </c>
      <c r="BW100" s="126">
        <f t="shared" si="67"/>
        <v>15.833333333333332</v>
      </c>
      <c r="BX100" s="126">
        <f t="shared" si="68"/>
        <v>31.666666666666664</v>
      </c>
      <c r="CA100" s="20">
        <v>95</v>
      </c>
      <c r="CB100" s="126">
        <f t="shared" si="69"/>
        <v>36.586106026320202</v>
      </c>
      <c r="CC100" s="126">
        <f t="shared" si="70"/>
        <v>36.586106026320202</v>
      </c>
      <c r="CD100" s="126">
        <f t="shared" si="71"/>
        <v>3.2012842773030181</v>
      </c>
      <c r="CE100" s="126">
        <f t="shared" si="81"/>
        <v>5.0550750986280075</v>
      </c>
      <c r="CF100" s="126">
        <f t="shared" si="72"/>
        <v>13.571428571428571</v>
      </c>
      <c r="CI100" s="20">
        <v>95</v>
      </c>
      <c r="CJ100" s="126">
        <f t="shared" si="73"/>
        <v>35.880796888982808</v>
      </c>
      <c r="CK100" s="126">
        <f t="shared" si="74"/>
        <v>35.880796888982808</v>
      </c>
      <c r="CL100" s="126">
        <f t="shared" si="75"/>
        <v>4.7093545916789932</v>
      </c>
      <c r="CM100" s="126">
        <f t="shared" si="76"/>
        <v>4.9576230589268135</v>
      </c>
      <c r="CN100" s="126">
        <f t="shared" si="77"/>
        <v>13.571428571428571</v>
      </c>
    </row>
    <row r="101" spans="19:92" x14ac:dyDescent="0.3">
      <c r="S101" s="1">
        <v>96</v>
      </c>
      <c r="T101" s="123">
        <f t="shared" si="49"/>
        <v>28.345472821464476</v>
      </c>
      <c r="U101" s="123">
        <f t="shared" si="51"/>
        <v>28.345472821464476</v>
      </c>
      <c r="V101" s="123">
        <f t="shared" si="52"/>
        <v>7.4406866156344247</v>
      </c>
      <c r="W101" s="123">
        <f t="shared" si="53"/>
        <v>12.668367741436636</v>
      </c>
      <c r="X101" s="123">
        <f t="shared" si="50"/>
        <v>19.200000000000003</v>
      </c>
      <c r="Y101" s="123"/>
      <c r="Z101" s="124"/>
      <c r="AA101" s="125">
        <v>96</v>
      </c>
      <c r="AB101" s="121">
        <f t="shared" si="82"/>
        <v>0.29526534189025494</v>
      </c>
      <c r="AC101" s="121">
        <f t="shared" si="82"/>
        <v>0.29526534189025494</v>
      </c>
      <c r="AD101" s="121">
        <f t="shared" si="82"/>
        <v>7.7507152246191924E-2</v>
      </c>
      <c r="AE101" s="121">
        <f t="shared" si="82"/>
        <v>0.1319621639732983</v>
      </c>
      <c r="AF101" s="121">
        <f t="shared" si="82"/>
        <v>0.2</v>
      </c>
      <c r="AJ101" s="20">
        <v>96</v>
      </c>
      <c r="AK101" s="126">
        <f t="shared" si="54"/>
        <v>39.211903109548928</v>
      </c>
      <c r="AL101" s="126">
        <f t="shared" si="55"/>
        <v>39.211903109548928</v>
      </c>
      <c r="AM101" s="126">
        <f t="shared" si="56"/>
        <v>3.4310415220855308</v>
      </c>
      <c r="AN101" s="126">
        <f t="shared" si="57"/>
        <v>5.4178795315438935</v>
      </c>
      <c r="AO101" s="126">
        <f t="shared" si="58"/>
        <v>8.7272727272727266</v>
      </c>
      <c r="AP101" s="127"/>
      <c r="AQ101" s="126"/>
      <c r="AR101" s="125">
        <v>96</v>
      </c>
      <c r="AS101" s="121">
        <f t="shared" si="83"/>
        <v>0.40845732405780133</v>
      </c>
      <c r="AT101" s="121">
        <f t="shared" si="83"/>
        <v>0.40845732405780133</v>
      </c>
      <c r="AU101" s="121">
        <f t="shared" si="83"/>
        <v>3.5740015855057615E-2</v>
      </c>
      <c r="AV101" s="121">
        <f t="shared" si="83"/>
        <v>5.643624512024889E-2</v>
      </c>
      <c r="AW101" s="121">
        <f t="shared" si="83"/>
        <v>9.0909090909090912E-2</v>
      </c>
      <c r="AX101" s="126"/>
      <c r="BB101" s="20">
        <v>96</v>
      </c>
      <c r="BC101" s="126">
        <f t="shared" si="59"/>
        <v>38.455973699196889</v>
      </c>
      <c r="BD101" s="126">
        <f t="shared" si="60"/>
        <v>38.455973699196889</v>
      </c>
      <c r="BE101" s="126">
        <f t="shared" si="61"/>
        <v>5.0473465480195916</v>
      </c>
      <c r="BF101" s="126">
        <f t="shared" si="62"/>
        <v>5.3134333263139064</v>
      </c>
      <c r="BG101" s="126">
        <f t="shared" si="63"/>
        <v>8.7272727272727266</v>
      </c>
      <c r="BJ101" s="1">
        <f>BB101</f>
        <v>96</v>
      </c>
      <c r="BK101" s="128">
        <f t="shared" si="84"/>
        <v>0.4005830593666343</v>
      </c>
      <c r="BL101" s="128">
        <f>BL100</f>
        <v>0.4005830593666343</v>
      </c>
      <c r="BM101" s="128">
        <f t="shared" si="84"/>
        <v>5.2576526541870748E-2</v>
      </c>
      <c r="BN101" s="128">
        <f t="shared" si="84"/>
        <v>5.5348263815769856E-2</v>
      </c>
      <c r="BO101" s="128">
        <f t="shared" si="84"/>
        <v>9.0909090909090912E-2</v>
      </c>
      <c r="BS101" s="20">
        <v>96</v>
      </c>
      <c r="BT101" s="126">
        <f t="shared" si="64"/>
        <v>20.000000000000004</v>
      </c>
      <c r="BU101" s="126">
        <f t="shared" si="65"/>
        <v>20.000000000000004</v>
      </c>
      <c r="BV101" s="126">
        <f t="shared" si="66"/>
        <v>8</v>
      </c>
      <c r="BW101" s="126">
        <f t="shared" si="67"/>
        <v>16</v>
      </c>
      <c r="BX101" s="126">
        <f t="shared" si="68"/>
        <v>32</v>
      </c>
      <c r="CA101" s="20">
        <v>96</v>
      </c>
      <c r="CB101" s="126">
        <f t="shared" si="69"/>
        <v>36.971222931860417</v>
      </c>
      <c r="CC101" s="126">
        <f t="shared" si="70"/>
        <v>36.971222931860417</v>
      </c>
      <c r="CD101" s="126">
        <f t="shared" si="71"/>
        <v>3.2349820065377868</v>
      </c>
      <c r="CE101" s="126">
        <f t="shared" si="81"/>
        <v>5.1082864154556713</v>
      </c>
      <c r="CF101" s="126">
        <f t="shared" si="72"/>
        <v>13.714285714285714</v>
      </c>
      <c r="CI101" s="20">
        <v>96</v>
      </c>
      <c r="CJ101" s="126">
        <f t="shared" si="73"/>
        <v>36.258489487814209</v>
      </c>
      <c r="CK101" s="126">
        <f t="shared" si="74"/>
        <v>36.258489487814209</v>
      </c>
      <c r="CL101" s="126">
        <f t="shared" si="75"/>
        <v>4.7589267452756143</v>
      </c>
      <c r="CM101" s="126">
        <f t="shared" si="76"/>
        <v>5.0098085648102533</v>
      </c>
      <c r="CN101" s="126">
        <f t="shared" si="77"/>
        <v>13.714285714285714</v>
      </c>
    </row>
    <row r="102" spans="19:92" x14ac:dyDescent="0.3">
      <c r="S102" s="1">
        <v>97</v>
      </c>
      <c r="T102" s="123">
        <f t="shared" si="49"/>
        <v>28.64073816335473</v>
      </c>
      <c r="U102" s="123">
        <f t="shared" si="51"/>
        <v>28.64073816335473</v>
      </c>
      <c r="V102" s="123">
        <f t="shared" si="52"/>
        <v>7.518193767880617</v>
      </c>
      <c r="W102" s="123">
        <f t="shared" si="53"/>
        <v>12.800329905409935</v>
      </c>
      <c r="X102" s="123">
        <f t="shared" si="50"/>
        <v>19.400000000000002</v>
      </c>
      <c r="Y102" s="123"/>
      <c r="Z102" s="124"/>
      <c r="AA102" s="125">
        <v>97</v>
      </c>
      <c r="AB102" s="121">
        <f t="shared" si="82"/>
        <v>0.29526534189025494</v>
      </c>
      <c r="AC102" s="121">
        <f t="shared" si="82"/>
        <v>0.29526534189025494</v>
      </c>
      <c r="AD102" s="121">
        <f t="shared" si="82"/>
        <v>7.7507152246191924E-2</v>
      </c>
      <c r="AE102" s="121">
        <f t="shared" si="82"/>
        <v>0.1319621639732983</v>
      </c>
      <c r="AF102" s="121">
        <f t="shared" si="82"/>
        <v>0.2</v>
      </c>
      <c r="AJ102" s="20">
        <v>97</v>
      </c>
      <c r="AK102" s="126">
        <f t="shared" si="54"/>
        <v>39.620360433606727</v>
      </c>
      <c r="AL102" s="126">
        <f t="shared" si="55"/>
        <v>39.620360433606727</v>
      </c>
      <c r="AM102" s="126">
        <f t="shared" si="56"/>
        <v>3.4667815379405886</v>
      </c>
      <c r="AN102" s="126">
        <f t="shared" si="57"/>
        <v>5.4743157766641426</v>
      </c>
      <c r="AO102" s="126">
        <f t="shared" si="58"/>
        <v>8.8181818181818183</v>
      </c>
      <c r="AP102" s="127"/>
      <c r="AQ102" s="126"/>
      <c r="AR102" s="125">
        <v>97</v>
      </c>
      <c r="AS102" s="121">
        <f t="shared" si="83"/>
        <v>0.40845732405780133</v>
      </c>
      <c r="AT102" s="121">
        <f t="shared" si="83"/>
        <v>0.40845732405780133</v>
      </c>
      <c r="AU102" s="121">
        <f t="shared" si="83"/>
        <v>3.5740015855057615E-2</v>
      </c>
      <c r="AV102" s="121">
        <f t="shared" si="83"/>
        <v>5.643624512024889E-2</v>
      </c>
      <c r="AW102" s="121">
        <f t="shared" si="83"/>
        <v>9.0909090909090912E-2</v>
      </c>
      <c r="AX102" s="126"/>
      <c r="BB102" s="20">
        <v>97</v>
      </c>
      <c r="BC102" s="126">
        <f t="shared" si="59"/>
        <v>38.856556758563528</v>
      </c>
      <c r="BD102" s="126">
        <f t="shared" si="60"/>
        <v>38.856556758563528</v>
      </c>
      <c r="BE102" s="126">
        <f t="shared" si="61"/>
        <v>5.0999230745614623</v>
      </c>
      <c r="BF102" s="126">
        <f t="shared" si="62"/>
        <v>5.368781590129676</v>
      </c>
      <c r="BG102" s="126">
        <f t="shared" si="63"/>
        <v>8.8181818181818183</v>
      </c>
      <c r="BJ102" s="1">
        <v>49</v>
      </c>
      <c r="BK102" s="128">
        <f t="shared" si="84"/>
        <v>0.4005830593666343</v>
      </c>
      <c r="BL102" s="128">
        <f t="shared" si="84"/>
        <v>0.4005830593666343</v>
      </c>
      <c r="BM102" s="128">
        <f t="shared" si="84"/>
        <v>5.2576526541870748E-2</v>
      </c>
      <c r="BN102" s="128">
        <f t="shared" si="84"/>
        <v>5.5348263815769856E-2</v>
      </c>
      <c r="BO102" s="128">
        <f t="shared" si="84"/>
        <v>9.0909090909090912E-2</v>
      </c>
      <c r="BS102" s="20">
        <v>97</v>
      </c>
      <c r="BT102" s="126">
        <f t="shared" si="64"/>
        <v>20.208333333333336</v>
      </c>
      <c r="BU102" s="126">
        <f t="shared" si="65"/>
        <v>20.208333333333336</v>
      </c>
      <c r="BV102" s="126">
        <f t="shared" si="66"/>
        <v>8.0833333333333321</v>
      </c>
      <c r="BW102" s="126">
        <f t="shared" si="67"/>
        <v>16.166666666666664</v>
      </c>
      <c r="BX102" s="126">
        <f t="shared" si="68"/>
        <v>32.333333333333329</v>
      </c>
      <c r="CA102" s="20">
        <v>97</v>
      </c>
      <c r="CB102" s="126">
        <f t="shared" si="69"/>
        <v>37.356339837400625</v>
      </c>
      <c r="CC102" s="126">
        <f t="shared" si="70"/>
        <v>37.356339837400625</v>
      </c>
      <c r="CD102" s="126">
        <f t="shared" si="71"/>
        <v>3.268679735772555</v>
      </c>
      <c r="CE102" s="126">
        <f t="shared" si="81"/>
        <v>5.1614977322833342</v>
      </c>
      <c r="CF102" s="126">
        <f t="shared" si="72"/>
        <v>13.857142857142856</v>
      </c>
      <c r="CI102" s="20">
        <v>97</v>
      </c>
      <c r="CJ102" s="126">
        <f t="shared" si="73"/>
        <v>36.636182086645604</v>
      </c>
      <c r="CK102" s="126">
        <f t="shared" si="74"/>
        <v>36.636182086645604</v>
      </c>
      <c r="CL102" s="126">
        <f t="shared" si="75"/>
        <v>4.8084988988722355</v>
      </c>
      <c r="CM102" s="126">
        <f t="shared" si="76"/>
        <v>5.0619940706936939</v>
      </c>
      <c r="CN102" s="126">
        <f t="shared" si="77"/>
        <v>13.857142857142856</v>
      </c>
    </row>
    <row r="103" spans="19:92" x14ac:dyDescent="0.3">
      <c r="S103" s="1">
        <v>98</v>
      </c>
      <c r="T103" s="123">
        <f t="shared" si="49"/>
        <v>28.936003505244983</v>
      </c>
      <c r="U103" s="123">
        <f t="shared" si="51"/>
        <v>28.936003505244983</v>
      </c>
      <c r="V103" s="123">
        <f t="shared" si="52"/>
        <v>7.5957009201268084</v>
      </c>
      <c r="W103" s="123">
        <f t="shared" si="53"/>
        <v>12.932292069383234</v>
      </c>
      <c r="X103" s="123">
        <f t="shared" si="50"/>
        <v>19.600000000000001</v>
      </c>
      <c r="Y103" s="123"/>
      <c r="Z103" s="124"/>
      <c r="AA103" s="125">
        <v>98</v>
      </c>
      <c r="AB103" s="121">
        <f t="shared" ref="AB103:AF105" si="85">AB102</f>
        <v>0.29526534189025494</v>
      </c>
      <c r="AC103" s="121">
        <f t="shared" si="85"/>
        <v>0.29526534189025494</v>
      </c>
      <c r="AD103" s="121">
        <f t="shared" si="85"/>
        <v>7.7507152246191924E-2</v>
      </c>
      <c r="AE103" s="121">
        <f t="shared" si="85"/>
        <v>0.1319621639732983</v>
      </c>
      <c r="AF103" s="121">
        <f t="shared" si="85"/>
        <v>0.2</v>
      </c>
      <c r="AJ103" s="20">
        <v>98</v>
      </c>
      <c r="AK103" s="126">
        <f t="shared" si="54"/>
        <v>40.028817757664527</v>
      </c>
      <c r="AL103" s="126">
        <f t="shared" si="55"/>
        <v>40.028817757664527</v>
      </c>
      <c r="AM103" s="126">
        <f t="shared" si="56"/>
        <v>3.5025215537956464</v>
      </c>
      <c r="AN103" s="126">
        <f t="shared" si="57"/>
        <v>5.5307520217843908</v>
      </c>
      <c r="AO103" s="126">
        <f t="shared" si="58"/>
        <v>8.9090909090909101</v>
      </c>
      <c r="AP103" s="127"/>
      <c r="AQ103" s="126"/>
      <c r="AR103" s="125">
        <v>98</v>
      </c>
      <c r="AS103" s="121">
        <f t="shared" ref="AS103:AW105" si="86">AS102</f>
        <v>0.40845732405780133</v>
      </c>
      <c r="AT103" s="121">
        <f t="shared" si="86"/>
        <v>0.40845732405780133</v>
      </c>
      <c r="AU103" s="121">
        <f t="shared" si="86"/>
        <v>3.5740015855057615E-2</v>
      </c>
      <c r="AV103" s="121">
        <f t="shared" si="86"/>
        <v>5.643624512024889E-2</v>
      </c>
      <c r="AW103" s="121">
        <f t="shared" si="86"/>
        <v>9.0909090909090912E-2</v>
      </c>
      <c r="AX103" s="126"/>
      <c r="BB103" s="20">
        <v>98</v>
      </c>
      <c r="BC103" s="126">
        <f t="shared" si="59"/>
        <v>39.25713981793016</v>
      </c>
      <c r="BD103" s="126">
        <f t="shared" si="60"/>
        <v>39.25713981793016</v>
      </c>
      <c r="BE103" s="126">
        <f t="shared" si="61"/>
        <v>5.152499601103333</v>
      </c>
      <c r="BF103" s="126">
        <f t="shared" si="62"/>
        <v>5.4241298539454457</v>
      </c>
      <c r="BG103" s="126">
        <f t="shared" si="63"/>
        <v>8.9090909090909101</v>
      </c>
      <c r="BJ103" s="1">
        <f>BB103</f>
        <v>98</v>
      </c>
      <c r="BK103" s="128">
        <f t="shared" ref="BK103:BO105" si="87">BK102</f>
        <v>0.4005830593666343</v>
      </c>
      <c r="BL103" s="128">
        <f t="shared" si="87"/>
        <v>0.4005830593666343</v>
      </c>
      <c r="BM103" s="128">
        <f t="shared" si="87"/>
        <v>5.2576526541870748E-2</v>
      </c>
      <c r="BN103" s="128">
        <f t="shared" si="87"/>
        <v>5.5348263815769856E-2</v>
      </c>
      <c r="BO103" s="128">
        <f t="shared" si="87"/>
        <v>9.0909090909090912E-2</v>
      </c>
      <c r="BS103" s="20">
        <v>98</v>
      </c>
      <c r="BT103" s="126">
        <f t="shared" si="64"/>
        <v>20.416666666666671</v>
      </c>
      <c r="BU103" s="126">
        <f t="shared" si="65"/>
        <v>20.416666666666671</v>
      </c>
      <c r="BV103" s="126">
        <f t="shared" si="66"/>
        <v>8.1666666666666661</v>
      </c>
      <c r="BW103" s="126">
        <f t="shared" si="67"/>
        <v>16.333333333333332</v>
      </c>
      <c r="BX103" s="126">
        <f t="shared" si="68"/>
        <v>32.666666666666664</v>
      </c>
      <c r="CA103" s="20">
        <v>98</v>
      </c>
      <c r="CB103" s="126">
        <f t="shared" si="69"/>
        <v>37.741456742940841</v>
      </c>
      <c r="CC103" s="126">
        <f t="shared" si="70"/>
        <v>37.741456742940841</v>
      </c>
      <c r="CD103" s="126">
        <f t="shared" si="71"/>
        <v>3.3023774650073237</v>
      </c>
      <c r="CE103" s="126">
        <f t="shared" si="81"/>
        <v>5.2147090491109971</v>
      </c>
      <c r="CF103" s="126">
        <f t="shared" si="72"/>
        <v>14</v>
      </c>
      <c r="CI103" s="20">
        <v>98</v>
      </c>
      <c r="CJ103" s="126">
        <f t="shared" si="73"/>
        <v>37.013874685477006</v>
      </c>
      <c r="CK103" s="126">
        <f t="shared" si="74"/>
        <v>37.013874685477006</v>
      </c>
      <c r="CL103" s="126">
        <f t="shared" si="75"/>
        <v>4.8580710524688566</v>
      </c>
      <c r="CM103" s="126">
        <f t="shared" si="76"/>
        <v>5.1141795765771336</v>
      </c>
      <c r="CN103" s="126">
        <f t="shared" si="77"/>
        <v>14</v>
      </c>
    </row>
    <row r="104" spans="19:92" x14ac:dyDescent="0.3">
      <c r="S104" s="1">
        <v>99</v>
      </c>
      <c r="T104" s="123">
        <f t="shared" si="49"/>
        <v>29.23126884713524</v>
      </c>
      <c r="U104" s="123">
        <f t="shared" si="51"/>
        <v>29.23126884713524</v>
      </c>
      <c r="V104" s="123">
        <f t="shared" si="52"/>
        <v>7.6732080723730007</v>
      </c>
      <c r="W104" s="123">
        <f t="shared" si="53"/>
        <v>13.064254233356531</v>
      </c>
      <c r="X104" s="123">
        <f t="shared" si="50"/>
        <v>19.8</v>
      </c>
      <c r="Y104" s="123"/>
      <c r="Z104" s="124"/>
      <c r="AA104" s="125">
        <v>99</v>
      </c>
      <c r="AB104" s="121">
        <f t="shared" si="85"/>
        <v>0.29526534189025494</v>
      </c>
      <c r="AC104" s="121">
        <f t="shared" si="85"/>
        <v>0.29526534189025494</v>
      </c>
      <c r="AD104" s="121">
        <f t="shared" si="85"/>
        <v>7.7507152246191924E-2</v>
      </c>
      <c r="AE104" s="121">
        <f t="shared" si="85"/>
        <v>0.1319621639732983</v>
      </c>
      <c r="AF104" s="121">
        <f t="shared" si="85"/>
        <v>0.2</v>
      </c>
      <c r="AJ104" s="20">
        <v>99</v>
      </c>
      <c r="AK104" s="126">
        <f t="shared" si="54"/>
        <v>40.437275081722333</v>
      </c>
      <c r="AL104" s="126">
        <f t="shared" si="55"/>
        <v>40.437275081722333</v>
      </c>
      <c r="AM104" s="126">
        <f t="shared" si="56"/>
        <v>3.5382615696507038</v>
      </c>
      <c r="AN104" s="126">
        <f t="shared" si="57"/>
        <v>5.58718826690464</v>
      </c>
      <c r="AO104" s="126">
        <f t="shared" si="58"/>
        <v>9</v>
      </c>
      <c r="AP104" s="127"/>
      <c r="AQ104" s="126"/>
      <c r="AR104" s="125">
        <v>99</v>
      </c>
      <c r="AS104" s="121">
        <f t="shared" si="86"/>
        <v>0.40845732405780133</v>
      </c>
      <c r="AT104" s="121">
        <f t="shared" si="86"/>
        <v>0.40845732405780133</v>
      </c>
      <c r="AU104" s="121">
        <f t="shared" si="86"/>
        <v>3.5740015855057615E-2</v>
      </c>
      <c r="AV104" s="121">
        <f t="shared" si="86"/>
        <v>5.643624512024889E-2</v>
      </c>
      <c r="AW104" s="121">
        <f t="shared" si="86"/>
        <v>9.0909090909090912E-2</v>
      </c>
      <c r="AX104" s="126"/>
      <c r="BB104" s="20">
        <v>99</v>
      </c>
      <c r="BC104" s="126">
        <f t="shared" si="59"/>
        <v>39.657722877296798</v>
      </c>
      <c r="BD104" s="126">
        <f t="shared" si="60"/>
        <v>39.657722877296798</v>
      </c>
      <c r="BE104" s="126">
        <f t="shared" si="61"/>
        <v>5.2050761276452038</v>
      </c>
      <c r="BF104" s="126">
        <f t="shared" si="62"/>
        <v>5.4794781177612162</v>
      </c>
      <c r="BG104" s="126">
        <f t="shared" si="63"/>
        <v>9</v>
      </c>
      <c r="BJ104" s="1">
        <v>50</v>
      </c>
      <c r="BK104" s="128">
        <f t="shared" si="87"/>
        <v>0.4005830593666343</v>
      </c>
      <c r="BL104" s="128">
        <f t="shared" si="87"/>
        <v>0.4005830593666343</v>
      </c>
      <c r="BM104" s="128">
        <f t="shared" si="87"/>
        <v>5.2576526541870748E-2</v>
      </c>
      <c r="BN104" s="128">
        <f t="shared" si="87"/>
        <v>5.5348263815769856E-2</v>
      </c>
      <c r="BO104" s="128">
        <f t="shared" si="87"/>
        <v>9.0909090909090912E-2</v>
      </c>
      <c r="BS104" s="20">
        <v>99</v>
      </c>
      <c r="BT104" s="126">
        <f t="shared" si="64"/>
        <v>20.625000000000004</v>
      </c>
      <c r="BU104" s="126">
        <f t="shared" si="65"/>
        <v>20.625000000000004</v>
      </c>
      <c r="BV104" s="126">
        <f t="shared" si="66"/>
        <v>8.25</v>
      </c>
      <c r="BW104" s="126">
        <f t="shared" si="67"/>
        <v>16.5</v>
      </c>
      <c r="BX104" s="126">
        <f t="shared" si="68"/>
        <v>33</v>
      </c>
      <c r="CA104" s="20">
        <v>99</v>
      </c>
      <c r="CB104" s="126">
        <f t="shared" si="69"/>
        <v>38.126573648481056</v>
      </c>
      <c r="CC104" s="126">
        <f t="shared" si="70"/>
        <v>38.126573648481056</v>
      </c>
      <c r="CD104" s="126">
        <f t="shared" si="71"/>
        <v>3.3360751942420923</v>
      </c>
      <c r="CE104" s="126">
        <f t="shared" si="81"/>
        <v>5.2679203659386609</v>
      </c>
      <c r="CF104" s="126">
        <f t="shared" si="72"/>
        <v>14.142857142857142</v>
      </c>
      <c r="CI104" s="20">
        <v>99</v>
      </c>
      <c r="CJ104" s="126">
        <f t="shared" si="73"/>
        <v>37.391567284308401</v>
      </c>
      <c r="CK104" s="126">
        <f t="shared" si="74"/>
        <v>37.391567284308401</v>
      </c>
      <c r="CL104" s="126">
        <f t="shared" si="75"/>
        <v>4.9076432060654769</v>
      </c>
      <c r="CM104" s="126">
        <f t="shared" si="76"/>
        <v>5.1663650824605742</v>
      </c>
      <c r="CN104" s="126">
        <f t="shared" si="77"/>
        <v>14.142857142857142</v>
      </c>
    </row>
    <row r="105" spans="19:92" x14ac:dyDescent="0.3">
      <c r="S105" s="1">
        <v>100</v>
      </c>
      <c r="T105" s="123">
        <f t="shared" si="49"/>
        <v>29.526534189025494</v>
      </c>
      <c r="U105" s="123">
        <f t="shared" si="51"/>
        <v>29.526534189025494</v>
      </c>
      <c r="V105" s="123">
        <f t="shared" si="52"/>
        <v>7.7507152246191922</v>
      </c>
      <c r="W105" s="123">
        <f t="shared" si="53"/>
        <v>13.196216397329829</v>
      </c>
      <c r="X105" s="123">
        <f t="shared" si="50"/>
        <v>20</v>
      </c>
      <c r="Y105" s="123"/>
      <c r="Z105" s="124"/>
      <c r="AA105" s="125">
        <v>100</v>
      </c>
      <c r="AB105" s="121">
        <f t="shared" si="85"/>
        <v>0.29526534189025494</v>
      </c>
      <c r="AC105" s="121">
        <f t="shared" si="85"/>
        <v>0.29526534189025494</v>
      </c>
      <c r="AD105" s="121">
        <f t="shared" si="85"/>
        <v>7.7507152246191924E-2</v>
      </c>
      <c r="AE105" s="121">
        <f t="shared" si="85"/>
        <v>0.1319621639732983</v>
      </c>
      <c r="AF105" s="121">
        <f t="shared" si="85"/>
        <v>0.2</v>
      </c>
      <c r="AJ105" s="20">
        <v>100</v>
      </c>
      <c r="AK105" s="126">
        <f t="shared" si="54"/>
        <v>40.845732405780133</v>
      </c>
      <c r="AL105" s="126">
        <f t="shared" si="55"/>
        <v>40.845732405780133</v>
      </c>
      <c r="AM105" s="126">
        <f t="shared" si="56"/>
        <v>3.5740015855057616</v>
      </c>
      <c r="AN105" s="126">
        <f t="shared" si="57"/>
        <v>5.6436245120248891</v>
      </c>
      <c r="AO105" s="126">
        <f t="shared" si="58"/>
        <v>9.0909090909090917</v>
      </c>
      <c r="AP105" s="127"/>
      <c r="AQ105" s="126"/>
      <c r="AR105" s="125">
        <v>100</v>
      </c>
      <c r="AS105" s="121">
        <f t="shared" si="86"/>
        <v>0.40845732405780133</v>
      </c>
      <c r="AT105" s="121">
        <f t="shared" si="86"/>
        <v>0.40845732405780133</v>
      </c>
      <c r="AU105" s="121">
        <f t="shared" si="86"/>
        <v>3.5740015855057615E-2</v>
      </c>
      <c r="AV105" s="121">
        <f t="shared" si="86"/>
        <v>5.643624512024889E-2</v>
      </c>
      <c r="AW105" s="121">
        <f t="shared" si="86"/>
        <v>9.0909090909090912E-2</v>
      </c>
      <c r="AX105" s="126"/>
      <c r="BB105" s="20">
        <v>100</v>
      </c>
      <c r="BC105" s="126">
        <f t="shared" si="59"/>
        <v>40.05830593666343</v>
      </c>
      <c r="BD105" s="126">
        <f t="shared" si="60"/>
        <v>40.05830593666343</v>
      </c>
      <c r="BE105" s="126">
        <f t="shared" si="61"/>
        <v>5.2576526541870745</v>
      </c>
      <c r="BF105" s="126">
        <f t="shared" si="62"/>
        <v>5.5348263815769858</v>
      </c>
      <c r="BG105" s="126">
        <f t="shared" si="63"/>
        <v>9.0909090909090917</v>
      </c>
      <c r="BJ105" s="1">
        <f>BB105</f>
        <v>100</v>
      </c>
      <c r="BK105" s="128">
        <f t="shared" si="87"/>
        <v>0.4005830593666343</v>
      </c>
      <c r="BL105" s="128">
        <f t="shared" si="87"/>
        <v>0.4005830593666343</v>
      </c>
      <c r="BM105" s="128">
        <f t="shared" si="87"/>
        <v>5.2576526541870748E-2</v>
      </c>
      <c r="BN105" s="128">
        <f t="shared" si="87"/>
        <v>5.5348263815769856E-2</v>
      </c>
      <c r="BO105" s="128">
        <f t="shared" si="87"/>
        <v>9.0909090909090912E-2</v>
      </c>
      <c r="BS105" s="20">
        <v>100</v>
      </c>
      <c r="BT105" s="126">
        <f t="shared" si="64"/>
        <v>20.833333333333336</v>
      </c>
      <c r="BU105" s="126">
        <f t="shared" si="65"/>
        <v>20.833333333333336</v>
      </c>
      <c r="BV105" s="126">
        <f t="shared" si="66"/>
        <v>8.3333333333333321</v>
      </c>
      <c r="BW105" s="126">
        <f t="shared" si="67"/>
        <v>16.666666666666664</v>
      </c>
      <c r="BX105" s="126">
        <f t="shared" si="68"/>
        <v>33.333333333333329</v>
      </c>
      <c r="CA105" s="20">
        <v>100</v>
      </c>
      <c r="CB105" s="126">
        <f t="shared" si="69"/>
        <v>38.511690554021264</v>
      </c>
      <c r="CC105" s="126">
        <f t="shared" si="70"/>
        <v>38.511690554021264</v>
      </c>
      <c r="CD105" s="126">
        <f t="shared" si="71"/>
        <v>3.369772923476861</v>
      </c>
      <c r="CE105" s="126">
        <f t="shared" si="81"/>
        <v>5.3211316827663238</v>
      </c>
      <c r="CF105" s="126">
        <f t="shared" si="72"/>
        <v>14.285714285714285</v>
      </c>
      <c r="CI105" s="20">
        <v>100</v>
      </c>
      <c r="CJ105" s="126">
        <f t="shared" si="73"/>
        <v>37.769259883139803</v>
      </c>
      <c r="CK105" s="126">
        <f t="shared" si="74"/>
        <v>37.769259883139803</v>
      </c>
      <c r="CL105" s="126">
        <f t="shared" si="75"/>
        <v>4.957215359662098</v>
      </c>
      <c r="CM105" s="126">
        <f t="shared" si="76"/>
        <v>5.218550588344014</v>
      </c>
      <c r="CN105" s="126">
        <f t="shared" si="77"/>
        <v>14.285714285714285</v>
      </c>
    </row>
    <row r="106" spans="19:92" x14ac:dyDescent="0.3">
      <c r="AR106" s="20"/>
      <c r="AS106" s="20"/>
      <c r="AT106" s="20"/>
      <c r="AU106" s="20"/>
      <c r="AV106" s="20"/>
      <c r="AW106" s="20"/>
    </row>
  </sheetData>
  <mergeCells count="17">
    <mergeCell ref="B32:C32"/>
    <mergeCell ref="B34:E35"/>
    <mergeCell ref="G34:J35"/>
    <mergeCell ref="L34:O35"/>
    <mergeCell ref="B2:C2"/>
    <mergeCell ref="BS2:BU2"/>
    <mergeCell ref="CA2:CC2"/>
    <mergeCell ref="CH2:CJ2"/>
    <mergeCell ref="B4:E5"/>
    <mergeCell ref="G4:J5"/>
    <mergeCell ref="L4:O5"/>
    <mergeCell ref="BD1:BG2"/>
    <mergeCell ref="S1:T1"/>
    <mergeCell ref="U1:X2"/>
    <mergeCell ref="AI1:AJ1"/>
    <mergeCell ref="AL1:AO2"/>
    <mergeCell ref="BA1:B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789D-3AD5-4DF3-980F-79034C435FD1}">
  <dimension ref="A1:DW164"/>
  <sheetViews>
    <sheetView topLeftCell="AS1" zoomScaleNormal="100" workbookViewId="0">
      <selection activeCell="W36" sqref="W35:W36"/>
    </sheetView>
  </sheetViews>
  <sheetFormatPr defaultRowHeight="14.4" x14ac:dyDescent="0.3"/>
  <cols>
    <col min="1" max="1" width="24.21875" style="1" customWidth="1"/>
    <col min="2" max="2" width="17.6640625" style="1" customWidth="1"/>
    <col min="3" max="3" width="13.5546875" style="1" customWidth="1"/>
    <col min="4" max="4" width="13.33203125" style="1" customWidth="1"/>
    <col min="5" max="5" width="14.88671875" style="1" customWidth="1"/>
    <col min="6" max="6" width="20.88671875" style="1" customWidth="1"/>
    <col min="7" max="7" width="11.5546875" style="1" customWidth="1"/>
    <col min="8" max="8" width="14.21875" style="20" customWidth="1"/>
    <col min="9" max="9" width="18.109375" style="1" customWidth="1"/>
    <col min="10" max="16" width="8.88671875" style="1"/>
    <col min="17" max="17" width="0.88671875" style="115" customWidth="1"/>
    <col min="18" max="18" width="0.88671875" style="1" customWidth="1"/>
    <col min="19" max="19" width="17.21875" style="1" customWidth="1"/>
    <col min="20" max="20" width="8.88671875" style="20" customWidth="1"/>
    <col min="21" max="21" width="11.44140625" style="20" customWidth="1"/>
    <col min="22" max="22" width="12.77734375" style="20" customWidth="1"/>
    <col min="23" max="23" width="20.21875" style="20" customWidth="1"/>
    <col min="24" max="24" width="11.6640625" style="20" customWidth="1"/>
    <col min="25" max="25" width="8.88671875" style="20"/>
    <col min="26" max="26" width="8.88671875" style="1"/>
    <col min="27" max="27" width="11.21875" style="1" customWidth="1"/>
    <col min="28" max="28" width="12.21875" style="1" customWidth="1"/>
    <col min="29" max="29" width="10.5546875" style="1" customWidth="1"/>
    <col min="30" max="32" width="8.88671875" style="1"/>
    <col min="33" max="33" width="1" style="115" customWidth="1"/>
    <col min="34" max="34" width="15.88671875" style="1" customWidth="1"/>
    <col min="35" max="35" width="16.21875" style="1" customWidth="1"/>
    <col min="36" max="36" width="12.88671875" style="1" customWidth="1"/>
    <col min="37" max="37" width="15.109375" style="1" customWidth="1"/>
    <col min="38" max="38" width="14" style="1" customWidth="1"/>
    <col min="39" max="39" width="20.44140625" style="1" customWidth="1"/>
    <col min="40" max="40" width="11.44140625" style="1" customWidth="1"/>
    <col min="41" max="41" width="13.88671875" style="1" customWidth="1"/>
    <col min="42" max="42" width="16" style="1" bestFit="1" customWidth="1"/>
    <col min="43" max="43" width="14.77734375" style="1" customWidth="1"/>
    <col min="44" max="44" width="14.5546875" style="1" customWidth="1"/>
    <col min="45" max="45" width="11.77734375" style="1" customWidth="1"/>
    <col min="46" max="47" width="8.88671875" style="1"/>
    <col min="48" max="48" width="1.109375" style="115" customWidth="1"/>
    <col min="49" max="49" width="14.5546875" style="1" customWidth="1"/>
    <col min="50" max="50" width="20.5546875" style="1" customWidth="1"/>
    <col min="51" max="51" width="12.77734375" style="1" customWidth="1"/>
    <col min="52" max="52" width="13.21875" style="1" customWidth="1"/>
    <col min="53" max="53" width="12.33203125" style="1" customWidth="1"/>
    <col min="54" max="54" width="21.5546875" style="1" customWidth="1"/>
    <col min="55" max="55" width="15.109375" style="1" customWidth="1"/>
    <col min="56" max="56" width="11.5546875" style="1" customWidth="1"/>
    <col min="57" max="57" width="11" style="1" customWidth="1"/>
    <col min="58" max="58" width="18.77734375" style="1" customWidth="1"/>
    <col min="59" max="59" width="18.33203125" style="1" customWidth="1"/>
    <col min="60" max="60" width="8.88671875" style="1"/>
    <col min="61" max="61" width="14.44140625" style="1" bestFit="1" customWidth="1"/>
    <col min="62" max="64" width="8.88671875" style="1"/>
    <col min="65" max="65" width="1" style="115" customWidth="1"/>
    <col min="66" max="66" width="14.5546875" style="1" customWidth="1"/>
    <col min="67" max="67" width="14.44140625" style="1" customWidth="1"/>
    <col min="68" max="68" width="17.88671875" style="1" customWidth="1"/>
    <col min="69" max="69" width="16.77734375" style="1" customWidth="1"/>
    <col min="70" max="70" width="16.44140625" style="1" customWidth="1"/>
    <col min="71" max="71" width="15.33203125" style="1" customWidth="1"/>
    <col min="72" max="72" width="20.44140625" style="1" customWidth="1"/>
    <col min="73" max="73" width="12.109375" style="1" customWidth="1"/>
    <col min="74" max="74" width="11" style="1" customWidth="1"/>
    <col min="75" max="75" width="10.5546875" style="1" customWidth="1"/>
    <col min="76" max="76" width="10.33203125" style="1" customWidth="1"/>
    <col min="77" max="77" width="11.109375" style="1" customWidth="1"/>
    <col min="78" max="78" width="10.44140625" style="1" customWidth="1"/>
    <col min="79" max="79" width="0.77734375" style="115" customWidth="1"/>
    <col min="80" max="80" width="8.88671875" style="1"/>
    <col min="81" max="81" width="10.6640625" style="1" customWidth="1"/>
    <col min="82" max="82" width="16" style="1" customWidth="1"/>
    <col min="83" max="83" width="12.6640625" style="1" customWidth="1"/>
    <col min="84" max="84" width="15.5546875" style="1" customWidth="1"/>
    <col min="85" max="85" width="14.33203125" style="1" customWidth="1"/>
    <col min="86" max="86" width="21.6640625" style="1" customWidth="1"/>
    <col min="87" max="87" width="13.44140625" style="1" customWidth="1"/>
    <col min="88" max="88" width="12.77734375" style="1" customWidth="1"/>
    <col min="89" max="89" width="8.88671875" style="1"/>
    <col min="90" max="90" width="15" style="1" customWidth="1"/>
    <col min="91" max="91" width="13.6640625" style="1" customWidth="1"/>
    <col min="92" max="92" width="12.109375" style="1" customWidth="1"/>
    <col min="93" max="93" width="0.6640625" style="115" customWidth="1"/>
    <col min="94" max="94" width="12.109375" style="1" customWidth="1"/>
    <col min="95" max="95" width="14.77734375" style="1" customWidth="1"/>
    <col min="96" max="96" width="16.109375" style="302" customWidth="1"/>
    <col min="97" max="97" width="16.6640625" style="302" customWidth="1"/>
    <col min="98" max="98" width="14.6640625" style="302" customWidth="1"/>
    <col min="99" max="99" width="14.77734375" style="302" customWidth="1"/>
    <col min="100" max="100" width="17" style="302" customWidth="1"/>
    <col min="101" max="101" width="12.109375" style="302" customWidth="1"/>
    <col min="102" max="102" width="1.77734375" style="1" customWidth="1"/>
    <col min="103" max="106" width="12.109375" style="1" customWidth="1"/>
    <col min="107" max="107" width="8.88671875" style="1"/>
    <col min="108" max="108" width="1" style="115" customWidth="1"/>
    <col min="109" max="111" width="8.88671875" style="1"/>
    <col min="112" max="112" width="18.33203125" style="1" customWidth="1"/>
    <col min="113" max="113" width="13.33203125" style="1" customWidth="1"/>
    <col min="114" max="114" width="13.77734375" style="1" customWidth="1"/>
    <col min="115" max="115" width="17.5546875" style="1" customWidth="1"/>
    <col min="116" max="116" width="23.88671875" style="1" customWidth="1"/>
    <col min="117" max="117" width="12.109375" style="1" customWidth="1"/>
    <col min="118" max="118" width="14.33203125" style="1" customWidth="1"/>
    <col min="119" max="119" width="13.5546875" style="1" customWidth="1"/>
    <col min="120" max="120" width="11.6640625" style="1" customWidth="1"/>
    <col min="121" max="121" width="11.21875" style="1" customWidth="1"/>
    <col min="122" max="122" width="12" style="1" customWidth="1"/>
    <col min="123" max="123" width="12.5546875" style="1" customWidth="1"/>
    <col min="124" max="125" width="8.88671875" style="1"/>
    <col min="126" max="126" width="12.5546875" style="1" customWidth="1"/>
    <col min="127" max="127" width="12.109375" style="1" customWidth="1"/>
    <col min="128" max="16384" width="8.88671875" style="1"/>
  </cols>
  <sheetData>
    <row r="1" spans="1:127" x14ac:dyDescent="0.3">
      <c r="C1" s="334" t="s">
        <v>109</v>
      </c>
      <c r="D1" s="334"/>
      <c r="E1" s="334"/>
      <c r="H1" s="1"/>
      <c r="S1" s="206" t="s">
        <v>108</v>
      </c>
      <c r="T1" s="1"/>
      <c r="U1" s="334" t="s">
        <v>109</v>
      </c>
      <c r="V1" s="334"/>
      <c r="W1" s="334"/>
      <c r="X1" s="1"/>
      <c r="Y1" s="1"/>
      <c r="AH1" s="206" t="s">
        <v>101</v>
      </c>
      <c r="AW1" s="253" t="s">
        <v>120</v>
      </c>
      <c r="AX1" s="334" t="s">
        <v>114</v>
      </c>
      <c r="AY1" s="334"/>
      <c r="AZ1" s="334"/>
      <c r="BN1" s="333" t="s">
        <v>127</v>
      </c>
      <c r="BO1" s="333"/>
      <c r="CB1" s="333" t="s">
        <v>129</v>
      </c>
      <c r="CC1" s="333"/>
      <c r="CP1" s="333" t="s">
        <v>129</v>
      </c>
      <c r="CQ1" s="333"/>
      <c r="CR1" s="1"/>
      <c r="CS1" s="1"/>
      <c r="CT1" s="1"/>
      <c r="CU1" s="1"/>
      <c r="CV1" s="1"/>
      <c r="CW1" s="1"/>
      <c r="DE1" s="344" t="s">
        <v>127</v>
      </c>
      <c r="DF1" s="344"/>
    </row>
    <row r="2" spans="1:127" ht="15" thickBot="1" x14ac:dyDescent="0.35">
      <c r="C2" s="335"/>
      <c r="D2" s="335"/>
      <c r="E2" s="335"/>
      <c r="H2" s="1"/>
      <c r="T2" s="1"/>
      <c r="U2" s="335"/>
      <c r="V2" s="335"/>
      <c r="W2" s="335"/>
      <c r="X2" s="1"/>
      <c r="Y2" s="1"/>
      <c r="AX2" s="334"/>
      <c r="AY2" s="334"/>
      <c r="AZ2" s="334"/>
      <c r="BN2" s="333"/>
      <c r="BO2" s="333"/>
      <c r="BP2" s="334" t="s">
        <v>109</v>
      </c>
      <c r="BQ2" s="334"/>
      <c r="BR2" s="334"/>
      <c r="BS2" s="334"/>
      <c r="CB2" s="333"/>
      <c r="CC2" s="333"/>
      <c r="CD2" s="334" t="s">
        <v>109</v>
      </c>
      <c r="CE2" s="334"/>
      <c r="CF2" s="334"/>
      <c r="CG2" s="334"/>
      <c r="CP2" s="333"/>
      <c r="CQ2" s="333"/>
      <c r="CR2" s="334" t="s">
        <v>132</v>
      </c>
      <c r="CS2" s="334"/>
      <c r="CT2" s="334"/>
      <c r="CU2" s="334"/>
      <c r="CV2" s="1"/>
      <c r="CW2" s="1"/>
      <c r="DE2" s="344"/>
      <c r="DF2" s="344"/>
      <c r="DH2" s="334" t="s">
        <v>114</v>
      </c>
      <c r="DI2" s="334"/>
      <c r="DJ2" s="334"/>
    </row>
    <row r="3" spans="1:127" ht="15" thickBot="1" x14ac:dyDescent="0.35">
      <c r="A3" s="206" t="s">
        <v>101</v>
      </c>
      <c r="B3" s="313" t="s">
        <v>45</v>
      </c>
      <c r="C3" s="324"/>
      <c r="D3" s="324"/>
      <c r="E3" s="325"/>
      <c r="F3" s="336" t="s">
        <v>105</v>
      </c>
      <c r="H3" s="1"/>
      <c r="S3" s="313" t="s">
        <v>47</v>
      </c>
      <c r="T3" s="324"/>
      <c r="U3" s="324"/>
      <c r="V3" s="325"/>
      <c r="W3" s="336" t="s">
        <v>105</v>
      </c>
      <c r="X3" s="1"/>
      <c r="Y3" s="1"/>
      <c r="AJ3" s="334" t="s">
        <v>114</v>
      </c>
      <c r="AK3" s="334"/>
      <c r="AL3" s="334"/>
      <c r="AX3" s="313" t="s">
        <v>47</v>
      </c>
      <c r="AY3" s="324"/>
      <c r="AZ3" s="324"/>
      <c r="BA3" s="325"/>
      <c r="BB3" s="336" t="s">
        <v>105</v>
      </c>
      <c r="BP3" s="335"/>
      <c r="BQ3" s="335"/>
      <c r="BR3" s="335"/>
      <c r="BS3" s="335"/>
      <c r="CD3" s="335"/>
      <c r="CE3" s="335"/>
      <c r="CF3" s="335"/>
      <c r="CG3" s="335"/>
      <c r="CR3" s="335"/>
      <c r="CS3" s="335"/>
      <c r="CT3" s="335"/>
      <c r="CU3" s="335"/>
      <c r="CV3" s="1"/>
      <c r="CW3" s="1"/>
      <c r="DH3" s="334"/>
      <c r="DI3" s="334"/>
      <c r="DJ3" s="334"/>
    </row>
    <row r="4" spans="1:127" ht="15" thickBot="1" x14ac:dyDescent="0.35">
      <c r="B4" s="326"/>
      <c r="C4" s="327"/>
      <c r="D4" s="327"/>
      <c r="E4" s="328"/>
      <c r="F4" s="337"/>
      <c r="H4" s="1"/>
      <c r="S4" s="326"/>
      <c r="T4" s="327"/>
      <c r="U4" s="327"/>
      <c r="V4" s="328"/>
      <c r="W4" s="337"/>
      <c r="X4" s="1"/>
      <c r="Y4" s="1"/>
      <c r="AJ4" s="334"/>
      <c r="AK4" s="334"/>
      <c r="AL4" s="334"/>
      <c r="AO4" s="246"/>
      <c r="AP4" s="247"/>
      <c r="AQ4" s="248" t="s">
        <v>119</v>
      </c>
      <c r="AX4" s="326"/>
      <c r="AY4" s="327"/>
      <c r="AZ4" s="327"/>
      <c r="BA4" s="328"/>
      <c r="BB4" s="337"/>
      <c r="BP4" s="313" t="s">
        <v>45</v>
      </c>
      <c r="BQ4" s="319"/>
      <c r="BR4" s="319"/>
      <c r="BS4" s="320"/>
      <c r="BT4" s="336" t="s">
        <v>105</v>
      </c>
      <c r="CD4" s="313" t="s">
        <v>47</v>
      </c>
      <c r="CE4" s="324"/>
      <c r="CF4" s="324"/>
      <c r="CG4" s="325"/>
      <c r="CH4" s="336" t="s">
        <v>105</v>
      </c>
      <c r="CR4" s="313" t="s">
        <v>47</v>
      </c>
      <c r="CS4" s="324"/>
      <c r="CT4" s="324"/>
      <c r="CU4" s="325"/>
      <c r="CV4" s="336" t="s">
        <v>105</v>
      </c>
      <c r="CW4" s="1"/>
      <c r="DH4" s="313" t="s">
        <v>45</v>
      </c>
      <c r="DI4" s="319"/>
      <c r="DJ4" s="319"/>
      <c r="DK4" s="320"/>
      <c r="DL4" s="336" t="s">
        <v>105</v>
      </c>
    </row>
    <row r="5" spans="1:127" ht="15" thickBot="1" x14ac:dyDescent="0.35">
      <c r="B5" s="132" t="s">
        <v>46</v>
      </c>
      <c r="C5" s="130" t="s">
        <v>59</v>
      </c>
      <c r="D5" s="130" t="s">
        <v>60</v>
      </c>
      <c r="E5" s="211" t="s">
        <v>61</v>
      </c>
      <c r="F5" s="136" t="s">
        <v>104</v>
      </c>
      <c r="H5" s="1"/>
      <c r="S5" s="133" t="s">
        <v>48</v>
      </c>
      <c r="T5" s="134" t="s">
        <v>59</v>
      </c>
      <c r="U5" s="134" t="s">
        <v>60</v>
      </c>
      <c r="V5" s="135" t="s">
        <v>61</v>
      </c>
      <c r="W5" s="136" t="s">
        <v>104</v>
      </c>
      <c r="X5" s="1"/>
      <c r="Y5" s="1"/>
      <c r="AI5" s="313" t="s">
        <v>45</v>
      </c>
      <c r="AJ5" s="324"/>
      <c r="AK5" s="324"/>
      <c r="AL5" s="325"/>
      <c r="AM5" s="336" t="s">
        <v>105</v>
      </c>
      <c r="AO5" s="6">
        <f>'Financing Rounds Overview'!A9</f>
        <v>0</v>
      </c>
      <c r="AP5" s="238">
        <f>AM10/(AL10/(AL10+AL9+AL8))</f>
        <v>11928571.428571429</v>
      </c>
      <c r="AQ5" s="249">
        <f>AP5+(AM11+AM12)</f>
        <v>14928571.428571429</v>
      </c>
      <c r="AX5" s="133" t="s">
        <v>48</v>
      </c>
      <c r="AY5" s="134" t="s">
        <v>59</v>
      </c>
      <c r="AZ5" s="134" t="s">
        <v>60</v>
      </c>
      <c r="BA5" s="256" t="s">
        <v>61</v>
      </c>
      <c r="BB5" s="136" t="s">
        <v>104</v>
      </c>
      <c r="BP5" s="321"/>
      <c r="BQ5" s="322"/>
      <c r="BR5" s="322"/>
      <c r="BS5" s="323"/>
      <c r="BT5" s="337"/>
      <c r="CD5" s="326"/>
      <c r="CE5" s="327"/>
      <c r="CF5" s="327"/>
      <c r="CG5" s="328"/>
      <c r="CH5" s="337"/>
      <c r="CR5" s="326"/>
      <c r="CS5" s="327"/>
      <c r="CT5" s="327"/>
      <c r="CU5" s="328"/>
      <c r="CV5" s="337"/>
      <c r="CW5" s="1"/>
      <c r="DH5" s="321"/>
      <c r="DI5" s="322"/>
      <c r="DJ5" s="322"/>
      <c r="DK5" s="323"/>
      <c r="DL5" s="337"/>
    </row>
    <row r="6" spans="1:127" ht="15" thickBot="1" x14ac:dyDescent="0.35">
      <c r="B6" s="136" t="s">
        <v>53</v>
      </c>
      <c r="C6" s="137">
        <v>0.5</v>
      </c>
      <c r="D6" s="138">
        <f>' Graphs'!I7</f>
        <v>0.44930305646358143</v>
      </c>
      <c r="E6" s="212">
        <f>' Graphs'!J7</f>
        <v>0.40845732405780133</v>
      </c>
      <c r="F6" s="207"/>
      <c r="H6" s="1"/>
      <c r="S6" s="136" t="s">
        <v>53</v>
      </c>
      <c r="T6" s="137">
        <v>0.5</v>
      </c>
      <c r="U6" s="138">
        <f>' Graphs'!N7</f>
        <v>0.44064136530329767</v>
      </c>
      <c r="V6" s="138">
        <f>' Graphs'!O7</f>
        <v>0.4005830593666343</v>
      </c>
      <c r="W6" s="207"/>
      <c r="X6" s="1"/>
      <c r="Y6" s="1"/>
      <c r="AI6" s="326"/>
      <c r="AJ6" s="327"/>
      <c r="AK6" s="327"/>
      <c r="AL6" s="328"/>
      <c r="AM6" s="337"/>
      <c r="AO6" s="6">
        <f>'Financing Rounds Overview'!A10</f>
        <v>0</v>
      </c>
      <c r="AP6" s="238">
        <f>AM11/(AL11/(AL11+AL10+AL9+AL8))</f>
        <v>16108281.25</v>
      </c>
      <c r="AQ6" s="249">
        <f>AP6+AM12</f>
        <v>18108281.25</v>
      </c>
      <c r="AR6" s="340" t="s">
        <v>116</v>
      </c>
      <c r="AS6" s="340"/>
      <c r="AT6" s="341"/>
      <c r="AX6" s="136" t="s">
        <v>53</v>
      </c>
      <c r="AY6" s="137">
        <v>0.5</v>
      </c>
      <c r="AZ6" s="138">
        <f>' Graphs'!N7</f>
        <v>0.44064136530329767</v>
      </c>
      <c r="BA6" s="212">
        <f>' Graphs'!O7</f>
        <v>0.4005830593666343</v>
      </c>
      <c r="BB6" s="207"/>
      <c r="BP6" s="132" t="s">
        <v>46</v>
      </c>
      <c r="BQ6" s="130" t="s">
        <v>59</v>
      </c>
      <c r="BR6" s="130" t="s">
        <v>60</v>
      </c>
      <c r="BS6" s="131" t="s">
        <v>61</v>
      </c>
      <c r="BT6" s="136" t="s">
        <v>104</v>
      </c>
      <c r="CD6" s="133" t="s">
        <v>48</v>
      </c>
      <c r="CE6" s="134" t="s">
        <v>59</v>
      </c>
      <c r="CF6" s="134" t="s">
        <v>60</v>
      </c>
      <c r="CG6" s="135" t="s">
        <v>61</v>
      </c>
      <c r="CH6" s="136" t="s">
        <v>104</v>
      </c>
      <c r="CR6" s="133" t="s">
        <v>48</v>
      </c>
      <c r="CS6" s="134" t="s">
        <v>59</v>
      </c>
      <c r="CT6" s="134" t="s">
        <v>60</v>
      </c>
      <c r="CU6" s="135" t="s">
        <v>61</v>
      </c>
      <c r="CV6" s="136" t="s">
        <v>104</v>
      </c>
      <c r="CW6" s="1"/>
      <c r="DH6" s="132" t="s">
        <v>46</v>
      </c>
      <c r="DI6" s="130" t="s">
        <v>59</v>
      </c>
      <c r="DJ6" s="130" t="s">
        <v>60</v>
      </c>
      <c r="DK6" s="131" t="s">
        <v>61</v>
      </c>
      <c r="DL6" s="136" t="s">
        <v>104</v>
      </c>
      <c r="DN6" s="285" t="s">
        <v>62</v>
      </c>
      <c r="DO6" s="282">
        <f>DL9/(DK9/(DK9+DK8+DK7))+3000000</f>
        <v>14928571.428571427</v>
      </c>
      <c r="DQ6" s="342" t="s">
        <v>116</v>
      </c>
      <c r="DR6" s="340"/>
      <c r="DS6" s="341"/>
      <c r="DU6" s="342" t="s">
        <v>131</v>
      </c>
      <c r="DV6" s="340"/>
      <c r="DW6" s="341"/>
    </row>
    <row r="7" spans="1:127" ht="15" thickBot="1" x14ac:dyDescent="0.35">
      <c r="B7" s="30" t="s">
        <v>54</v>
      </c>
      <c r="C7" s="139">
        <v>0.5</v>
      </c>
      <c r="D7" s="138">
        <f>' Graphs'!I8</f>
        <v>0.44930305646358143</v>
      </c>
      <c r="E7" s="212">
        <f>' Graphs'!J8</f>
        <v>0.40845732405780133</v>
      </c>
      <c r="F7" s="207"/>
      <c r="H7" s="1"/>
      <c r="S7" s="30" t="s">
        <v>54</v>
      </c>
      <c r="T7" s="139">
        <v>0.5</v>
      </c>
      <c r="U7" s="138">
        <f>' Graphs'!N8</f>
        <v>0.44064136530329767</v>
      </c>
      <c r="V7" s="138">
        <f>' Graphs'!O8</f>
        <v>0.4005830593666343</v>
      </c>
      <c r="W7" s="207"/>
      <c r="X7" s="1"/>
      <c r="Y7" s="1"/>
      <c r="AI7" s="132" t="s">
        <v>46</v>
      </c>
      <c r="AJ7" s="130" t="s">
        <v>59</v>
      </c>
      <c r="AK7" s="130" t="s">
        <v>60</v>
      </c>
      <c r="AL7" s="211" t="s">
        <v>61</v>
      </c>
      <c r="AM7" s="136" t="s">
        <v>104</v>
      </c>
      <c r="AO7" s="23">
        <f>'Financing Rounds Overview'!A11</f>
        <v>0</v>
      </c>
      <c r="AP7" s="239"/>
      <c r="AQ7" s="250">
        <f>AM12/AL12</f>
        <v>22000000</v>
      </c>
      <c r="AR7" s="204" t="s">
        <v>117</v>
      </c>
      <c r="AS7" s="241">
        <f>'Boomerang (UP Round)'!X21</f>
        <v>500000</v>
      </c>
      <c r="AT7" s="243">
        <f>AS7/($AS$7+$AS$8+$AS$9)</f>
        <v>0.47904191616766467</v>
      </c>
      <c r="AX7" s="30" t="s">
        <v>54</v>
      </c>
      <c r="AY7" s="139">
        <v>0.5</v>
      </c>
      <c r="AZ7" s="138">
        <f>' Graphs'!N8</f>
        <v>0.44064136530329767</v>
      </c>
      <c r="BA7" s="212">
        <f>' Graphs'!O8</f>
        <v>0.4005830593666343</v>
      </c>
      <c r="BB7" s="207"/>
      <c r="BP7" s="136" t="s">
        <v>53</v>
      </c>
      <c r="BQ7" s="137">
        <v>0.5</v>
      </c>
      <c r="BR7" s="138">
        <f>' Graphs'!I37</f>
        <v>0.44930305646358143</v>
      </c>
      <c r="BS7" s="138">
        <f>' Graphs'!J37</f>
        <v>0.38511690554021266</v>
      </c>
      <c r="BT7" s="207"/>
      <c r="CD7" s="136" t="s">
        <v>53</v>
      </c>
      <c r="CE7" s="137">
        <v>0.5</v>
      </c>
      <c r="CF7" s="138">
        <f>' Graphs'!N37</f>
        <v>0.44064136530329767</v>
      </c>
      <c r="CG7" s="138">
        <f>' Graphs'!O37</f>
        <v>0.377692598831398</v>
      </c>
      <c r="CH7" s="207"/>
      <c r="CR7" s="136" t="s">
        <v>53</v>
      </c>
      <c r="CS7" s="137">
        <v>0.5</v>
      </c>
      <c r="CT7" s="138">
        <f>CF7</f>
        <v>0.44064136530329767</v>
      </c>
      <c r="CU7" s="138">
        <f>CG7</f>
        <v>0.377692598831398</v>
      </c>
      <c r="CV7" s="207"/>
      <c r="CW7" s="1"/>
      <c r="DH7" s="136" t="s">
        <v>53</v>
      </c>
      <c r="DI7" s="137">
        <v>0.5</v>
      </c>
      <c r="DJ7" s="138">
        <f>BR7</f>
        <v>0.44930305646358143</v>
      </c>
      <c r="DK7" s="138">
        <f>BS7</f>
        <v>0.38511690554021266</v>
      </c>
      <c r="DL7" s="207"/>
      <c r="DN7" s="286" t="s">
        <v>63</v>
      </c>
      <c r="DO7" s="283">
        <f>DL10/(DK10/(DK10+DK9+DK8+DK7))+DL11</f>
        <v>18108281.25</v>
      </c>
      <c r="DQ7" s="6" t="s">
        <v>117</v>
      </c>
      <c r="DR7" s="241">
        <f>'Boomerang (Down Round)'!X39</f>
        <v>500000</v>
      </c>
      <c r="DS7" s="288">
        <f>DR7/($DR$7+$DR$8+$DR$9)</f>
        <v>0.47904191616766467</v>
      </c>
      <c r="DU7" s="6" t="s">
        <v>117</v>
      </c>
      <c r="DV7" s="241">
        <f>'Boomerang (Down Round)'!AJ39</f>
        <v>500000</v>
      </c>
      <c r="DW7" s="243">
        <f>DV7/($DV$7+$DV$8+$DV$9+$DV$10)</f>
        <v>0.40676120488663753</v>
      </c>
    </row>
    <row r="8" spans="1:127" ht="15" thickBot="1" x14ac:dyDescent="0.35">
      <c r="B8" s="30" t="s">
        <v>55</v>
      </c>
      <c r="C8" s="141"/>
      <c r="D8" s="138">
        <f>' Graphs'!I9</f>
        <v>3.9314017440563377E-2</v>
      </c>
      <c r="E8" s="212">
        <f>' Graphs'!J9</f>
        <v>3.5740015855057615E-2</v>
      </c>
      <c r="F8" s="207">
        <v>1500000</v>
      </c>
      <c r="H8" s="1"/>
      <c r="S8" s="30" t="s">
        <v>55</v>
      </c>
      <c r="T8" s="141"/>
      <c r="U8" s="138">
        <f>' Graphs'!N9</f>
        <v>5.7834179196057822E-2</v>
      </c>
      <c r="V8" s="138">
        <f>' Graphs'!O9</f>
        <v>5.2576526541870748E-2</v>
      </c>
      <c r="W8" s="207">
        <f>F8</f>
        <v>1500000</v>
      </c>
      <c r="X8" s="1"/>
      <c r="Y8" s="1"/>
      <c r="AI8" s="136" t="s">
        <v>53</v>
      </c>
      <c r="AJ8" s="137">
        <v>0.5</v>
      </c>
      <c r="AK8" s="138">
        <f>'Boomerang (UP Round)'!Z39</f>
        <v>0.44930305646358143</v>
      </c>
      <c r="AL8" s="138">
        <f>'Boomerang (UP Round)'!AF39</f>
        <v>0.40845732405780133</v>
      </c>
      <c r="AM8" s="207"/>
      <c r="AR8" s="223" t="s">
        <v>118</v>
      </c>
      <c r="AS8" s="241">
        <f>'Boomerang (UP Round)'!X22</f>
        <v>500000</v>
      </c>
      <c r="AT8" s="243">
        <f t="shared" ref="AT8:AT9" si="0">AS8/($AS$7+$AS$8+$AS$9)</f>
        <v>0.47904191616766467</v>
      </c>
      <c r="AX8" s="30" t="s">
        <v>55</v>
      </c>
      <c r="AY8" s="141"/>
      <c r="AZ8" s="138">
        <f>' Graphs'!N9</f>
        <v>5.7834179196057822E-2</v>
      </c>
      <c r="BA8" s="212">
        <f>' Graphs'!O9</f>
        <v>5.2576526541870748E-2</v>
      </c>
      <c r="BB8" s="265">
        <v>500000</v>
      </c>
      <c r="BC8" s="342" t="s">
        <v>116</v>
      </c>
      <c r="BD8" s="340"/>
      <c r="BE8" s="341"/>
      <c r="BP8" s="30" t="s">
        <v>54</v>
      </c>
      <c r="BQ8" s="139">
        <v>0.5</v>
      </c>
      <c r="BR8" s="138">
        <f>' Graphs'!I38</f>
        <v>0.44930305646358143</v>
      </c>
      <c r="BS8" s="138">
        <f>' Graphs'!J38</f>
        <v>0.38511690554021266</v>
      </c>
      <c r="BT8" s="207"/>
      <c r="CD8" s="30" t="s">
        <v>54</v>
      </c>
      <c r="CE8" s="139">
        <v>0.5</v>
      </c>
      <c r="CF8" s="138">
        <f>' Graphs'!N38</f>
        <v>0.44064136530329767</v>
      </c>
      <c r="CG8" s="138">
        <f>' Graphs'!O38</f>
        <v>0.377692598831398</v>
      </c>
      <c r="CH8" s="207"/>
      <c r="CR8" s="30" t="s">
        <v>54</v>
      </c>
      <c r="CS8" s="139">
        <v>0.5</v>
      </c>
      <c r="CT8" s="138">
        <f t="shared" ref="CT8:CT10" si="1">CF8</f>
        <v>0.44064136530329767</v>
      </c>
      <c r="CU8" s="138">
        <f t="shared" ref="CU8:CU11" si="2">CG8</f>
        <v>0.377692598831398</v>
      </c>
      <c r="CV8" s="207"/>
      <c r="CW8" s="1"/>
      <c r="DH8" s="30" t="s">
        <v>54</v>
      </c>
      <c r="DI8" s="139">
        <v>0.5</v>
      </c>
      <c r="DJ8" s="138">
        <f t="shared" ref="DJ8:DJ10" si="3">BR8</f>
        <v>0.44930305646358143</v>
      </c>
      <c r="DK8" s="138">
        <f t="shared" ref="DK8:DK11" si="4">BS8</f>
        <v>0.38511690554021266</v>
      </c>
      <c r="DL8" s="207"/>
      <c r="DN8" s="287" t="s">
        <v>64</v>
      </c>
      <c r="DO8" s="284">
        <f>DL11/DK11</f>
        <v>14000000</v>
      </c>
      <c r="DQ8" s="6" t="s">
        <v>130</v>
      </c>
      <c r="DR8" s="241">
        <f>'Boomerang (Down Round)'!X40</f>
        <v>500000</v>
      </c>
      <c r="DS8" s="288">
        <f t="shared" ref="DS8" si="5">DR8/($DR$7+$DR$8+$DR$9)</f>
        <v>0.47904191616766467</v>
      </c>
      <c r="DU8" s="6" t="s">
        <v>118</v>
      </c>
      <c r="DV8" s="241">
        <f>'Boomerang (Down Round)'!AJ40</f>
        <v>500000</v>
      </c>
      <c r="DW8" s="243">
        <f t="shared" ref="DW8:DW10" si="6">DV8/($DV$7+$DV$8+$DV$9+$DV$10)</f>
        <v>0.40676120488663753</v>
      </c>
    </row>
    <row r="9" spans="1:127" ht="15" thickBot="1" x14ac:dyDescent="0.35">
      <c r="B9" s="30" t="s">
        <v>56</v>
      </c>
      <c r="C9" s="141"/>
      <c r="D9" s="138">
        <f>' Graphs'!I10</f>
        <v>6.2079869632273778E-2</v>
      </c>
      <c r="E9" s="212">
        <f>' Graphs'!J10</f>
        <v>5.643624512024889E-2</v>
      </c>
      <c r="F9" s="207">
        <v>3000000</v>
      </c>
      <c r="H9" s="1"/>
      <c r="S9" s="30" t="s">
        <v>56</v>
      </c>
      <c r="T9" s="141"/>
      <c r="U9" s="138">
        <f>' Graphs'!N10</f>
        <v>6.0883090197346834E-2</v>
      </c>
      <c r="V9" s="138">
        <f>' Graphs'!O10</f>
        <v>5.5348263815769856E-2</v>
      </c>
      <c r="W9" s="207">
        <f t="shared" ref="W9:W10" si="7">F9</f>
        <v>3000000</v>
      </c>
      <c r="X9" s="1"/>
      <c r="Y9" s="1"/>
      <c r="AI9" s="30" t="s">
        <v>54</v>
      </c>
      <c r="AJ9" s="139">
        <v>0.5</v>
      </c>
      <c r="AK9" s="138">
        <f>'Boomerang (UP Round)'!Z40</f>
        <v>0.44930305646358143</v>
      </c>
      <c r="AL9" s="138">
        <f>'Boomerang (UP Round)'!AF40</f>
        <v>0.40845732405780133</v>
      </c>
      <c r="AM9" s="207"/>
      <c r="AR9" s="240" t="s">
        <v>5</v>
      </c>
      <c r="AS9" s="242">
        <f>'Boomerang (UP Round)'!X42</f>
        <v>43750</v>
      </c>
      <c r="AT9" s="244">
        <f t="shared" si="0"/>
        <v>4.1916167664670656E-2</v>
      </c>
      <c r="AX9" s="30" t="s">
        <v>56</v>
      </c>
      <c r="AY9" s="141"/>
      <c r="AZ9" s="138">
        <f>' Graphs'!N10</f>
        <v>6.0883090197346834E-2</v>
      </c>
      <c r="BA9" s="212">
        <f>' Graphs'!O10</f>
        <v>5.5348263815769856E-2</v>
      </c>
      <c r="BB9" s="265">
        <v>1000000</v>
      </c>
      <c r="BC9" s="254" t="s">
        <v>117</v>
      </c>
      <c r="BD9" s="241">
        <f>'Boomerang (UP Round)'!X57</f>
        <v>500000</v>
      </c>
      <c r="BE9" s="243">
        <f>BD9/(BD9+BD10+BD11)</f>
        <v>0.46920821114369504</v>
      </c>
      <c r="BP9" s="30" t="s">
        <v>55</v>
      </c>
      <c r="BQ9" s="141"/>
      <c r="BR9" s="138">
        <f>' Graphs'!I39</f>
        <v>3.9314017440563377E-2</v>
      </c>
      <c r="BS9" s="138">
        <f>' Graphs'!J39</f>
        <v>3.369772923476861E-2</v>
      </c>
      <c r="BT9" s="207">
        <v>1500000</v>
      </c>
      <c r="CD9" s="30" t="s">
        <v>55</v>
      </c>
      <c r="CE9" s="141"/>
      <c r="CF9" s="138">
        <f>' Graphs'!N39</f>
        <v>5.7834179196057822E-2</v>
      </c>
      <c r="CG9" s="138">
        <f>' Graphs'!O39</f>
        <v>4.9572153596620983E-2</v>
      </c>
      <c r="CH9" s="207">
        <v>1500000</v>
      </c>
      <c r="CR9" s="30" t="s">
        <v>55</v>
      </c>
      <c r="CS9" s="141"/>
      <c r="CT9" s="138">
        <f t="shared" si="1"/>
        <v>5.7834179196057822E-2</v>
      </c>
      <c r="CU9" s="138">
        <f t="shared" si="2"/>
        <v>4.9572153596620983E-2</v>
      </c>
      <c r="CV9" s="207">
        <v>500000</v>
      </c>
      <c r="CW9" s="1"/>
      <c r="DH9" s="30" t="s">
        <v>55</v>
      </c>
      <c r="DI9" s="141"/>
      <c r="DJ9" s="138">
        <f t="shared" si="3"/>
        <v>3.9314017440563377E-2</v>
      </c>
      <c r="DK9" s="138">
        <f t="shared" si="4"/>
        <v>3.369772923476861E-2</v>
      </c>
      <c r="DL9" s="207">
        <v>500000</v>
      </c>
      <c r="DQ9" s="23" t="s">
        <v>5</v>
      </c>
      <c r="DR9" s="242">
        <f>'Boomerang (Down Round)'!X42</f>
        <v>43750</v>
      </c>
      <c r="DS9" s="244">
        <f>DR9/($DR$7+$DR$8+$DR$9)</f>
        <v>4.1916167664670656E-2</v>
      </c>
      <c r="DU9" s="6" t="s">
        <v>5</v>
      </c>
      <c r="DV9" s="241">
        <f>'Boomerang (Down Round)'!AJ42</f>
        <v>43750</v>
      </c>
      <c r="DW9" s="243">
        <f>DV9/($DV$7+$DV$8+$DV$9+$DV$10)</f>
        <v>3.5591605427580789E-2</v>
      </c>
    </row>
    <row r="10" spans="1:127" ht="15" thickBot="1" x14ac:dyDescent="0.35">
      <c r="B10" s="30" t="s">
        <v>57</v>
      </c>
      <c r="C10" s="141"/>
      <c r="D10" s="141"/>
      <c r="E10" s="212">
        <f>' Graphs'!J11</f>
        <v>9.0909090909090912E-2</v>
      </c>
      <c r="F10" s="207">
        <v>6000000</v>
      </c>
      <c r="H10" s="1"/>
      <c r="S10" s="30" t="s">
        <v>57</v>
      </c>
      <c r="T10" s="141"/>
      <c r="U10" s="141"/>
      <c r="V10" s="138">
        <f>' Graphs'!O11</f>
        <v>9.0909090909090912E-2</v>
      </c>
      <c r="W10" s="207">
        <f t="shared" si="7"/>
        <v>6000000</v>
      </c>
      <c r="X10" s="1"/>
      <c r="Y10" s="1"/>
      <c r="AI10" s="30" t="s">
        <v>55</v>
      </c>
      <c r="AJ10" s="141"/>
      <c r="AK10" s="138">
        <f>'Boomerang (UP Round)'!Z42</f>
        <v>3.9314017440563377E-2</v>
      </c>
      <c r="AL10" s="138">
        <f>'Boomerang (UP Round)'!AF42</f>
        <v>3.5740015855057615E-2</v>
      </c>
      <c r="AM10" s="207">
        <v>500000</v>
      </c>
      <c r="AX10" s="30" t="s">
        <v>57</v>
      </c>
      <c r="AY10" s="141"/>
      <c r="AZ10" s="141"/>
      <c r="BA10" s="212">
        <f>' Graphs'!O11</f>
        <v>9.0909090909090912E-2</v>
      </c>
      <c r="BB10" s="265">
        <v>2000000</v>
      </c>
      <c r="BC10" s="254" t="s">
        <v>118</v>
      </c>
      <c r="BD10" s="241">
        <f>'Boomerang (UP Round)'!X58</f>
        <v>500000</v>
      </c>
      <c r="BE10" s="243">
        <f>BD10/(BD9+BD10+BD11)</f>
        <v>0.46920821114369504</v>
      </c>
      <c r="BP10" s="30" t="s">
        <v>56</v>
      </c>
      <c r="BQ10" s="141"/>
      <c r="BR10" s="138">
        <f>' Graphs'!I40</f>
        <v>6.2079869632273778E-2</v>
      </c>
      <c r="BS10" s="138">
        <f>' Graphs'!J40</f>
        <v>5.3211316827663238E-2</v>
      </c>
      <c r="BT10" s="207">
        <v>3000000</v>
      </c>
      <c r="CD10" s="30" t="s">
        <v>56</v>
      </c>
      <c r="CE10" s="141"/>
      <c r="CF10" s="138">
        <f>' Graphs'!N40</f>
        <v>6.0883090197346834E-2</v>
      </c>
      <c r="CG10" s="138">
        <f>' Graphs'!O40</f>
        <v>5.2185505883440141E-2</v>
      </c>
      <c r="CH10" s="207">
        <v>3000000</v>
      </c>
      <c r="CR10" s="30" t="s">
        <v>56</v>
      </c>
      <c r="CS10" s="141"/>
      <c r="CT10" s="138">
        <f t="shared" si="1"/>
        <v>6.0883090197346834E-2</v>
      </c>
      <c r="CU10" s="138">
        <f t="shared" si="2"/>
        <v>5.2185505883440141E-2</v>
      </c>
      <c r="CV10" s="207">
        <v>1000000</v>
      </c>
      <c r="CW10" s="1"/>
      <c r="DH10" s="30" t="s">
        <v>56</v>
      </c>
      <c r="DI10" s="141"/>
      <c r="DJ10" s="138">
        <f t="shared" si="3"/>
        <v>6.2079869632273778E-2</v>
      </c>
      <c r="DK10" s="138">
        <f t="shared" si="4"/>
        <v>5.3211316827663238E-2</v>
      </c>
      <c r="DL10" s="207">
        <v>1000000</v>
      </c>
      <c r="DU10" s="23" t="s">
        <v>103</v>
      </c>
      <c r="DV10" s="242">
        <f>'Boomerang (Down Round)'!AJ44</f>
        <v>185472.43811168682</v>
      </c>
      <c r="DW10" s="244">
        <f t="shared" si="6"/>
        <v>0.15088598479914409</v>
      </c>
    </row>
    <row r="11" spans="1:127" ht="15" thickBot="1" x14ac:dyDescent="0.35">
      <c r="H11" s="1"/>
      <c r="T11" s="1"/>
      <c r="U11" s="1"/>
      <c r="V11" s="1"/>
      <c r="W11" s="1"/>
      <c r="X11" s="1"/>
      <c r="Y11" s="1"/>
      <c r="AI11" s="30" t="s">
        <v>56</v>
      </c>
      <c r="AJ11" s="141"/>
      <c r="AK11" s="138">
        <f>'Boomerang (UP Round)'!Z43</f>
        <v>6.2079869632273778E-2</v>
      </c>
      <c r="AL11" s="138">
        <f>'Boomerang (UP Round)'!AF43</f>
        <v>5.643624512024889E-2</v>
      </c>
      <c r="AM11" s="207">
        <v>1000000</v>
      </c>
      <c r="AN11" s="208" t="str" cm="1">
        <f t="array" ref="AN11:AP11">TRANSPOSE(AI10:AI12)</f>
        <v>Max (CNH)</v>
      </c>
      <c r="AO11" s="208" t="str">
        <v>Tom (Inv)</v>
      </c>
      <c r="AP11" s="208" t="str">
        <v>Jerry (Inv)</v>
      </c>
      <c r="AQ11" s="208" t="s">
        <v>107</v>
      </c>
      <c r="BB11" s="205"/>
      <c r="BC11" s="255" t="s">
        <v>5</v>
      </c>
      <c r="BD11" s="242">
        <f>'Boomerang (UP Round)'!W60</f>
        <v>65625</v>
      </c>
      <c r="BE11" s="244">
        <f>BD11/(BD9+BD10+BD11)</f>
        <v>6.1583577712609971E-2</v>
      </c>
      <c r="BF11" s="128">
        <f>BE9+BE10+BE11</f>
        <v>1</v>
      </c>
      <c r="BP11" s="30" t="s">
        <v>57</v>
      </c>
      <c r="BQ11" s="141"/>
      <c r="BR11" s="141"/>
      <c r="BS11" s="138">
        <f>' Graphs'!J41</f>
        <v>0.14285714285714285</v>
      </c>
      <c r="BT11" s="207">
        <v>6000000</v>
      </c>
      <c r="CD11" s="30" t="s">
        <v>57</v>
      </c>
      <c r="CE11" s="141"/>
      <c r="CF11" s="141"/>
      <c r="CG11" s="138">
        <f>' Graphs'!O41</f>
        <v>0.14285714285714285</v>
      </c>
      <c r="CH11" s="207">
        <v>6000000</v>
      </c>
      <c r="CR11" s="30" t="s">
        <v>57</v>
      </c>
      <c r="CS11" s="141"/>
      <c r="CT11" s="141"/>
      <c r="CU11" s="138">
        <f t="shared" si="2"/>
        <v>0.14285714285714285</v>
      </c>
      <c r="CV11" s="207">
        <v>2000000</v>
      </c>
      <c r="CW11" s="1"/>
      <c r="DH11" s="30" t="s">
        <v>57</v>
      </c>
      <c r="DI11" s="141"/>
      <c r="DJ11" s="141"/>
      <c r="DK11" s="138">
        <f t="shared" si="4"/>
        <v>0.14285714285714285</v>
      </c>
      <c r="DL11" s="207">
        <v>2000000</v>
      </c>
      <c r="DW11" s="128"/>
    </row>
    <row r="12" spans="1:127" ht="15" thickBot="1" x14ac:dyDescent="0.35">
      <c r="H12" s="1"/>
      <c r="T12" s="1"/>
      <c r="U12" s="1"/>
      <c r="V12" s="1"/>
      <c r="W12" s="1"/>
      <c r="X12" s="1"/>
      <c r="Y12" s="1"/>
      <c r="AI12" s="30" t="s">
        <v>57</v>
      </c>
      <c r="AJ12" s="141"/>
      <c r="AK12" s="141"/>
      <c r="AL12" s="138">
        <f>'Boomerang (UP Round)'!AF44</f>
        <v>9.0909090909090912E-2</v>
      </c>
      <c r="AM12" s="207">
        <v>2000000</v>
      </c>
      <c r="AN12" s="208">
        <v>0.5</v>
      </c>
      <c r="AO12" s="208">
        <v>1</v>
      </c>
      <c r="AP12" s="208">
        <v>2</v>
      </c>
      <c r="AQ12" s="208">
        <v>3.5</v>
      </c>
      <c r="BG12" s="208">
        <v>11</v>
      </c>
      <c r="CR12" s="1"/>
      <c r="CS12" s="1"/>
      <c r="CT12" s="1"/>
      <c r="CU12" s="1"/>
      <c r="CV12" s="1"/>
      <c r="CW12" s="1"/>
      <c r="DK12" s="128"/>
    </row>
    <row r="13" spans="1:127" x14ac:dyDescent="0.3">
      <c r="A13" s="295" t="s">
        <v>46</v>
      </c>
      <c r="B13" s="220" t="s">
        <v>102</v>
      </c>
      <c r="C13" s="220" t="str" cm="1">
        <f t="array" ref="C13:G13">TRANSPOSE(B6:B10)</f>
        <v>Jack (F)</v>
      </c>
      <c r="D13" s="220" t="str">
        <v>Sparrow (F)</v>
      </c>
      <c r="E13" s="220" t="str">
        <v>Max (CNH)</v>
      </c>
      <c r="F13" s="220" t="str">
        <v>Tom (Inv)</v>
      </c>
      <c r="G13" s="220" t="str">
        <v>Jerry (Inv)</v>
      </c>
      <c r="H13" s="220" t="s">
        <v>107</v>
      </c>
      <c r="S13" s="1" t="str">
        <f>B13</f>
        <v>Payout Amount</v>
      </c>
      <c r="T13" s="1" t="str">
        <f t="shared" ref="T13:W13" si="8">C13</f>
        <v>Jack (F)</v>
      </c>
      <c r="U13" s="1" t="str">
        <f t="shared" si="8"/>
        <v>Sparrow (F)</v>
      </c>
      <c r="V13" s="1" t="str">
        <f t="shared" si="8"/>
        <v>Max (CNH)</v>
      </c>
      <c r="W13" s="1" t="str">
        <f t="shared" si="8"/>
        <v>Tom (Inv)</v>
      </c>
      <c r="X13" s="1" t="str">
        <f t="shared" ref="X13" si="9">G13</f>
        <v>Jerry (Inv)</v>
      </c>
      <c r="Y13" s="1" t="str">
        <f t="shared" ref="Y13" si="10">H13</f>
        <v>Sum</v>
      </c>
      <c r="Z13" s="1" t="s">
        <v>48</v>
      </c>
      <c r="AT13" s="1">
        <v>250000</v>
      </c>
      <c r="AU13" s="119">
        <f>AT13/$AT$20</f>
        <v>0.2857142857142857</v>
      </c>
      <c r="BB13" s="257" t="str" cm="1">
        <f t="array" ref="BB13:BD13">TRANSPOSE(AI10:AI12)</f>
        <v>Max (CNH)</v>
      </c>
      <c r="BC13" s="258" t="str">
        <v>Tom (Inv)</v>
      </c>
      <c r="BD13" s="258" t="str">
        <v>Jerry (Inv)</v>
      </c>
      <c r="BE13" s="259"/>
      <c r="BG13" s="208">
        <v>18</v>
      </c>
      <c r="CR13" s="1"/>
      <c r="CS13" s="1"/>
      <c r="CT13" s="1"/>
      <c r="CU13" s="1"/>
      <c r="CV13" s="1"/>
      <c r="CW13" s="1"/>
      <c r="DO13" s="1" t="str">
        <f>DH9</f>
        <v>Max (CNH)</v>
      </c>
      <c r="DP13" s="1" t="str">
        <f>DH10</f>
        <v>Tom (Inv)</v>
      </c>
      <c r="DQ13" s="1" t="str">
        <f>DH11</f>
        <v>Jerry (Inv)</v>
      </c>
      <c r="DR13" s="1" t="s">
        <v>107</v>
      </c>
    </row>
    <row r="14" spans="1:127" ht="15" thickBot="1" x14ac:dyDescent="0.35">
      <c r="A14" s="1">
        <v>0</v>
      </c>
      <c r="B14" s="20">
        <v>0</v>
      </c>
      <c r="C14" s="208">
        <v>0</v>
      </c>
      <c r="D14" s="208">
        <v>0</v>
      </c>
      <c r="E14" s="208">
        <v>0</v>
      </c>
      <c r="F14" s="208">
        <v>0</v>
      </c>
      <c r="G14" s="208">
        <v>0</v>
      </c>
      <c r="H14" s="20">
        <f>SUM(C14:G14)</f>
        <v>0</v>
      </c>
      <c r="S14" s="20">
        <v>0</v>
      </c>
      <c r="T14" s="208">
        <v>0</v>
      </c>
      <c r="U14" s="208">
        <v>0</v>
      </c>
      <c r="V14" s="208">
        <v>0</v>
      </c>
      <c r="W14" s="20">
        <v>0</v>
      </c>
      <c r="X14" s="20">
        <v>0</v>
      </c>
      <c r="Y14" s="20">
        <f>SUM(T14:X14)</f>
        <v>0</v>
      </c>
      <c r="Z14" s="1">
        <v>0</v>
      </c>
      <c r="AT14" s="1">
        <v>150000</v>
      </c>
      <c r="AU14" s="119">
        <f t="shared" ref="AU14:AU19" si="11">AT14/$AT$20</f>
        <v>0.17142857142857143</v>
      </c>
      <c r="BB14" s="240">
        <v>0.5</v>
      </c>
      <c r="BC14" s="260">
        <v>1</v>
      </c>
      <c r="BD14" s="260">
        <v>2</v>
      </c>
      <c r="BE14" s="261"/>
      <c r="BG14" s="208">
        <v>22</v>
      </c>
      <c r="CR14" s="1"/>
      <c r="CS14" s="1"/>
      <c r="CT14" s="1"/>
      <c r="CU14" s="1"/>
      <c r="CV14" s="1"/>
      <c r="CW14" s="1"/>
      <c r="DO14" s="208">
        <f>0.5</f>
        <v>0.5</v>
      </c>
      <c r="DP14" s="208">
        <v>1</v>
      </c>
      <c r="DQ14" s="208">
        <v>2</v>
      </c>
      <c r="DR14" s="208">
        <f>DQ14+DP14+DO14</f>
        <v>3.5</v>
      </c>
    </row>
    <row r="15" spans="1:127" x14ac:dyDescent="0.3">
      <c r="A15" s="1">
        <f>(C15+D15)/H15</f>
        <v>0</v>
      </c>
      <c r="B15" s="20">
        <v>1</v>
      </c>
      <c r="C15" s="208">
        <v>0</v>
      </c>
      <c r="D15" s="208">
        <v>0</v>
      </c>
      <c r="E15" s="208">
        <v>0</v>
      </c>
      <c r="F15" s="208">
        <v>0</v>
      </c>
      <c r="G15" s="20">
        <v>1</v>
      </c>
      <c r="H15" s="20">
        <f t="shared" ref="H15:H78" si="12">SUM(C15:G15)</f>
        <v>1</v>
      </c>
      <c r="S15" s="20">
        <v>1</v>
      </c>
      <c r="T15" s="208">
        <v>0</v>
      </c>
      <c r="U15" s="208">
        <v>0</v>
      </c>
      <c r="V15" s="208">
        <v>0</v>
      </c>
      <c r="W15" s="208">
        <v>0</v>
      </c>
      <c r="X15" s="20">
        <v>1</v>
      </c>
      <c r="Y15" s="20">
        <f t="shared" ref="Y15:Y78" si="13">SUM(T15:X15)</f>
        <v>1</v>
      </c>
      <c r="Z15" s="1">
        <f t="shared" ref="Z15:Z78" si="14">(T15+U15)/Y15</f>
        <v>0</v>
      </c>
      <c r="AI15" s="5" t="s">
        <v>102</v>
      </c>
      <c r="AJ15" s="5" t="str">
        <f>C13</f>
        <v>Jack (F)</v>
      </c>
      <c r="AK15" s="5" t="str">
        <f t="shared" ref="AK15:AL15" si="15">D13</f>
        <v>Sparrow (F)</v>
      </c>
      <c r="AL15" s="5" t="str">
        <f t="shared" si="15"/>
        <v>Max (CNH)</v>
      </c>
      <c r="AM15" s="5" t="str">
        <f>F13</f>
        <v>Tom (Inv)</v>
      </c>
      <c r="AN15" s="5" t="str">
        <f>G13</f>
        <v>Jerry (Inv)</v>
      </c>
      <c r="AO15" s="5" t="str">
        <f>H13</f>
        <v>Sum</v>
      </c>
      <c r="AP15" s="5" t="s">
        <v>114</v>
      </c>
      <c r="AT15" s="1">
        <v>100000</v>
      </c>
      <c r="AU15" s="119">
        <f t="shared" si="11"/>
        <v>0.11428571428571428</v>
      </c>
      <c r="AX15" s="5" t="str">
        <f t="shared" ref="AX15:BD15" si="16">AI15</f>
        <v>Payout Amount</v>
      </c>
      <c r="AY15" s="5" t="str">
        <f t="shared" si="16"/>
        <v>Jack (F)</v>
      </c>
      <c r="AZ15" s="5" t="str">
        <f t="shared" si="16"/>
        <v>Sparrow (F)</v>
      </c>
      <c r="BA15" s="5" t="str">
        <f t="shared" si="16"/>
        <v>Max (CNH)</v>
      </c>
      <c r="BB15" s="5" t="str">
        <f t="shared" si="16"/>
        <v>Tom (Inv)</v>
      </c>
      <c r="BC15" s="5" t="str">
        <f t="shared" si="16"/>
        <v>Jerry (Inv)</v>
      </c>
      <c r="BD15" s="5" t="str">
        <f t="shared" si="16"/>
        <v>Sum</v>
      </c>
      <c r="BE15" s="268"/>
      <c r="BF15" s="267"/>
      <c r="BI15" s="277"/>
      <c r="BO15" s="213" t="str">
        <f>AX15</f>
        <v>Payout Amount</v>
      </c>
      <c r="BP15" s="213" t="str">
        <f t="shared" ref="BP15:BU15" si="17">AY15</f>
        <v>Jack (F)</v>
      </c>
      <c r="BQ15" s="213" t="str">
        <f t="shared" si="17"/>
        <v>Sparrow (F)</v>
      </c>
      <c r="BR15" s="213" t="str">
        <f t="shared" si="17"/>
        <v>Max (CNH)</v>
      </c>
      <c r="BS15" s="213" t="str">
        <f t="shared" si="17"/>
        <v>Tom (Inv)</v>
      </c>
      <c r="BT15" s="213" t="str">
        <f t="shared" si="17"/>
        <v>Jerry (Inv)</v>
      </c>
      <c r="BU15" s="213" t="str">
        <f t="shared" si="17"/>
        <v>Sum</v>
      </c>
      <c r="BV15" s="1" t="s">
        <v>46</v>
      </c>
      <c r="BW15" s="208" t="str" cm="1">
        <f t="array" ref="BW15:BY15">TRANSPOSE(BP9:BP11)</f>
        <v>Max (CNH)</v>
      </c>
      <c r="BX15" s="208" t="str">
        <v>Tom (Inv)</v>
      </c>
      <c r="BY15" s="208" t="str">
        <v>Jerry (Inv)</v>
      </c>
      <c r="BZ15" s="208" t="s">
        <v>107</v>
      </c>
      <c r="CC15" s="1" t="s">
        <v>134</v>
      </c>
      <c r="CD15" s="208" t="str">
        <f>BO15</f>
        <v>Payout Amount</v>
      </c>
      <c r="CE15" s="208" t="str">
        <f t="shared" ref="CE15:CH15" si="18">BP15</f>
        <v>Jack (F)</v>
      </c>
      <c r="CF15" s="208" t="str">
        <f t="shared" si="18"/>
        <v>Sparrow (F)</v>
      </c>
      <c r="CG15" s="208" t="str">
        <f t="shared" si="18"/>
        <v>Max (CNH)</v>
      </c>
      <c r="CH15" s="208" t="str">
        <f t="shared" si="18"/>
        <v>Tom (Inv)</v>
      </c>
      <c r="CI15" s="208" t="str">
        <f t="shared" ref="CI15" si="19">BT15</f>
        <v>Jerry (Inv)</v>
      </c>
      <c r="CJ15" s="208" t="str">
        <f t="shared" ref="CJ15" si="20">BU15</f>
        <v>Sum</v>
      </c>
      <c r="CK15" s="1" t="s">
        <v>48</v>
      </c>
      <c r="CP15" s="1" t="s">
        <v>133</v>
      </c>
      <c r="CQ15" s="302" t="str">
        <f>CD15</f>
        <v>Payout Amount</v>
      </c>
      <c r="CR15" s="302" t="str">
        <f t="shared" ref="CR15:CW15" si="21">CE15</f>
        <v>Jack (F)</v>
      </c>
      <c r="CS15" s="302" t="str">
        <f t="shared" si="21"/>
        <v>Sparrow (F)</v>
      </c>
      <c r="CT15" s="302" t="str">
        <f t="shared" si="21"/>
        <v>Max (CNH)</v>
      </c>
      <c r="CU15" s="302" t="str">
        <f t="shared" si="21"/>
        <v>Tom (Inv)</v>
      </c>
      <c r="CV15" s="302" t="str">
        <f t="shared" si="21"/>
        <v>Jerry (Inv)</v>
      </c>
      <c r="CW15" s="302" t="str">
        <f t="shared" si="21"/>
        <v>Sum</v>
      </c>
      <c r="DH15" s="281" t="str">
        <f t="shared" ref="DH15:DN15" si="22">CD15</f>
        <v>Payout Amount</v>
      </c>
      <c r="DI15" s="281" t="str">
        <f t="shared" si="22"/>
        <v>Jack (F)</v>
      </c>
      <c r="DJ15" s="281" t="str">
        <f t="shared" si="22"/>
        <v>Sparrow (F)</v>
      </c>
      <c r="DK15" s="281" t="str">
        <f t="shared" si="22"/>
        <v>Max (CNH)</v>
      </c>
      <c r="DL15" s="281" t="str">
        <f t="shared" si="22"/>
        <v>Tom (Inv)</v>
      </c>
      <c r="DM15" s="281" t="str">
        <f t="shared" si="22"/>
        <v>Jerry (Inv)</v>
      </c>
      <c r="DN15" s="281" t="str">
        <f t="shared" si="22"/>
        <v>Sum</v>
      </c>
    </row>
    <row r="16" spans="1:127" x14ac:dyDescent="0.3">
      <c r="A16" s="1">
        <f t="shared" ref="A16:A78" si="23">(C16+D16)/H16</f>
        <v>0</v>
      </c>
      <c r="B16" s="208">
        <v>2</v>
      </c>
      <c r="C16" s="208">
        <v>0</v>
      </c>
      <c r="D16" s="208">
        <v>0</v>
      </c>
      <c r="E16" s="208">
        <v>0</v>
      </c>
      <c r="F16" s="208">
        <v>0</v>
      </c>
      <c r="G16" s="208">
        <v>2</v>
      </c>
      <c r="H16" s="208">
        <f t="shared" si="12"/>
        <v>2</v>
      </c>
      <c r="S16" s="20">
        <v>2</v>
      </c>
      <c r="T16" s="208">
        <v>0</v>
      </c>
      <c r="U16" s="208">
        <v>0</v>
      </c>
      <c r="V16" s="208">
        <v>0</v>
      </c>
      <c r="W16" s="208">
        <v>0</v>
      </c>
      <c r="X16" s="208">
        <v>2</v>
      </c>
      <c r="Y16" s="20">
        <f t="shared" si="13"/>
        <v>2</v>
      </c>
      <c r="Z16" s="1">
        <f>(T16+U16)/Y16</f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f t="shared" ref="AO16:AO47" si="24">SUM(AJ16:AN16)</f>
        <v>0</v>
      </c>
      <c r="AP16" s="208">
        <v>0</v>
      </c>
      <c r="AU16" s="119"/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f t="shared" ref="BD16:BD47" si="25">SUM(AY16:BC16)</f>
        <v>0</v>
      </c>
      <c r="BE16" s="269"/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f>SUM(BP16:BT16)</f>
        <v>0</v>
      </c>
      <c r="BV16" s="1">
        <v>0</v>
      </c>
      <c r="BW16" s="208">
        <v>1.5</v>
      </c>
      <c r="BX16" s="208">
        <v>3</v>
      </c>
      <c r="BY16" s="208">
        <v>6</v>
      </c>
      <c r="BZ16" s="208">
        <f>SUM(BW16:BY16)</f>
        <v>10.5</v>
      </c>
      <c r="CC16" s="1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f>SUM(CE16:CI16)</f>
        <v>0</v>
      </c>
      <c r="CK16" s="1">
        <v>0</v>
      </c>
      <c r="CL16" s="208" t="str">
        <f>CG15</f>
        <v>Max (CNH)</v>
      </c>
      <c r="CM16" s="208" t="str">
        <f t="shared" ref="CM16:CN16" si="26">CH15</f>
        <v>Tom (Inv)</v>
      </c>
      <c r="CN16" s="208" t="str">
        <f t="shared" si="26"/>
        <v>Jerry (Inv)</v>
      </c>
      <c r="CO16" s="122"/>
      <c r="CP16" s="302">
        <v>0</v>
      </c>
      <c r="CQ16" s="302">
        <v>0</v>
      </c>
      <c r="CR16" s="302">
        <v>0</v>
      </c>
      <c r="CS16" s="302">
        <v>0</v>
      </c>
      <c r="CT16" s="302">
        <v>0</v>
      </c>
      <c r="CU16" s="302">
        <v>0</v>
      </c>
      <c r="CV16" s="302">
        <v>0</v>
      </c>
      <c r="CW16" s="302">
        <f>SUM(CR16:CV16)</f>
        <v>0</v>
      </c>
      <c r="CX16" s="302"/>
      <c r="CY16" s="302"/>
      <c r="CZ16" s="302"/>
      <c r="DA16" s="302"/>
      <c r="DB16" s="302"/>
      <c r="DC16" s="208" t="str">
        <f>CJ15</f>
        <v>Sum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f>SUM(DI16:DM16)</f>
        <v>0</v>
      </c>
    </row>
    <row r="17" spans="1:118" x14ac:dyDescent="0.3">
      <c r="A17" s="1">
        <f>(C17+D17)/H17</f>
        <v>0</v>
      </c>
      <c r="B17" s="208">
        <v>3</v>
      </c>
      <c r="C17" s="208">
        <v>0</v>
      </c>
      <c r="D17" s="208">
        <v>0</v>
      </c>
      <c r="E17" s="208">
        <v>0</v>
      </c>
      <c r="F17" s="208">
        <v>0</v>
      </c>
      <c r="G17" s="208">
        <v>3</v>
      </c>
      <c r="H17" s="208">
        <f t="shared" si="12"/>
        <v>3</v>
      </c>
      <c r="S17" s="20">
        <v>3</v>
      </c>
      <c r="T17" s="208">
        <v>0</v>
      </c>
      <c r="U17" s="208">
        <v>0</v>
      </c>
      <c r="V17" s="208">
        <v>0</v>
      </c>
      <c r="W17" s="208">
        <v>0</v>
      </c>
      <c r="X17" s="208">
        <v>3</v>
      </c>
      <c r="Y17" s="20">
        <f t="shared" si="13"/>
        <v>3</v>
      </c>
      <c r="Z17" s="1">
        <f t="shared" si="14"/>
        <v>0</v>
      </c>
      <c r="AI17" s="208">
        <v>1</v>
      </c>
      <c r="AJ17" s="208">
        <v>0</v>
      </c>
      <c r="AK17" s="208">
        <v>0</v>
      </c>
      <c r="AL17" s="208">
        <v>0</v>
      </c>
      <c r="AM17" s="208">
        <v>0</v>
      </c>
      <c r="AN17" s="208">
        <v>1</v>
      </c>
      <c r="AO17" s="208">
        <f t="shared" si="24"/>
        <v>1</v>
      </c>
      <c r="AP17" s="302">
        <f t="shared" ref="AP17:AP80" si="27">(AJ17+AK17)/AO17</f>
        <v>0</v>
      </c>
      <c r="AT17" s="1">
        <v>100000</v>
      </c>
      <c r="AU17" s="119">
        <f t="shared" si="11"/>
        <v>0.11428571428571428</v>
      </c>
      <c r="AX17" s="208">
        <v>1</v>
      </c>
      <c r="AY17" s="208">
        <v>0</v>
      </c>
      <c r="AZ17" s="208">
        <v>0</v>
      </c>
      <c r="BA17" s="208">
        <v>0</v>
      </c>
      <c r="BB17" s="208">
        <v>0</v>
      </c>
      <c r="BC17" s="208">
        <v>1</v>
      </c>
      <c r="BD17" s="208">
        <f t="shared" si="25"/>
        <v>1</v>
      </c>
      <c r="BE17" s="269"/>
      <c r="BF17" s="30"/>
      <c r="BG17" s="263" t="s">
        <v>119</v>
      </c>
      <c r="BO17" s="208">
        <v>1</v>
      </c>
      <c r="BP17" s="208">
        <v>0</v>
      </c>
      <c r="BQ17" s="208">
        <v>0</v>
      </c>
      <c r="BR17" s="208">
        <v>0</v>
      </c>
      <c r="BS17" s="208">
        <v>0</v>
      </c>
      <c r="BT17" s="208">
        <v>1</v>
      </c>
      <c r="BU17" s="208">
        <f t="shared" ref="BU17:BU80" si="28">SUM(BP17:BT17)</f>
        <v>1</v>
      </c>
      <c r="BV17" s="1">
        <f t="shared" ref="BV17:BV80" si="29">(BP17+BQ17)/BU17</f>
        <v>0</v>
      </c>
      <c r="CC17" s="1">
        <f>(CE17+CF17)/CJ17</f>
        <v>0</v>
      </c>
      <c r="CD17" s="208">
        <v>1</v>
      </c>
      <c r="CE17" s="208">
        <v>0</v>
      </c>
      <c r="CF17" s="208">
        <v>0</v>
      </c>
      <c r="CG17" s="208">
        <v>0</v>
      </c>
      <c r="CH17" s="208">
        <v>0</v>
      </c>
      <c r="CI17" s="208">
        <v>1</v>
      </c>
      <c r="CJ17" s="208">
        <f t="shared" ref="CJ17:CJ80" si="30">SUM(CE17:CI17)</f>
        <v>1</v>
      </c>
      <c r="CK17" s="1">
        <f t="shared" ref="CK17:CK80" si="31">(CE17+CF17)/CJ17</f>
        <v>0</v>
      </c>
      <c r="CL17" s="208">
        <v>1.5</v>
      </c>
      <c r="CM17" s="208">
        <v>3</v>
      </c>
      <c r="CN17" s="208">
        <v>6</v>
      </c>
      <c r="CO17" s="122"/>
      <c r="CP17" s="302">
        <f t="shared" ref="CP17:CP80" si="32">(CR17+CS17)/CW17</f>
        <v>0</v>
      </c>
      <c r="CQ17" s="302">
        <v>1</v>
      </c>
      <c r="CR17" s="302">
        <v>0</v>
      </c>
      <c r="CS17" s="302">
        <v>0</v>
      </c>
      <c r="CT17" s="302">
        <v>0</v>
      </c>
      <c r="CU17" s="302">
        <v>0</v>
      </c>
      <c r="CV17" s="302">
        <v>1</v>
      </c>
      <c r="CW17" s="302">
        <f t="shared" ref="CW17:CW80" si="33">SUM(CR17:CV17)</f>
        <v>1</v>
      </c>
      <c r="CX17" s="302"/>
      <c r="CY17" s="302"/>
      <c r="CZ17" s="302"/>
      <c r="DA17" s="302"/>
      <c r="DB17" s="302"/>
      <c r="DC17" s="208">
        <f>SUM(CL17:CN17)</f>
        <v>10.5</v>
      </c>
      <c r="DH17" s="208">
        <v>1</v>
      </c>
      <c r="DI17" s="208">
        <v>0</v>
      </c>
      <c r="DJ17" s="208">
        <v>0</v>
      </c>
      <c r="DK17" s="208">
        <v>0</v>
      </c>
      <c r="DL17" s="208">
        <v>0</v>
      </c>
      <c r="DM17" s="208">
        <v>1</v>
      </c>
      <c r="DN17" s="208">
        <f t="shared" ref="DN17:DN80" si="34">SUM(DI17:DM17)</f>
        <v>1</v>
      </c>
    </row>
    <row r="18" spans="1:118" x14ac:dyDescent="0.3">
      <c r="A18" s="1">
        <f t="shared" si="23"/>
        <v>0</v>
      </c>
      <c r="B18" s="208">
        <v>4</v>
      </c>
      <c r="C18" s="208">
        <v>0</v>
      </c>
      <c r="D18" s="208">
        <v>0</v>
      </c>
      <c r="E18" s="208">
        <v>0</v>
      </c>
      <c r="F18" s="208">
        <v>0</v>
      </c>
      <c r="G18" s="208">
        <v>4</v>
      </c>
      <c r="H18" s="208">
        <f t="shared" si="12"/>
        <v>4</v>
      </c>
      <c r="S18" s="20">
        <v>4</v>
      </c>
      <c r="T18" s="208">
        <v>0</v>
      </c>
      <c r="U18" s="208">
        <v>0</v>
      </c>
      <c r="V18" s="208">
        <v>0</v>
      </c>
      <c r="W18" s="208">
        <v>0</v>
      </c>
      <c r="X18" s="208">
        <v>4</v>
      </c>
      <c r="Y18" s="20">
        <f t="shared" si="13"/>
        <v>4</v>
      </c>
      <c r="Z18" s="1">
        <f t="shared" si="14"/>
        <v>0</v>
      </c>
      <c r="AI18" s="208">
        <v>2</v>
      </c>
      <c r="AJ18" s="208">
        <v>0</v>
      </c>
      <c r="AK18" s="208">
        <v>0</v>
      </c>
      <c r="AL18" s="208">
        <v>0</v>
      </c>
      <c r="AM18" s="208">
        <v>0</v>
      </c>
      <c r="AN18" s="208">
        <v>2</v>
      </c>
      <c r="AO18" s="208">
        <f t="shared" si="24"/>
        <v>2</v>
      </c>
      <c r="AP18" s="302">
        <f t="shared" si="27"/>
        <v>0</v>
      </c>
      <c r="AT18" s="1">
        <v>75000</v>
      </c>
      <c r="AU18" s="119">
        <f t="shared" si="11"/>
        <v>8.5714285714285715E-2</v>
      </c>
      <c r="AX18" s="208">
        <v>2</v>
      </c>
      <c r="AY18" s="208">
        <v>0</v>
      </c>
      <c r="AZ18" s="208">
        <v>0</v>
      </c>
      <c r="BA18" s="208">
        <v>0</v>
      </c>
      <c r="BB18" s="208">
        <v>0</v>
      </c>
      <c r="BC18" s="208">
        <v>2</v>
      </c>
      <c r="BD18" s="208">
        <f t="shared" si="25"/>
        <v>2</v>
      </c>
      <c r="BE18" s="269"/>
      <c r="BF18" s="30" t="s">
        <v>55</v>
      </c>
      <c r="BG18" s="262">
        <f>BB8/(BA8/(BA8+BA7+BA6))+(BB9+BB10)</f>
        <v>11119047.619047619</v>
      </c>
      <c r="BO18" s="208">
        <v>2</v>
      </c>
      <c r="BP18" s="208">
        <v>0</v>
      </c>
      <c r="BQ18" s="208">
        <v>0</v>
      </c>
      <c r="BR18" s="208">
        <v>0</v>
      </c>
      <c r="BS18" s="208">
        <v>0</v>
      </c>
      <c r="BT18" s="208">
        <v>2</v>
      </c>
      <c r="BU18" s="208">
        <f t="shared" si="28"/>
        <v>2</v>
      </c>
      <c r="BV18" s="1">
        <f t="shared" si="29"/>
        <v>0</v>
      </c>
      <c r="CC18" s="1">
        <f>(CE18+CF18)/CJ18</f>
        <v>0</v>
      </c>
      <c r="CD18" s="208">
        <v>2</v>
      </c>
      <c r="CE18" s="208">
        <v>0</v>
      </c>
      <c r="CF18" s="208">
        <v>0</v>
      </c>
      <c r="CG18" s="208">
        <v>0</v>
      </c>
      <c r="CH18" s="208">
        <v>0</v>
      </c>
      <c r="CI18" s="208">
        <v>2</v>
      </c>
      <c r="CJ18" s="208">
        <f t="shared" si="30"/>
        <v>2</v>
      </c>
      <c r="CK18" s="1">
        <f>(CE18+CF18)/CJ18</f>
        <v>0</v>
      </c>
      <c r="CP18" s="302">
        <f t="shared" si="32"/>
        <v>0</v>
      </c>
      <c r="CQ18" s="303">
        <v>2</v>
      </c>
      <c r="CR18" s="303">
        <v>0</v>
      </c>
      <c r="CS18" s="303">
        <v>0</v>
      </c>
      <c r="CT18" s="303">
        <v>0</v>
      </c>
      <c r="CU18" s="303">
        <v>0</v>
      </c>
      <c r="CV18" s="303">
        <v>2</v>
      </c>
      <c r="CW18" s="302">
        <f t="shared" si="33"/>
        <v>2</v>
      </c>
      <c r="DH18" s="226">
        <v>2</v>
      </c>
      <c r="DI18" s="226">
        <v>0</v>
      </c>
      <c r="DJ18" s="226">
        <v>0</v>
      </c>
      <c r="DK18" s="226">
        <v>0</v>
      </c>
      <c r="DL18" s="226">
        <v>0</v>
      </c>
      <c r="DM18" s="226">
        <v>2</v>
      </c>
      <c r="DN18" s="226">
        <f t="shared" si="34"/>
        <v>2</v>
      </c>
    </row>
    <row r="19" spans="1:118" x14ac:dyDescent="0.3">
      <c r="A19" s="1">
        <f t="shared" si="23"/>
        <v>0</v>
      </c>
      <c r="B19" s="208">
        <v>5</v>
      </c>
      <c r="C19" s="208">
        <v>0</v>
      </c>
      <c r="D19" s="208">
        <v>0</v>
      </c>
      <c r="E19" s="208">
        <v>0</v>
      </c>
      <c r="F19" s="208">
        <v>0</v>
      </c>
      <c r="G19" s="208">
        <v>5</v>
      </c>
      <c r="H19" s="208">
        <f t="shared" si="12"/>
        <v>5</v>
      </c>
      <c r="S19" s="20">
        <v>5</v>
      </c>
      <c r="T19" s="208">
        <v>0</v>
      </c>
      <c r="U19" s="208">
        <v>0</v>
      </c>
      <c r="V19" s="208">
        <v>0</v>
      </c>
      <c r="W19" s="208">
        <v>0</v>
      </c>
      <c r="X19" s="208">
        <v>5</v>
      </c>
      <c r="Y19" s="20">
        <f t="shared" si="13"/>
        <v>5</v>
      </c>
      <c r="Z19" s="1">
        <f t="shared" si="14"/>
        <v>0</v>
      </c>
      <c r="AI19" s="208">
        <v>3</v>
      </c>
      <c r="AJ19" s="208">
        <v>0</v>
      </c>
      <c r="AK19" s="208">
        <v>0</v>
      </c>
      <c r="AL19" s="208">
        <v>0</v>
      </c>
      <c r="AM19" s="208">
        <v>1</v>
      </c>
      <c r="AN19" s="208">
        <v>2</v>
      </c>
      <c r="AO19" s="208">
        <f t="shared" si="24"/>
        <v>3</v>
      </c>
      <c r="AP19" s="302">
        <f t="shared" si="27"/>
        <v>0</v>
      </c>
      <c r="AT19" s="1">
        <v>200000</v>
      </c>
      <c r="AU19" s="119">
        <f t="shared" si="11"/>
        <v>0.22857142857142856</v>
      </c>
      <c r="AX19" s="208">
        <v>3</v>
      </c>
      <c r="AY19" s="208">
        <v>0</v>
      </c>
      <c r="AZ19" s="208">
        <v>0</v>
      </c>
      <c r="BA19" s="208">
        <v>0</v>
      </c>
      <c r="BB19" s="208">
        <v>1</v>
      </c>
      <c r="BC19" s="208">
        <v>2</v>
      </c>
      <c r="BD19" s="208">
        <f t="shared" si="25"/>
        <v>3</v>
      </c>
      <c r="BE19" s="269"/>
      <c r="BF19" s="30" t="s">
        <v>56</v>
      </c>
      <c r="BG19" s="262">
        <f>BB9/(BA9/(BA9+BA8+BA7+BA6))+BB10</f>
        <v>18424921.875</v>
      </c>
      <c r="BO19" s="208">
        <v>3</v>
      </c>
      <c r="BP19" s="208">
        <v>0</v>
      </c>
      <c r="BQ19" s="208">
        <v>0</v>
      </c>
      <c r="BR19" s="208">
        <v>0</v>
      </c>
      <c r="BS19" s="208">
        <v>0</v>
      </c>
      <c r="BT19" s="208">
        <v>3</v>
      </c>
      <c r="BU19" s="208">
        <f t="shared" si="28"/>
        <v>3</v>
      </c>
      <c r="BV19" s="1">
        <f t="shared" si="29"/>
        <v>0</v>
      </c>
      <c r="CC19" s="1">
        <f t="shared" ref="CC19:CC80" si="35">(CE19+CF19)/CJ19</f>
        <v>0</v>
      </c>
      <c r="CD19" s="208">
        <v>3</v>
      </c>
      <c r="CE19" s="208">
        <v>0</v>
      </c>
      <c r="CF19" s="208">
        <v>0</v>
      </c>
      <c r="CG19" s="208">
        <v>0</v>
      </c>
      <c r="CH19" s="208">
        <v>0</v>
      </c>
      <c r="CI19" s="208">
        <v>3</v>
      </c>
      <c r="CJ19" s="208">
        <f t="shared" si="30"/>
        <v>3</v>
      </c>
      <c r="CK19" s="1">
        <f t="shared" si="31"/>
        <v>0</v>
      </c>
      <c r="CP19" s="302">
        <f t="shared" si="32"/>
        <v>0</v>
      </c>
      <c r="CQ19" s="302">
        <v>3</v>
      </c>
      <c r="CR19" s="302">
        <v>0</v>
      </c>
      <c r="CS19" s="302">
        <v>0</v>
      </c>
      <c r="CT19" s="302">
        <v>0</v>
      </c>
      <c r="CU19" s="302">
        <v>1</v>
      </c>
      <c r="CV19" s="302">
        <v>2</v>
      </c>
      <c r="CW19" s="302">
        <f t="shared" si="33"/>
        <v>3</v>
      </c>
      <c r="DH19" s="208">
        <v>3</v>
      </c>
      <c r="DI19" s="208">
        <v>0</v>
      </c>
      <c r="DJ19" s="208">
        <v>0</v>
      </c>
      <c r="DK19" s="208">
        <v>0</v>
      </c>
      <c r="DL19" s="208">
        <v>1</v>
      </c>
      <c r="DM19" s="208">
        <v>2</v>
      </c>
      <c r="DN19" s="208">
        <f t="shared" si="34"/>
        <v>3</v>
      </c>
    </row>
    <row r="20" spans="1:118" x14ac:dyDescent="0.3">
      <c r="A20" s="1">
        <f t="shared" si="23"/>
        <v>0</v>
      </c>
      <c r="B20" s="210">
        <v>6</v>
      </c>
      <c r="C20" s="210">
        <v>0</v>
      </c>
      <c r="D20" s="210">
        <v>0</v>
      </c>
      <c r="E20" s="210">
        <v>0</v>
      </c>
      <c r="F20" s="210">
        <v>0</v>
      </c>
      <c r="G20" s="210">
        <v>6</v>
      </c>
      <c r="H20" s="210">
        <f t="shared" si="12"/>
        <v>6</v>
      </c>
      <c r="S20" s="232">
        <v>6</v>
      </c>
      <c r="T20" s="232">
        <v>0</v>
      </c>
      <c r="U20" s="232">
        <v>0</v>
      </c>
      <c r="V20" s="232">
        <v>0</v>
      </c>
      <c r="W20" s="232">
        <v>0</v>
      </c>
      <c r="X20" s="232">
        <v>6</v>
      </c>
      <c r="Y20" s="232">
        <f t="shared" si="13"/>
        <v>6</v>
      </c>
      <c r="Z20" s="1">
        <f t="shared" si="14"/>
        <v>0</v>
      </c>
      <c r="AA20" s="216" t="str" cm="1">
        <f t="array" ref="AA20:AC20">TRANSPOSE(S8:S10)</f>
        <v>Max (CNH)</v>
      </c>
      <c r="AB20" s="217" t="str">
        <v>Tom (Inv)</v>
      </c>
      <c r="AC20" s="217" t="str">
        <v>Jerry (Inv)</v>
      </c>
      <c r="AD20" s="218" t="s">
        <v>107</v>
      </c>
      <c r="AI20" s="208">
        <v>4</v>
      </c>
      <c r="AJ20" s="208">
        <f t="shared" ref="AJ20:AJ30" si="36">(AI20-$AQ$12)*$AJ$9</f>
        <v>0.25</v>
      </c>
      <c r="AK20" s="208">
        <f>(AI20-$AQ$12)*$AJ$8</f>
        <v>0.25</v>
      </c>
      <c r="AL20" s="208">
        <v>0.5</v>
      </c>
      <c r="AM20" s="208">
        <v>1</v>
      </c>
      <c r="AN20" s="208">
        <v>2</v>
      </c>
      <c r="AO20" s="208">
        <f t="shared" si="24"/>
        <v>4</v>
      </c>
      <c r="AP20" s="302">
        <f t="shared" si="27"/>
        <v>0.125</v>
      </c>
      <c r="AT20" s="1">
        <f>SUM(AT13:AT19)</f>
        <v>875000</v>
      </c>
      <c r="AU20" s="119"/>
      <c r="AX20" s="208">
        <v>4</v>
      </c>
      <c r="AY20" s="208">
        <f t="shared" ref="AY20:AY27" si="37">(AX20-$BE$14)*$AY$6</f>
        <v>2</v>
      </c>
      <c r="AZ20" s="208">
        <f t="shared" ref="AZ20:AZ27" si="38">(AX20-$BE$14)*$AY$6</f>
        <v>2</v>
      </c>
      <c r="BA20" s="208">
        <v>0.5</v>
      </c>
      <c r="BB20" s="208">
        <v>1</v>
      </c>
      <c r="BC20" s="208">
        <v>2</v>
      </c>
      <c r="BD20" s="208">
        <f t="shared" si="25"/>
        <v>7.5</v>
      </c>
      <c r="BE20" s="269"/>
      <c r="BF20" s="30" t="s">
        <v>57</v>
      </c>
      <c r="BG20" s="262">
        <f>BB10/BA10</f>
        <v>22000000</v>
      </c>
      <c r="BO20" s="208">
        <v>4</v>
      </c>
      <c r="BP20" s="208">
        <v>0</v>
      </c>
      <c r="BQ20" s="208">
        <v>0</v>
      </c>
      <c r="BR20" s="208">
        <v>0</v>
      </c>
      <c r="BS20" s="208">
        <v>0</v>
      </c>
      <c r="BT20" s="208">
        <v>4</v>
      </c>
      <c r="BU20" s="208">
        <f t="shared" si="28"/>
        <v>4</v>
      </c>
      <c r="BV20" s="1">
        <f t="shared" si="29"/>
        <v>0</v>
      </c>
      <c r="CC20" s="1">
        <f t="shared" si="35"/>
        <v>0</v>
      </c>
      <c r="CD20" s="208">
        <v>4</v>
      </c>
      <c r="CE20" s="208">
        <v>0</v>
      </c>
      <c r="CF20" s="208">
        <v>0</v>
      </c>
      <c r="CG20" s="208">
        <v>0</v>
      </c>
      <c r="CH20" s="208">
        <v>0</v>
      </c>
      <c r="CI20" s="208">
        <v>4</v>
      </c>
      <c r="CJ20" s="208">
        <f t="shared" si="30"/>
        <v>4</v>
      </c>
      <c r="CK20" s="1">
        <f t="shared" si="31"/>
        <v>0</v>
      </c>
      <c r="CP20" s="302">
        <f t="shared" si="32"/>
        <v>9.4423149707849499E-2</v>
      </c>
      <c r="CQ20" s="302">
        <v>4</v>
      </c>
      <c r="CR20" s="302">
        <f>(CQ20-$DB$21)*$CU$7</f>
        <v>0.188846299415699</v>
      </c>
      <c r="CS20" s="302">
        <f>(CQ20-$DB$21)*$CU$8</f>
        <v>0.188846299415699</v>
      </c>
      <c r="CT20" s="302">
        <f>$CY$21+(CQ20-$DB$21)*$CU$9</f>
        <v>0.52478607679831046</v>
      </c>
      <c r="CU20" s="302">
        <f>$CZ$21+(CQ20-$DB$21)*$CU$10</f>
        <v>1.0260927529417201</v>
      </c>
      <c r="CV20" s="302">
        <f>$DA$21+(CQ20-$DB$21)*$CU$11</f>
        <v>2.0714285714285716</v>
      </c>
      <c r="CW20" s="302">
        <f t="shared" si="33"/>
        <v>4</v>
      </c>
      <c r="CY20" s="302" t="s">
        <v>5</v>
      </c>
      <c r="CZ20" s="302" t="s">
        <v>6</v>
      </c>
      <c r="DA20" s="302" t="s">
        <v>103</v>
      </c>
      <c r="DB20" s="302" t="s">
        <v>107</v>
      </c>
      <c r="DH20" s="208">
        <v>4</v>
      </c>
      <c r="DI20" s="208">
        <f>(DH20-$DR$14)*$DI$7</f>
        <v>0.25</v>
      </c>
      <c r="DJ20" s="208">
        <f>(DH20-$DR$14)*$DI$8</f>
        <v>0.25</v>
      </c>
      <c r="DK20" s="208">
        <v>0.5</v>
      </c>
      <c r="DL20" s="208">
        <v>1</v>
      </c>
      <c r="DM20" s="208">
        <v>2</v>
      </c>
      <c r="DN20" s="208">
        <f t="shared" si="34"/>
        <v>4</v>
      </c>
    </row>
    <row r="21" spans="1:118" ht="15" thickBot="1" x14ac:dyDescent="0.35">
      <c r="A21" s="1">
        <f t="shared" si="23"/>
        <v>0</v>
      </c>
      <c r="B21" s="208">
        <v>7</v>
      </c>
      <c r="C21" s="208">
        <v>0</v>
      </c>
      <c r="D21" s="208">
        <v>0</v>
      </c>
      <c r="E21" s="208">
        <v>0</v>
      </c>
      <c r="F21" s="208">
        <v>1</v>
      </c>
      <c r="G21" s="208">
        <v>6</v>
      </c>
      <c r="H21" s="208">
        <f t="shared" si="12"/>
        <v>7</v>
      </c>
      <c r="S21" s="20">
        <v>7</v>
      </c>
      <c r="T21" s="208">
        <v>0</v>
      </c>
      <c r="U21" s="208">
        <v>0</v>
      </c>
      <c r="V21" s="208">
        <v>0</v>
      </c>
      <c r="W21" s="20">
        <v>1</v>
      </c>
      <c r="X21" s="20">
        <v>6</v>
      </c>
      <c r="Y21" s="20">
        <f t="shared" si="13"/>
        <v>7</v>
      </c>
      <c r="Z21" s="1">
        <f t="shared" si="14"/>
        <v>0</v>
      </c>
      <c r="AA21" s="208">
        <v>1.5</v>
      </c>
      <c r="AB21" s="208">
        <v>3</v>
      </c>
      <c r="AC21" s="208">
        <v>6</v>
      </c>
      <c r="AD21" s="215">
        <f>AC21+AB21+AA21</f>
        <v>10.5</v>
      </c>
      <c r="AI21" s="208">
        <v>5</v>
      </c>
      <c r="AJ21" s="208">
        <f t="shared" si="36"/>
        <v>0.75</v>
      </c>
      <c r="AK21" s="208">
        <f t="shared" ref="AK21:AK30" si="39">(AI21-$AQ$12)*$AJ$8</f>
        <v>0.75</v>
      </c>
      <c r="AL21" s="208">
        <v>0.5</v>
      </c>
      <c r="AM21" s="208">
        <v>1</v>
      </c>
      <c r="AN21" s="208">
        <v>2</v>
      </c>
      <c r="AO21" s="208">
        <f t="shared" si="24"/>
        <v>5</v>
      </c>
      <c r="AP21" s="302">
        <f t="shared" si="27"/>
        <v>0.3</v>
      </c>
      <c r="AX21" s="208">
        <v>5</v>
      </c>
      <c r="AY21" s="208">
        <f t="shared" si="37"/>
        <v>2.5</v>
      </c>
      <c r="AZ21" s="208">
        <f t="shared" si="38"/>
        <v>2.5</v>
      </c>
      <c r="BA21" s="208">
        <v>0.5</v>
      </c>
      <c r="BB21" s="208">
        <v>1</v>
      </c>
      <c r="BC21" s="208">
        <v>2</v>
      </c>
      <c r="BD21" s="208">
        <f t="shared" si="25"/>
        <v>8.5</v>
      </c>
      <c r="BE21" s="269"/>
      <c r="BF21" s="30"/>
      <c r="BG21" s="30"/>
      <c r="BO21" s="208">
        <v>5</v>
      </c>
      <c r="BP21" s="208">
        <v>0</v>
      </c>
      <c r="BQ21" s="208">
        <v>0</v>
      </c>
      <c r="BR21" s="208">
        <v>0</v>
      </c>
      <c r="BS21" s="208">
        <v>0</v>
      </c>
      <c r="BT21" s="208">
        <v>5</v>
      </c>
      <c r="BU21" s="208">
        <f t="shared" si="28"/>
        <v>5</v>
      </c>
      <c r="BV21" s="1">
        <f t="shared" si="29"/>
        <v>0</v>
      </c>
      <c r="CC21" s="1">
        <f t="shared" si="35"/>
        <v>0</v>
      </c>
      <c r="CD21" s="208">
        <v>5</v>
      </c>
      <c r="CE21" s="208">
        <v>0</v>
      </c>
      <c r="CF21" s="208">
        <v>0</v>
      </c>
      <c r="CG21" s="208">
        <v>0</v>
      </c>
      <c r="CH21" s="208">
        <v>0</v>
      </c>
      <c r="CI21" s="208">
        <v>5</v>
      </c>
      <c r="CJ21" s="208">
        <f t="shared" si="30"/>
        <v>5</v>
      </c>
      <c r="CK21" s="1">
        <f t="shared" si="31"/>
        <v>0</v>
      </c>
      <c r="CP21" s="302">
        <f t="shared" si="32"/>
        <v>0.22661555929883881</v>
      </c>
      <c r="CQ21" s="302">
        <v>5</v>
      </c>
      <c r="CR21" s="302">
        <f t="shared" ref="CR21:CR84" si="40">(CQ21-$DB$21)*$CU$7</f>
        <v>0.56653889824709702</v>
      </c>
      <c r="CS21" s="302">
        <f t="shared" ref="CS21:CS84" si="41">(CQ21-$DB$21)*$CU$8</f>
        <v>0.56653889824709702</v>
      </c>
      <c r="CT21" s="302">
        <f t="shared" ref="CT21:CT84" si="42">$CY$21+(CQ21-$DB$21)*$CU$9</f>
        <v>0.5743582303949315</v>
      </c>
      <c r="CU21" s="302">
        <f t="shared" ref="CU21:CU84" si="43">$CZ$21+(CQ21-$DB$21)*$CU$10</f>
        <v>1.0782782588251603</v>
      </c>
      <c r="CV21" s="302">
        <f t="shared" ref="CV21:CV84" si="44">$DA$21+(CQ21-$DB$21)*$CU$11</f>
        <v>2.2142857142857144</v>
      </c>
      <c r="CW21" s="302">
        <f t="shared" si="33"/>
        <v>5</v>
      </c>
      <c r="CY21" s="302">
        <v>0.5</v>
      </c>
      <c r="CZ21" s="302">
        <v>1</v>
      </c>
      <c r="DA21" s="302">
        <v>2</v>
      </c>
      <c r="DB21" s="302">
        <v>3.5</v>
      </c>
      <c r="DH21" s="208">
        <v>5</v>
      </c>
      <c r="DI21" s="208">
        <f t="shared" ref="DI21:DI30" si="45">(DH21-$DR$14)*$DI$7</f>
        <v>0.75</v>
      </c>
      <c r="DJ21" s="208">
        <f t="shared" ref="DJ21:DJ30" si="46">(DH21-$DR$14)*$DI$8</f>
        <v>0.75</v>
      </c>
      <c r="DK21" s="208">
        <v>0.5</v>
      </c>
      <c r="DL21" s="208">
        <v>1</v>
      </c>
      <c r="DM21" s="208">
        <v>2</v>
      </c>
      <c r="DN21" s="208">
        <f t="shared" si="34"/>
        <v>5</v>
      </c>
    </row>
    <row r="22" spans="1:118" x14ac:dyDescent="0.3">
      <c r="A22" s="1">
        <f t="shared" si="23"/>
        <v>0</v>
      </c>
      <c r="B22" s="208">
        <v>8</v>
      </c>
      <c r="C22" s="208">
        <v>0</v>
      </c>
      <c r="D22" s="208">
        <v>0</v>
      </c>
      <c r="E22" s="208">
        <v>0</v>
      </c>
      <c r="F22" s="208">
        <v>2</v>
      </c>
      <c r="G22" s="208">
        <v>6</v>
      </c>
      <c r="H22" s="208">
        <f t="shared" si="12"/>
        <v>8</v>
      </c>
      <c r="K22" s="2"/>
      <c r="L22" s="221"/>
      <c r="M22" s="221"/>
      <c r="N22" s="222"/>
      <c r="S22" s="20">
        <v>8</v>
      </c>
      <c r="T22" s="208">
        <v>0</v>
      </c>
      <c r="U22" s="208">
        <v>0</v>
      </c>
      <c r="V22" s="208">
        <v>0</v>
      </c>
      <c r="W22" s="20">
        <v>2</v>
      </c>
      <c r="X22" s="20">
        <v>6</v>
      </c>
      <c r="Y22" s="20">
        <f t="shared" si="13"/>
        <v>8</v>
      </c>
      <c r="Z22" s="1">
        <f t="shared" si="14"/>
        <v>0</v>
      </c>
      <c r="AI22" s="208">
        <v>6</v>
      </c>
      <c r="AJ22" s="208">
        <f t="shared" si="36"/>
        <v>1.25</v>
      </c>
      <c r="AK22" s="208">
        <f t="shared" si="39"/>
        <v>1.25</v>
      </c>
      <c r="AL22" s="208">
        <v>0.5</v>
      </c>
      <c r="AM22" s="208">
        <v>1</v>
      </c>
      <c r="AN22" s="208">
        <v>2</v>
      </c>
      <c r="AO22" s="208">
        <f t="shared" si="24"/>
        <v>6</v>
      </c>
      <c r="AP22" s="302">
        <f t="shared" si="27"/>
        <v>0.41666666666666669</v>
      </c>
      <c r="AX22" s="208">
        <v>6</v>
      </c>
      <c r="AY22" s="208">
        <f t="shared" si="37"/>
        <v>3</v>
      </c>
      <c r="AZ22" s="208">
        <f t="shared" si="38"/>
        <v>3</v>
      </c>
      <c r="BA22" s="208">
        <v>0.5</v>
      </c>
      <c r="BB22" s="208">
        <v>1</v>
      </c>
      <c r="BC22" s="208">
        <v>2</v>
      </c>
      <c r="BD22" s="208">
        <f t="shared" si="25"/>
        <v>9.5</v>
      </c>
      <c r="BE22" s="269"/>
      <c r="BF22" s="30"/>
      <c r="BG22" s="30"/>
      <c r="BO22" s="213">
        <v>6</v>
      </c>
      <c r="BP22" s="213">
        <v>0</v>
      </c>
      <c r="BQ22" s="213">
        <v>0</v>
      </c>
      <c r="BR22" s="213">
        <v>0</v>
      </c>
      <c r="BS22" s="213">
        <v>0</v>
      </c>
      <c r="BT22" s="213">
        <v>6</v>
      </c>
      <c r="BU22" s="213">
        <f t="shared" si="28"/>
        <v>6</v>
      </c>
      <c r="BV22" s="1">
        <f t="shared" si="29"/>
        <v>0</v>
      </c>
      <c r="CC22" s="1">
        <f t="shared" si="35"/>
        <v>0</v>
      </c>
      <c r="CD22" s="279">
        <v>6</v>
      </c>
      <c r="CE22" s="279">
        <v>0</v>
      </c>
      <c r="CF22" s="279">
        <v>0</v>
      </c>
      <c r="CG22" s="279">
        <v>0</v>
      </c>
      <c r="CH22" s="279">
        <v>0</v>
      </c>
      <c r="CI22" s="279">
        <v>6</v>
      </c>
      <c r="CJ22" s="210">
        <f t="shared" si="30"/>
        <v>6</v>
      </c>
      <c r="CK22" s="1">
        <f t="shared" si="31"/>
        <v>0</v>
      </c>
      <c r="CP22" s="302">
        <f t="shared" si="32"/>
        <v>0.31474383235949832</v>
      </c>
      <c r="CQ22" s="302">
        <v>6</v>
      </c>
      <c r="CR22" s="302">
        <f t="shared" si="40"/>
        <v>0.94423149707849496</v>
      </c>
      <c r="CS22" s="302">
        <f t="shared" si="41"/>
        <v>0.94423149707849496</v>
      </c>
      <c r="CT22" s="302">
        <f t="shared" si="42"/>
        <v>0.62393038399155243</v>
      </c>
      <c r="CU22" s="302">
        <f t="shared" si="43"/>
        <v>1.1304637647086004</v>
      </c>
      <c r="CV22" s="302">
        <f t="shared" si="44"/>
        <v>2.3571428571428572</v>
      </c>
      <c r="CW22" s="302">
        <f t="shared" si="33"/>
        <v>6</v>
      </c>
      <c r="DH22" s="208">
        <v>6</v>
      </c>
      <c r="DI22" s="208">
        <f t="shared" si="45"/>
        <v>1.25</v>
      </c>
      <c r="DJ22" s="208">
        <f t="shared" si="46"/>
        <v>1.25</v>
      </c>
      <c r="DK22" s="208">
        <v>0.5</v>
      </c>
      <c r="DL22" s="208">
        <v>1</v>
      </c>
      <c r="DM22" s="208">
        <v>2</v>
      </c>
      <c r="DN22" s="208">
        <f t="shared" si="34"/>
        <v>6</v>
      </c>
    </row>
    <row r="23" spans="1:118" x14ac:dyDescent="0.3">
      <c r="A23" s="1">
        <f t="shared" si="23"/>
        <v>0</v>
      </c>
      <c r="B23" s="229">
        <v>9</v>
      </c>
      <c r="C23" s="229">
        <v>0</v>
      </c>
      <c r="D23" s="229">
        <v>0</v>
      </c>
      <c r="E23" s="229">
        <v>0</v>
      </c>
      <c r="F23" s="229">
        <v>3</v>
      </c>
      <c r="G23" s="229">
        <v>6</v>
      </c>
      <c r="H23" s="229">
        <f t="shared" si="12"/>
        <v>9</v>
      </c>
      <c r="K23" s="338" t="s">
        <v>106</v>
      </c>
      <c r="L23" s="339"/>
      <c r="M23" s="339"/>
      <c r="N23" s="8"/>
      <c r="S23" s="229">
        <v>9</v>
      </c>
      <c r="T23" s="229">
        <v>0</v>
      </c>
      <c r="U23" s="229">
        <v>0</v>
      </c>
      <c r="V23" s="229">
        <v>0</v>
      </c>
      <c r="W23" s="229">
        <v>3</v>
      </c>
      <c r="X23" s="229">
        <v>6</v>
      </c>
      <c r="Y23" s="229">
        <f t="shared" si="13"/>
        <v>9</v>
      </c>
      <c r="Z23" s="1">
        <f t="shared" si="14"/>
        <v>0</v>
      </c>
      <c r="AH23" s="208"/>
      <c r="AI23" s="208">
        <v>7</v>
      </c>
      <c r="AJ23" s="208">
        <f t="shared" si="36"/>
        <v>1.75</v>
      </c>
      <c r="AK23" s="208">
        <f t="shared" si="39"/>
        <v>1.75</v>
      </c>
      <c r="AL23" s="208">
        <v>0.5</v>
      </c>
      <c r="AM23" s="208">
        <v>1</v>
      </c>
      <c r="AN23" s="208">
        <v>2</v>
      </c>
      <c r="AO23" s="208">
        <f t="shared" si="24"/>
        <v>7</v>
      </c>
      <c r="AP23" s="302">
        <f t="shared" si="27"/>
        <v>0.5</v>
      </c>
      <c r="AS23" s="1">
        <f>2000000/(AU17/(AU17+AU15+AU14+AU13))</f>
        <v>12000000</v>
      </c>
      <c r="AX23" s="208">
        <v>7</v>
      </c>
      <c r="AY23" s="208">
        <f t="shared" si="37"/>
        <v>3.5</v>
      </c>
      <c r="AZ23" s="208">
        <f t="shared" si="38"/>
        <v>3.5</v>
      </c>
      <c r="BA23" s="208">
        <v>0.5</v>
      </c>
      <c r="BB23" s="208">
        <v>1</v>
      </c>
      <c r="BC23" s="208">
        <v>2</v>
      </c>
      <c r="BD23" s="208">
        <f t="shared" si="25"/>
        <v>10.5</v>
      </c>
      <c r="BE23" s="269"/>
      <c r="BO23" s="208">
        <v>7</v>
      </c>
      <c r="BP23" s="208">
        <v>0</v>
      </c>
      <c r="BQ23" s="208">
        <v>0</v>
      </c>
      <c r="BR23" s="208">
        <v>0</v>
      </c>
      <c r="BS23" s="208">
        <v>1</v>
      </c>
      <c r="BT23" s="208">
        <v>6</v>
      </c>
      <c r="BU23" s="208">
        <f t="shared" si="28"/>
        <v>7</v>
      </c>
      <c r="BV23" s="1">
        <f t="shared" si="29"/>
        <v>0</v>
      </c>
      <c r="CC23" s="1">
        <f t="shared" si="35"/>
        <v>0</v>
      </c>
      <c r="CD23" s="208">
        <v>7</v>
      </c>
      <c r="CE23" s="208">
        <v>0</v>
      </c>
      <c r="CF23" s="208">
        <v>0</v>
      </c>
      <c r="CG23" s="208">
        <v>0</v>
      </c>
      <c r="CH23" s="208">
        <v>1</v>
      </c>
      <c r="CI23" s="208">
        <v>6</v>
      </c>
      <c r="CJ23" s="208">
        <f t="shared" si="30"/>
        <v>7</v>
      </c>
      <c r="CK23" s="1">
        <f t="shared" si="31"/>
        <v>0</v>
      </c>
      <c r="CP23" s="302">
        <f t="shared" si="32"/>
        <v>0.377692598831398</v>
      </c>
      <c r="CQ23" s="302">
        <v>7</v>
      </c>
      <c r="CR23" s="302">
        <f t="shared" si="40"/>
        <v>1.321924095909893</v>
      </c>
      <c r="CS23" s="302">
        <f t="shared" si="41"/>
        <v>1.321924095909893</v>
      </c>
      <c r="CT23" s="302">
        <f t="shared" si="42"/>
        <v>0.67350253758817347</v>
      </c>
      <c r="CU23" s="302">
        <f t="shared" si="43"/>
        <v>1.1826492705920404</v>
      </c>
      <c r="CV23" s="302">
        <f t="shared" si="44"/>
        <v>2.5</v>
      </c>
      <c r="CW23" s="302">
        <f t="shared" si="33"/>
        <v>7</v>
      </c>
      <c r="DH23" s="208">
        <v>7</v>
      </c>
      <c r="DI23" s="208">
        <f t="shared" si="45"/>
        <v>1.75</v>
      </c>
      <c r="DJ23" s="208">
        <f t="shared" si="46"/>
        <v>1.75</v>
      </c>
      <c r="DK23" s="208">
        <v>0.5</v>
      </c>
      <c r="DL23" s="208">
        <v>1</v>
      </c>
      <c r="DM23" s="208">
        <v>2</v>
      </c>
      <c r="DN23" s="208">
        <f t="shared" si="34"/>
        <v>7</v>
      </c>
    </row>
    <row r="24" spans="1:118" x14ac:dyDescent="0.3">
      <c r="A24" s="1">
        <f t="shared" si="23"/>
        <v>0</v>
      </c>
      <c r="B24" s="208">
        <v>10</v>
      </c>
      <c r="C24" s="126">
        <v>0</v>
      </c>
      <c r="D24" s="126">
        <v>0</v>
      </c>
      <c r="E24" s="126">
        <v>1</v>
      </c>
      <c r="F24" s="126">
        <v>3</v>
      </c>
      <c r="G24" s="126">
        <v>6</v>
      </c>
      <c r="H24" s="208">
        <f t="shared" si="12"/>
        <v>10</v>
      </c>
      <c r="K24" s="223" t="s">
        <v>103</v>
      </c>
      <c r="L24" s="204" t="s">
        <v>6</v>
      </c>
      <c r="M24" s="204" t="s">
        <v>5</v>
      </c>
      <c r="N24" s="224" t="s">
        <v>107</v>
      </c>
      <c r="S24" s="20">
        <v>10</v>
      </c>
      <c r="T24" s="20">
        <v>0</v>
      </c>
      <c r="U24" s="20">
        <v>0</v>
      </c>
      <c r="V24" s="20">
        <v>1</v>
      </c>
      <c r="W24" s="20">
        <v>3</v>
      </c>
      <c r="X24" s="20">
        <v>6</v>
      </c>
      <c r="Y24" s="20">
        <f t="shared" si="13"/>
        <v>10</v>
      </c>
      <c r="Z24" s="1">
        <f t="shared" si="14"/>
        <v>0</v>
      </c>
      <c r="AH24" s="208"/>
      <c r="AI24" s="208">
        <v>8</v>
      </c>
      <c r="AJ24" s="208">
        <f t="shared" si="36"/>
        <v>2.25</v>
      </c>
      <c r="AK24" s="208">
        <f t="shared" si="39"/>
        <v>2.25</v>
      </c>
      <c r="AL24" s="208">
        <v>0.5</v>
      </c>
      <c r="AM24" s="208">
        <v>1</v>
      </c>
      <c r="AN24" s="208">
        <v>2</v>
      </c>
      <c r="AO24" s="208">
        <f t="shared" si="24"/>
        <v>8</v>
      </c>
      <c r="AP24" s="302">
        <f t="shared" si="27"/>
        <v>0.5625</v>
      </c>
      <c r="AS24" s="1">
        <f>AS23+15000000</f>
        <v>27000000</v>
      </c>
      <c r="AX24" s="208">
        <v>8</v>
      </c>
      <c r="AY24" s="208">
        <f t="shared" si="37"/>
        <v>4</v>
      </c>
      <c r="AZ24" s="208">
        <f t="shared" si="38"/>
        <v>4</v>
      </c>
      <c r="BA24" s="208">
        <v>0.5</v>
      </c>
      <c r="BB24" s="208">
        <v>1</v>
      </c>
      <c r="BC24" s="208">
        <v>2</v>
      </c>
      <c r="BD24" s="208">
        <f t="shared" si="25"/>
        <v>11.5</v>
      </c>
      <c r="BE24" s="269"/>
      <c r="BO24" s="208">
        <v>8</v>
      </c>
      <c r="BP24" s="208">
        <v>0</v>
      </c>
      <c r="BQ24" s="208">
        <v>0</v>
      </c>
      <c r="BR24" s="208">
        <v>0</v>
      </c>
      <c r="BS24" s="208">
        <v>2</v>
      </c>
      <c r="BT24" s="208">
        <v>6</v>
      </c>
      <c r="BU24" s="208">
        <f t="shared" si="28"/>
        <v>8</v>
      </c>
      <c r="BV24" s="1">
        <f t="shared" si="29"/>
        <v>0</v>
      </c>
      <c r="CC24" s="1">
        <f t="shared" si="35"/>
        <v>0</v>
      </c>
      <c r="CD24" s="208">
        <v>8</v>
      </c>
      <c r="CE24" s="208">
        <v>0</v>
      </c>
      <c r="CF24" s="208">
        <v>0</v>
      </c>
      <c r="CG24" s="208">
        <v>0</v>
      </c>
      <c r="CH24" s="208">
        <v>2</v>
      </c>
      <c r="CI24" s="208">
        <v>6</v>
      </c>
      <c r="CJ24" s="208">
        <f t="shared" si="30"/>
        <v>8</v>
      </c>
      <c r="CK24" s="1">
        <f t="shared" si="31"/>
        <v>0</v>
      </c>
      <c r="CP24" s="302">
        <f t="shared" si="32"/>
        <v>0.42490417368532274</v>
      </c>
      <c r="CQ24" s="302">
        <v>8</v>
      </c>
      <c r="CR24" s="302">
        <f t="shared" si="40"/>
        <v>1.699616694741291</v>
      </c>
      <c r="CS24" s="302">
        <f t="shared" si="41"/>
        <v>1.699616694741291</v>
      </c>
      <c r="CT24" s="302">
        <f t="shared" si="42"/>
        <v>0.72307469118479439</v>
      </c>
      <c r="CU24" s="302">
        <f t="shared" si="43"/>
        <v>1.2348347764754806</v>
      </c>
      <c r="CV24" s="302">
        <f t="shared" si="44"/>
        <v>2.6428571428571428</v>
      </c>
      <c r="CW24" s="302">
        <f t="shared" si="33"/>
        <v>8</v>
      </c>
      <c r="DH24" s="208">
        <v>8</v>
      </c>
      <c r="DI24" s="208">
        <f t="shared" si="45"/>
        <v>2.25</v>
      </c>
      <c r="DJ24" s="208">
        <f t="shared" si="46"/>
        <v>2.25</v>
      </c>
      <c r="DK24" s="208">
        <v>0.5</v>
      </c>
      <c r="DL24" s="208">
        <v>1</v>
      </c>
      <c r="DM24" s="208">
        <v>2</v>
      </c>
      <c r="DN24" s="208">
        <f t="shared" si="34"/>
        <v>8</v>
      </c>
    </row>
    <row r="25" spans="1:118" x14ac:dyDescent="0.3">
      <c r="A25" s="1">
        <f t="shared" si="23"/>
        <v>3.7132484005254665E-2</v>
      </c>
      <c r="B25" s="219">
        <v>11</v>
      </c>
      <c r="C25" s="233">
        <f t="shared" ref="C25:C56" si="47">(B25-$N$25)*$E$7</f>
        <v>0.20422866202890066</v>
      </c>
      <c r="D25" s="233">
        <f t="shared" ref="D25:D56" si="48">(B25-$N$25)*$E$7</f>
        <v>0.20422866202890066</v>
      </c>
      <c r="E25" s="233">
        <f t="shared" ref="E25:E56" si="49">$M$25+(B25-$N$25)*$E$8</f>
        <v>1.5178700079275289</v>
      </c>
      <c r="F25" s="233">
        <f t="shared" ref="F25:F56" si="50">$L$25+(B25-$N$25)*$E$9</f>
        <v>3.0282181225601246</v>
      </c>
      <c r="G25" s="233">
        <f>$K$25+(B25-$N$25)*$E$10</f>
        <v>6.0454545454545459</v>
      </c>
      <c r="H25" s="219">
        <f t="shared" si="12"/>
        <v>11</v>
      </c>
      <c r="K25" s="223">
        <v>6</v>
      </c>
      <c r="L25" s="204">
        <v>3</v>
      </c>
      <c r="M25" s="204">
        <v>1.5</v>
      </c>
      <c r="N25" s="224">
        <f>M25+L25+K25</f>
        <v>10.5</v>
      </c>
      <c r="S25" s="219">
        <v>11</v>
      </c>
      <c r="T25" s="233">
        <f>(S25-$AD$21)*$V$6</f>
        <v>0.20029152968331715</v>
      </c>
      <c r="U25" s="233">
        <f>(S25-$AD$21)*$V$7</f>
        <v>0.20029152968331715</v>
      </c>
      <c r="V25" s="233">
        <f>$AA$21+(S25-$AD$21)*$V$8</f>
        <v>1.5262882632709354</v>
      </c>
      <c r="W25" s="233">
        <f>$AB$21+(S25-$AD$21)*$V$9</f>
        <v>3.0276741319078848</v>
      </c>
      <c r="X25" s="233">
        <f>$AC$21+(S25-$AD$21)*$V$10</f>
        <v>6.0454545454545459</v>
      </c>
      <c r="Y25" s="219">
        <f t="shared" si="13"/>
        <v>11</v>
      </c>
      <c r="Z25" s="1">
        <f t="shared" si="14"/>
        <v>3.6416641760603115E-2</v>
      </c>
      <c r="AH25" s="208"/>
      <c r="AI25" s="208">
        <v>9</v>
      </c>
      <c r="AJ25" s="208">
        <f t="shared" si="36"/>
        <v>2.75</v>
      </c>
      <c r="AK25" s="208">
        <f t="shared" si="39"/>
        <v>2.75</v>
      </c>
      <c r="AL25" s="208">
        <v>0.5</v>
      </c>
      <c r="AM25" s="208">
        <v>1</v>
      </c>
      <c r="AN25" s="208">
        <v>2</v>
      </c>
      <c r="AO25" s="208">
        <f t="shared" si="24"/>
        <v>9</v>
      </c>
      <c r="AP25" s="302">
        <f t="shared" si="27"/>
        <v>0.61111111111111116</v>
      </c>
      <c r="AX25" s="208">
        <v>9</v>
      </c>
      <c r="AY25" s="208">
        <f t="shared" si="37"/>
        <v>4.5</v>
      </c>
      <c r="AZ25" s="208">
        <f t="shared" si="38"/>
        <v>4.5</v>
      </c>
      <c r="BA25" s="208">
        <v>0.5</v>
      </c>
      <c r="BB25" s="208">
        <v>1</v>
      </c>
      <c r="BC25" s="208">
        <v>2</v>
      </c>
      <c r="BD25" s="208">
        <f t="shared" si="25"/>
        <v>12.5</v>
      </c>
      <c r="BE25" s="269"/>
      <c r="BG25" s="277">
        <f>BB9/(BA9/(BA9+BA8+BA7+BA6))+BB10</f>
        <v>18424921.875</v>
      </c>
      <c r="BO25" s="278">
        <v>9</v>
      </c>
      <c r="BP25" s="278">
        <v>0</v>
      </c>
      <c r="BQ25" s="278">
        <v>0</v>
      </c>
      <c r="BR25" s="278">
        <v>0</v>
      </c>
      <c r="BS25" s="278">
        <v>3</v>
      </c>
      <c r="BT25" s="278">
        <v>6</v>
      </c>
      <c r="BU25" s="278">
        <f t="shared" si="28"/>
        <v>9</v>
      </c>
      <c r="BV25" s="1">
        <f t="shared" si="29"/>
        <v>0</v>
      </c>
      <c r="CC25" s="1">
        <f t="shared" si="35"/>
        <v>0</v>
      </c>
      <c r="CD25" s="280">
        <v>9</v>
      </c>
      <c r="CE25" s="280">
        <v>0</v>
      </c>
      <c r="CF25" s="280">
        <v>0</v>
      </c>
      <c r="CG25" s="280"/>
      <c r="CH25" s="280">
        <v>3</v>
      </c>
      <c r="CI25" s="280">
        <v>6</v>
      </c>
      <c r="CJ25" s="280">
        <f t="shared" si="30"/>
        <v>9</v>
      </c>
      <c r="CK25" s="1">
        <f t="shared" si="31"/>
        <v>0</v>
      </c>
      <c r="CP25" s="302">
        <f t="shared" si="32"/>
        <v>0.46162428746059753</v>
      </c>
      <c r="CQ25" s="302">
        <v>9</v>
      </c>
      <c r="CR25" s="302">
        <f t="shared" si="40"/>
        <v>2.0773092935726889</v>
      </c>
      <c r="CS25" s="302">
        <f t="shared" si="41"/>
        <v>2.0773092935726889</v>
      </c>
      <c r="CT25" s="302">
        <f t="shared" si="42"/>
        <v>0.77264684478141543</v>
      </c>
      <c r="CU25" s="302">
        <f t="shared" si="43"/>
        <v>1.2870202823589207</v>
      </c>
      <c r="CV25" s="302">
        <f t="shared" si="44"/>
        <v>2.7857142857142856</v>
      </c>
      <c r="CW25" s="302">
        <f t="shared" si="33"/>
        <v>9</v>
      </c>
      <c r="DH25" s="208">
        <v>9</v>
      </c>
      <c r="DI25" s="208">
        <f t="shared" si="45"/>
        <v>2.75</v>
      </c>
      <c r="DJ25" s="208">
        <f t="shared" si="46"/>
        <v>2.75</v>
      </c>
      <c r="DK25" s="208">
        <v>0.5</v>
      </c>
      <c r="DL25" s="208">
        <v>1</v>
      </c>
      <c r="DM25" s="208">
        <v>2</v>
      </c>
      <c r="DN25" s="208">
        <f t="shared" si="34"/>
        <v>9</v>
      </c>
    </row>
    <row r="26" spans="1:118" ht="15" thickBot="1" x14ac:dyDescent="0.35">
      <c r="A26" s="1">
        <f t="shared" si="23"/>
        <v>0.10211433101445033</v>
      </c>
      <c r="B26" s="219">
        <v>12</v>
      </c>
      <c r="C26" s="233">
        <f t="shared" si="47"/>
        <v>0.61268598608670199</v>
      </c>
      <c r="D26" s="233">
        <f t="shared" si="48"/>
        <v>0.61268598608670199</v>
      </c>
      <c r="E26" s="233">
        <f t="shared" si="49"/>
        <v>1.5536100237825865</v>
      </c>
      <c r="F26" s="233">
        <f t="shared" si="50"/>
        <v>3.0846543676803733</v>
      </c>
      <c r="G26" s="233">
        <f t="shared" ref="G26:G56" si="51">$K$25+(B26-$N$25)*$E$10</f>
        <v>6.1363636363636367</v>
      </c>
      <c r="H26" s="219">
        <f t="shared" si="12"/>
        <v>12</v>
      </c>
      <c r="K26" s="23"/>
      <c r="L26" s="24"/>
      <c r="M26" s="24"/>
      <c r="N26" s="225"/>
      <c r="S26" s="219">
        <v>12</v>
      </c>
      <c r="T26" s="233">
        <f t="shared" ref="T26:T89" si="52">(S26-$AD$21)*$V$6</f>
        <v>0.60087458904995139</v>
      </c>
      <c r="U26" s="233">
        <f t="shared" ref="U26:U89" si="53">(S26-$AD$21)*$V$7</f>
        <v>0.60087458904995139</v>
      </c>
      <c r="V26" s="233">
        <f t="shared" ref="V26:V89" si="54">$AA$21+(S26-$AD$21)*$V$8</f>
        <v>1.5788647898128061</v>
      </c>
      <c r="W26" s="233">
        <f t="shared" ref="W26:W89" si="55">$AB$21+(S26-$AD$21)*$V$9</f>
        <v>3.0830223957236549</v>
      </c>
      <c r="X26" s="233">
        <f t="shared" ref="X26:X89" si="56">$AC$21+(S26-$AD$21)*$V$10</f>
        <v>6.1363636363636367</v>
      </c>
      <c r="Y26" s="219">
        <f t="shared" si="13"/>
        <v>12</v>
      </c>
      <c r="Z26" s="1">
        <f t="shared" si="14"/>
        <v>0.10014576484165856</v>
      </c>
      <c r="AH26" s="208"/>
      <c r="AI26" s="208">
        <v>10</v>
      </c>
      <c r="AJ26" s="208">
        <f t="shared" si="36"/>
        <v>3.25</v>
      </c>
      <c r="AK26" s="208">
        <f t="shared" si="39"/>
        <v>3.25</v>
      </c>
      <c r="AL26" s="208">
        <v>0.5</v>
      </c>
      <c r="AM26" s="208">
        <v>1</v>
      </c>
      <c r="AN26" s="208">
        <v>2</v>
      </c>
      <c r="AO26" s="208">
        <f t="shared" si="24"/>
        <v>10</v>
      </c>
      <c r="AP26" s="302">
        <f t="shared" si="27"/>
        <v>0.65</v>
      </c>
      <c r="AX26" s="208">
        <v>10</v>
      </c>
      <c r="AY26" s="208">
        <f t="shared" si="37"/>
        <v>5</v>
      </c>
      <c r="AZ26" s="208">
        <f t="shared" si="38"/>
        <v>5</v>
      </c>
      <c r="BA26" s="208">
        <v>0.5</v>
      </c>
      <c r="BB26" s="208">
        <v>1</v>
      </c>
      <c r="BC26" s="208">
        <v>2</v>
      </c>
      <c r="BD26" s="208">
        <f t="shared" si="25"/>
        <v>13.5</v>
      </c>
      <c r="BE26" s="269"/>
      <c r="BO26" s="208">
        <v>10</v>
      </c>
      <c r="BP26" s="208">
        <v>0</v>
      </c>
      <c r="BQ26" s="208">
        <v>0</v>
      </c>
      <c r="BR26" s="208">
        <v>1</v>
      </c>
      <c r="BS26" s="208">
        <v>3</v>
      </c>
      <c r="BT26" s="208">
        <v>6</v>
      </c>
      <c r="BU26" s="208">
        <f t="shared" si="28"/>
        <v>10</v>
      </c>
      <c r="BV26" s="1">
        <f t="shared" si="29"/>
        <v>0</v>
      </c>
      <c r="CC26" s="1">
        <f t="shared" si="35"/>
        <v>0</v>
      </c>
      <c r="CD26" s="208">
        <v>10</v>
      </c>
      <c r="CE26" s="208">
        <v>0</v>
      </c>
      <c r="CF26" s="208">
        <v>0</v>
      </c>
      <c r="CG26" s="208">
        <v>1</v>
      </c>
      <c r="CH26" s="208">
        <v>3</v>
      </c>
      <c r="CI26" s="208">
        <v>6</v>
      </c>
      <c r="CJ26" s="208">
        <f t="shared" si="30"/>
        <v>10</v>
      </c>
      <c r="CK26" s="1">
        <f t="shared" si="31"/>
        <v>0</v>
      </c>
      <c r="CP26" s="302">
        <f t="shared" si="32"/>
        <v>0.49100037848081735</v>
      </c>
      <c r="CQ26" s="302">
        <v>10</v>
      </c>
      <c r="CR26" s="302">
        <f t="shared" si="40"/>
        <v>2.4550018924040868</v>
      </c>
      <c r="CS26" s="302">
        <f t="shared" si="41"/>
        <v>2.4550018924040868</v>
      </c>
      <c r="CT26" s="302">
        <f t="shared" si="42"/>
        <v>0.82221899837803636</v>
      </c>
      <c r="CU26" s="302">
        <f t="shared" si="43"/>
        <v>1.3392057882423609</v>
      </c>
      <c r="CV26" s="302">
        <f t="shared" si="44"/>
        <v>2.9285714285714284</v>
      </c>
      <c r="CW26" s="302">
        <f t="shared" si="33"/>
        <v>10</v>
      </c>
      <c r="DH26" s="208">
        <v>10</v>
      </c>
      <c r="DI26" s="208">
        <f t="shared" si="45"/>
        <v>3.25</v>
      </c>
      <c r="DJ26" s="208">
        <f t="shared" si="46"/>
        <v>3.25</v>
      </c>
      <c r="DK26" s="208">
        <v>0.5</v>
      </c>
      <c r="DL26" s="208">
        <v>1</v>
      </c>
      <c r="DM26" s="208">
        <v>2</v>
      </c>
      <c r="DN26" s="208">
        <f t="shared" si="34"/>
        <v>10</v>
      </c>
    </row>
    <row r="27" spans="1:118" x14ac:dyDescent="0.3">
      <c r="A27" s="1">
        <f t="shared" si="23"/>
        <v>0.15709897079146204</v>
      </c>
      <c r="B27" s="219">
        <v>13</v>
      </c>
      <c r="C27" s="233">
        <f t="shared" si="47"/>
        <v>1.0211433101445033</v>
      </c>
      <c r="D27" s="233">
        <f t="shared" si="48"/>
        <v>1.0211433101445033</v>
      </c>
      <c r="E27" s="233">
        <f t="shared" si="49"/>
        <v>1.5893500396376441</v>
      </c>
      <c r="F27" s="233">
        <f t="shared" si="50"/>
        <v>3.1410906128006224</v>
      </c>
      <c r="G27" s="233">
        <f t="shared" si="51"/>
        <v>6.2272727272727275</v>
      </c>
      <c r="H27" s="219">
        <f t="shared" si="12"/>
        <v>13</v>
      </c>
      <c r="S27" s="219">
        <v>13</v>
      </c>
      <c r="T27" s="233">
        <f t="shared" si="52"/>
        <v>1.0014576484165858</v>
      </c>
      <c r="U27" s="233">
        <f t="shared" si="53"/>
        <v>1.0014576484165858</v>
      </c>
      <c r="V27" s="233">
        <f t="shared" si="54"/>
        <v>1.6314413163546768</v>
      </c>
      <c r="W27" s="233">
        <f t="shared" si="55"/>
        <v>3.1383706595394245</v>
      </c>
      <c r="X27" s="233">
        <f t="shared" si="56"/>
        <v>6.2272727272727275</v>
      </c>
      <c r="Y27" s="219">
        <f t="shared" si="13"/>
        <v>13</v>
      </c>
      <c r="Z27" s="1">
        <f t="shared" si="14"/>
        <v>0.15407040744870551</v>
      </c>
      <c r="AH27" s="208"/>
      <c r="AI27" s="208">
        <v>11</v>
      </c>
      <c r="AJ27" s="208">
        <f t="shared" si="36"/>
        <v>3.75</v>
      </c>
      <c r="AK27" s="208">
        <f t="shared" si="39"/>
        <v>3.75</v>
      </c>
      <c r="AL27" s="208">
        <v>0.5</v>
      </c>
      <c r="AM27" s="208">
        <v>1</v>
      </c>
      <c r="AN27" s="208">
        <v>2</v>
      </c>
      <c r="AO27" s="208">
        <f t="shared" si="24"/>
        <v>11</v>
      </c>
      <c r="AP27" s="302">
        <f t="shared" si="27"/>
        <v>0.68181818181818177</v>
      </c>
      <c r="AW27" s="1" t="s">
        <v>115</v>
      </c>
      <c r="AX27" s="209">
        <v>11</v>
      </c>
      <c r="AY27" s="209">
        <f t="shared" si="37"/>
        <v>5.5</v>
      </c>
      <c r="AZ27" s="209">
        <f t="shared" si="38"/>
        <v>5.5</v>
      </c>
      <c r="BA27" s="209">
        <v>0.5</v>
      </c>
      <c r="BB27" s="209">
        <v>1</v>
      </c>
      <c r="BC27" s="209">
        <v>2</v>
      </c>
      <c r="BD27" s="209">
        <f t="shared" si="25"/>
        <v>14.5</v>
      </c>
      <c r="BE27" s="269"/>
      <c r="BO27" s="230">
        <v>11</v>
      </c>
      <c r="BP27" s="230">
        <f>(BO27-$BZ$16)*$BS$7</f>
        <v>0.19255845277010633</v>
      </c>
      <c r="BQ27" s="230">
        <f>(BO27-$BZ$16)*$BS$8</f>
        <v>0.19255845277010633</v>
      </c>
      <c r="BR27" s="230">
        <f>$BW$16+(BO27-$BZ$16)*$BS$9</f>
        <v>1.5168488646173843</v>
      </c>
      <c r="BS27" s="230">
        <f>$BX$16+(BO27-$BZ$16)*$BS$10</f>
        <v>3.0266056584138314</v>
      </c>
      <c r="BT27" s="230">
        <f>$BY$16+(BO27-$BZ$16)*$BS$11</f>
        <v>6.0714285714285712</v>
      </c>
      <c r="BU27" s="230">
        <f t="shared" si="28"/>
        <v>11</v>
      </c>
      <c r="BV27" s="1">
        <f t="shared" si="29"/>
        <v>3.5010627776382967E-2</v>
      </c>
      <c r="CC27" s="1">
        <f t="shared" si="35"/>
        <v>3.4335690802854361E-2</v>
      </c>
      <c r="CD27" s="230">
        <v>11</v>
      </c>
      <c r="CE27" s="230">
        <f>(CD27-$DC$17)*$CG$7</f>
        <v>0.188846299415699</v>
      </c>
      <c r="CF27" s="230">
        <f>(CD27-$DC$17)*$CG$8</f>
        <v>0.188846299415699</v>
      </c>
      <c r="CG27" s="230">
        <f>$CL$17+(CD27-$DC$17)*$CG$9</f>
        <v>1.5247860767983106</v>
      </c>
      <c r="CH27" s="230">
        <f>$CM$17+(CD27-$DC$17)*$CG$10</f>
        <v>3.0260927529417199</v>
      </c>
      <c r="CI27" s="230">
        <f>$CN$17+(CD27-$DC$17)*$CG$11</f>
        <v>6.0714285714285712</v>
      </c>
      <c r="CJ27" s="230">
        <f t="shared" si="30"/>
        <v>11</v>
      </c>
      <c r="CK27" s="1">
        <f t="shared" si="31"/>
        <v>3.4335690802854361E-2</v>
      </c>
      <c r="CP27" s="302">
        <f t="shared" si="32"/>
        <v>0.51503536204281541</v>
      </c>
      <c r="CQ27" s="302">
        <v>11</v>
      </c>
      <c r="CR27" s="302">
        <f t="shared" si="40"/>
        <v>2.8326944912354848</v>
      </c>
      <c r="CS27" s="302">
        <f t="shared" si="41"/>
        <v>2.8326944912354848</v>
      </c>
      <c r="CT27" s="302">
        <f t="shared" si="42"/>
        <v>0.8717911519746574</v>
      </c>
      <c r="CU27" s="302">
        <f t="shared" si="43"/>
        <v>1.3913912941258011</v>
      </c>
      <c r="CV27" s="302">
        <f t="shared" si="44"/>
        <v>3.0714285714285712</v>
      </c>
      <c r="CW27" s="302">
        <f t="shared" si="33"/>
        <v>11</v>
      </c>
      <c r="DH27" s="208">
        <v>11</v>
      </c>
      <c r="DI27" s="208">
        <f t="shared" si="45"/>
        <v>3.75</v>
      </c>
      <c r="DJ27" s="208">
        <f t="shared" si="46"/>
        <v>3.75</v>
      </c>
      <c r="DK27" s="208">
        <v>0.5</v>
      </c>
      <c r="DL27" s="208">
        <v>1</v>
      </c>
      <c r="DM27" s="208">
        <v>2</v>
      </c>
      <c r="DN27" s="208">
        <f t="shared" si="34"/>
        <v>11</v>
      </c>
    </row>
    <row r="28" spans="1:118" x14ac:dyDescent="0.3">
      <c r="A28" s="1">
        <f t="shared" si="23"/>
        <v>0.20422866202890066</v>
      </c>
      <c r="B28" s="219">
        <v>14</v>
      </c>
      <c r="C28" s="233">
        <f t="shared" si="47"/>
        <v>1.4296006342023047</v>
      </c>
      <c r="D28" s="233">
        <f t="shared" si="48"/>
        <v>1.4296006342023047</v>
      </c>
      <c r="E28" s="233">
        <f t="shared" si="49"/>
        <v>1.6250900554927017</v>
      </c>
      <c r="F28" s="233">
        <f t="shared" si="50"/>
        <v>3.1975268579208711</v>
      </c>
      <c r="G28" s="233">
        <f t="shared" si="51"/>
        <v>6.3181818181818183</v>
      </c>
      <c r="H28" s="219">
        <f t="shared" si="12"/>
        <v>14</v>
      </c>
      <c r="S28" s="219">
        <v>14</v>
      </c>
      <c r="T28" s="233">
        <f t="shared" si="52"/>
        <v>1.40204070778322</v>
      </c>
      <c r="U28" s="233">
        <f t="shared" si="53"/>
        <v>1.40204070778322</v>
      </c>
      <c r="V28" s="233">
        <f t="shared" si="54"/>
        <v>1.6840178428965475</v>
      </c>
      <c r="W28" s="233">
        <f t="shared" si="55"/>
        <v>3.1937189233551946</v>
      </c>
      <c r="X28" s="233">
        <f t="shared" si="56"/>
        <v>6.3181818181818183</v>
      </c>
      <c r="Y28" s="219">
        <f t="shared" si="13"/>
        <v>14</v>
      </c>
      <c r="Z28" s="1">
        <f t="shared" si="14"/>
        <v>0.20029152968331715</v>
      </c>
      <c r="AH28" s="208"/>
      <c r="AI28" s="208">
        <v>12</v>
      </c>
      <c r="AJ28" s="208">
        <f t="shared" si="36"/>
        <v>4.25</v>
      </c>
      <c r="AK28" s="208">
        <f t="shared" si="39"/>
        <v>4.25</v>
      </c>
      <c r="AL28" s="208">
        <v>0.5</v>
      </c>
      <c r="AM28" s="208">
        <v>1</v>
      </c>
      <c r="AN28" s="208">
        <v>2</v>
      </c>
      <c r="AO28" s="208">
        <f t="shared" si="24"/>
        <v>12</v>
      </c>
      <c r="AP28" s="302">
        <f t="shared" si="27"/>
        <v>0.70833333333333337</v>
      </c>
      <c r="AQ28" s="245"/>
      <c r="AW28" s="1">
        <f t="shared" ref="AW28:AW34" si="57">AX28-(BB28+BC28)</f>
        <v>9</v>
      </c>
      <c r="AX28" s="208">
        <v>12</v>
      </c>
      <c r="AY28" s="228">
        <f t="shared" ref="AY28:AY34" si="58">AW28*$BE$9</f>
        <v>4.2228739002932549</v>
      </c>
      <c r="AZ28" s="228">
        <f t="shared" ref="AZ28:AZ34" si="59">AW28*$BE$10</f>
        <v>4.2228739002932549</v>
      </c>
      <c r="BA28" s="228">
        <f t="shared" ref="BA28:BA34" si="60">AW28*$BE$11</f>
        <v>0.55425219941348969</v>
      </c>
      <c r="BB28" s="208">
        <v>1</v>
      </c>
      <c r="BC28" s="208">
        <v>2</v>
      </c>
      <c r="BD28" s="208">
        <f t="shared" si="25"/>
        <v>12</v>
      </c>
      <c r="BE28" s="269"/>
      <c r="BO28" s="208">
        <v>12</v>
      </c>
      <c r="BP28" s="230">
        <f t="shared" ref="BP28:BP91" si="61">(BO28-$BZ$16)*$BS$7</f>
        <v>0.57767535831031902</v>
      </c>
      <c r="BQ28" s="230">
        <f t="shared" ref="BQ28:BQ91" si="62">(BO28-$BZ$16)*$BS$8</f>
        <v>0.57767535831031902</v>
      </c>
      <c r="BR28" s="230">
        <f t="shared" ref="BR28:BR91" si="63">$BW$16+(BO28-$BZ$16)*$BS$9</f>
        <v>1.550546593852153</v>
      </c>
      <c r="BS28" s="230">
        <f t="shared" ref="BS28:BS91" si="64">$BX$16+(BO28-$BZ$16)*$BS$10</f>
        <v>3.0798169752414948</v>
      </c>
      <c r="BT28" s="230">
        <f t="shared" ref="BT28:BT91" si="65">$BY$16+(BO28-$BZ$16)*$BS$11</f>
        <v>6.2142857142857144</v>
      </c>
      <c r="BU28" s="208">
        <f t="shared" si="28"/>
        <v>12</v>
      </c>
      <c r="BV28" s="1">
        <f t="shared" si="29"/>
        <v>9.6279226385053165E-2</v>
      </c>
      <c r="CC28" s="1">
        <f t="shared" si="35"/>
        <v>9.4423149707849499E-2</v>
      </c>
      <c r="CD28" s="208">
        <v>12</v>
      </c>
      <c r="CE28" s="230">
        <f>(CD28-$DC$17)*$CG$7</f>
        <v>0.56653889824709702</v>
      </c>
      <c r="CF28" s="230">
        <f>(CD28-$DC$17)*$CG$8</f>
        <v>0.56653889824709702</v>
      </c>
      <c r="CG28" s="230">
        <f>$CL$17+(CD28-$DC$17)*$CG$9</f>
        <v>1.5743582303949315</v>
      </c>
      <c r="CH28" s="230">
        <f>$CM$17+(CD28-$DC$17)*$CG$10</f>
        <v>3.07827825882516</v>
      </c>
      <c r="CI28" s="230">
        <f>$CN$17+(CD28-$DC$17)*$CG$11</f>
        <v>6.2142857142857144</v>
      </c>
      <c r="CJ28" s="208">
        <f t="shared" si="30"/>
        <v>12</v>
      </c>
      <c r="CK28" s="1">
        <f t="shared" si="31"/>
        <v>9.4423149707849499E-2</v>
      </c>
      <c r="CP28" s="302">
        <f t="shared" si="32"/>
        <v>0.53506451501114716</v>
      </c>
      <c r="CQ28" s="302">
        <v>12</v>
      </c>
      <c r="CR28" s="302">
        <f t="shared" si="40"/>
        <v>3.2103870900668832</v>
      </c>
      <c r="CS28" s="302">
        <f t="shared" si="41"/>
        <v>3.2103870900668832</v>
      </c>
      <c r="CT28" s="302">
        <f t="shared" si="42"/>
        <v>0.92136330557127832</v>
      </c>
      <c r="CU28" s="302">
        <f t="shared" si="43"/>
        <v>1.4435768000092413</v>
      </c>
      <c r="CV28" s="302">
        <f t="shared" si="44"/>
        <v>3.2142857142857144</v>
      </c>
      <c r="CW28" s="302">
        <f t="shared" si="33"/>
        <v>12</v>
      </c>
      <c r="DH28" s="208">
        <v>12</v>
      </c>
      <c r="DI28" s="208">
        <f t="shared" si="45"/>
        <v>4.25</v>
      </c>
      <c r="DJ28" s="208">
        <f t="shared" si="46"/>
        <v>4.25</v>
      </c>
      <c r="DK28" s="208">
        <v>0.5</v>
      </c>
      <c r="DL28" s="208">
        <v>1</v>
      </c>
      <c r="DM28" s="208">
        <v>2</v>
      </c>
      <c r="DN28" s="208">
        <f t="shared" si="34"/>
        <v>12</v>
      </c>
    </row>
    <row r="29" spans="1:118" x14ac:dyDescent="0.3">
      <c r="A29" s="1">
        <f t="shared" si="23"/>
        <v>0.24507439443468079</v>
      </c>
      <c r="B29" s="219">
        <v>15</v>
      </c>
      <c r="C29" s="233">
        <f t="shared" si="47"/>
        <v>1.838057958260106</v>
      </c>
      <c r="D29" s="233">
        <f t="shared" si="48"/>
        <v>1.838057958260106</v>
      </c>
      <c r="E29" s="233">
        <f t="shared" si="49"/>
        <v>1.6608300713477593</v>
      </c>
      <c r="F29" s="233">
        <f t="shared" si="50"/>
        <v>3.2539631030411202</v>
      </c>
      <c r="G29" s="233">
        <f t="shared" si="51"/>
        <v>6.4090909090909092</v>
      </c>
      <c r="H29" s="219">
        <f t="shared" si="12"/>
        <v>15</v>
      </c>
      <c r="S29" s="219">
        <v>15</v>
      </c>
      <c r="T29" s="233">
        <f t="shared" si="52"/>
        <v>1.8026237671498544</v>
      </c>
      <c r="U29" s="233">
        <f t="shared" si="53"/>
        <v>1.8026237671498544</v>
      </c>
      <c r="V29" s="233">
        <f t="shared" si="54"/>
        <v>1.7365943694384183</v>
      </c>
      <c r="W29" s="233">
        <f t="shared" si="55"/>
        <v>3.2490671871709642</v>
      </c>
      <c r="X29" s="233">
        <f t="shared" si="56"/>
        <v>6.4090909090909092</v>
      </c>
      <c r="Y29" s="219">
        <f t="shared" si="13"/>
        <v>15</v>
      </c>
      <c r="Z29" s="1">
        <f t="shared" si="14"/>
        <v>0.24034983561998058</v>
      </c>
      <c r="AH29" s="208"/>
      <c r="AI29" s="208">
        <v>13</v>
      </c>
      <c r="AJ29" s="208">
        <f t="shared" si="36"/>
        <v>4.75</v>
      </c>
      <c r="AK29" s="208">
        <f t="shared" si="39"/>
        <v>4.75</v>
      </c>
      <c r="AL29" s="208">
        <v>0.5</v>
      </c>
      <c r="AM29" s="208">
        <v>1</v>
      </c>
      <c r="AN29" s="208">
        <v>2</v>
      </c>
      <c r="AO29" s="208">
        <f t="shared" si="24"/>
        <v>13</v>
      </c>
      <c r="AP29" s="302">
        <f t="shared" si="27"/>
        <v>0.73076923076923073</v>
      </c>
      <c r="AW29" s="1">
        <f t="shared" si="57"/>
        <v>10</v>
      </c>
      <c r="AX29" s="208">
        <v>13</v>
      </c>
      <c r="AY29" s="228">
        <f t="shared" si="58"/>
        <v>4.6920821114369504</v>
      </c>
      <c r="AZ29" s="228">
        <f t="shared" si="59"/>
        <v>4.6920821114369504</v>
      </c>
      <c r="BA29" s="228">
        <f t="shared" si="60"/>
        <v>0.61583577712609971</v>
      </c>
      <c r="BB29" s="208">
        <v>1</v>
      </c>
      <c r="BC29" s="208">
        <v>2</v>
      </c>
      <c r="BD29" s="208">
        <f t="shared" si="25"/>
        <v>13</v>
      </c>
      <c r="BE29" s="269"/>
      <c r="BO29" s="208">
        <v>13</v>
      </c>
      <c r="BP29" s="230">
        <f t="shared" si="61"/>
        <v>0.96279226385053163</v>
      </c>
      <c r="BQ29" s="230">
        <f t="shared" si="62"/>
        <v>0.96279226385053163</v>
      </c>
      <c r="BR29" s="230">
        <f t="shared" si="63"/>
        <v>1.5842443230869214</v>
      </c>
      <c r="BS29" s="230">
        <f t="shared" si="64"/>
        <v>3.1330282920691581</v>
      </c>
      <c r="BT29" s="230">
        <f t="shared" si="65"/>
        <v>6.3571428571428568</v>
      </c>
      <c r="BU29" s="208">
        <f t="shared" si="28"/>
        <v>13</v>
      </c>
      <c r="BV29" s="1">
        <f t="shared" si="29"/>
        <v>0.14812188674623564</v>
      </c>
      <c r="CC29" s="1">
        <f t="shared" si="35"/>
        <v>0.1452663841659223</v>
      </c>
      <c r="CD29" s="208">
        <v>13</v>
      </c>
      <c r="CE29" s="230">
        <f t="shared" ref="CE29:CE92" si="66">(CD29-$DC$17)*$CG$7</f>
        <v>0.94423149707849496</v>
      </c>
      <c r="CF29" s="230">
        <f t="shared" ref="CF29:CF92" si="67">(CD29-$DC$17)*$CG$8</f>
        <v>0.94423149707849496</v>
      </c>
      <c r="CG29" s="230">
        <f t="shared" ref="CG29:CG92" si="68">$CL$17+(CD29-$DC$17)*$CG$9</f>
        <v>1.6239303839915524</v>
      </c>
      <c r="CH29" s="230">
        <f t="shared" ref="CH29:CH92" si="69">$CM$17+(CD29-$DC$17)*$CG$10</f>
        <v>3.1304637647086002</v>
      </c>
      <c r="CI29" s="230">
        <f t="shared" ref="CI29:CI92" si="70">$CN$17+(CD29-$DC$17)*$CG$11</f>
        <v>6.3571428571428568</v>
      </c>
      <c r="CJ29" s="208">
        <f t="shared" si="30"/>
        <v>13</v>
      </c>
      <c r="CK29" s="1">
        <f t="shared" si="31"/>
        <v>0.1452663841659223</v>
      </c>
      <c r="CP29" s="302">
        <f t="shared" si="32"/>
        <v>0.55201225983050484</v>
      </c>
      <c r="CQ29" s="302">
        <v>13</v>
      </c>
      <c r="CR29" s="302">
        <f t="shared" si="40"/>
        <v>3.5880796888982811</v>
      </c>
      <c r="CS29" s="302">
        <f t="shared" si="41"/>
        <v>3.5880796888982811</v>
      </c>
      <c r="CT29" s="302">
        <f t="shared" si="42"/>
        <v>0.97093545916789936</v>
      </c>
      <c r="CU29" s="302">
        <f t="shared" si="43"/>
        <v>1.4957623058926814</v>
      </c>
      <c r="CV29" s="302">
        <f t="shared" si="44"/>
        <v>3.3571428571428568</v>
      </c>
      <c r="CW29" s="302">
        <f t="shared" si="33"/>
        <v>13</v>
      </c>
      <c r="DH29" s="208">
        <v>13</v>
      </c>
      <c r="DI29" s="208">
        <f t="shared" si="45"/>
        <v>4.75</v>
      </c>
      <c r="DJ29" s="208">
        <f t="shared" si="46"/>
        <v>4.75</v>
      </c>
      <c r="DK29" s="208">
        <v>0.5</v>
      </c>
      <c r="DL29" s="208">
        <v>1</v>
      </c>
      <c r="DM29" s="208">
        <v>2</v>
      </c>
      <c r="DN29" s="208">
        <f t="shared" si="34"/>
        <v>13</v>
      </c>
    </row>
    <row r="30" spans="1:118" x14ac:dyDescent="0.3">
      <c r="A30" s="1">
        <f t="shared" si="23"/>
        <v>0.28081441028973841</v>
      </c>
      <c r="B30" s="219">
        <v>16</v>
      </c>
      <c r="C30" s="233">
        <f t="shared" si="47"/>
        <v>2.2465152823179073</v>
      </c>
      <c r="D30" s="233">
        <f t="shared" si="48"/>
        <v>2.2465152823179073</v>
      </c>
      <c r="E30" s="233">
        <f t="shared" si="49"/>
        <v>1.6965700872028169</v>
      </c>
      <c r="F30" s="233">
        <f t="shared" si="50"/>
        <v>3.3103993481613689</v>
      </c>
      <c r="G30" s="233">
        <f t="shared" si="51"/>
        <v>6.5</v>
      </c>
      <c r="H30" s="219">
        <f t="shared" si="12"/>
        <v>16</v>
      </c>
      <c r="S30" s="219">
        <v>16</v>
      </c>
      <c r="T30" s="233">
        <f t="shared" si="52"/>
        <v>2.2032068265164888</v>
      </c>
      <c r="U30" s="233">
        <f t="shared" si="53"/>
        <v>2.2032068265164888</v>
      </c>
      <c r="V30" s="233">
        <f t="shared" si="54"/>
        <v>1.789170895980289</v>
      </c>
      <c r="W30" s="233">
        <f t="shared" si="55"/>
        <v>3.3044154509867343</v>
      </c>
      <c r="X30" s="233">
        <f t="shared" si="56"/>
        <v>6.5</v>
      </c>
      <c r="Y30" s="219">
        <f t="shared" si="13"/>
        <v>16</v>
      </c>
      <c r="Z30" s="1">
        <f t="shared" si="14"/>
        <v>0.2754008533145611</v>
      </c>
      <c r="AH30" s="208" t="s">
        <v>115</v>
      </c>
      <c r="AI30" s="227">
        <v>14</v>
      </c>
      <c r="AJ30" s="227">
        <f t="shared" si="36"/>
        <v>5.25</v>
      </c>
      <c r="AK30" s="227">
        <f t="shared" si="39"/>
        <v>5.25</v>
      </c>
      <c r="AL30" s="227">
        <v>0.5</v>
      </c>
      <c r="AM30" s="227">
        <v>1</v>
      </c>
      <c r="AN30" s="227">
        <v>2</v>
      </c>
      <c r="AO30" s="227">
        <f t="shared" si="24"/>
        <v>14</v>
      </c>
      <c r="AP30" s="302">
        <f t="shared" si="27"/>
        <v>0.75</v>
      </c>
      <c r="AW30" s="1">
        <f t="shared" si="57"/>
        <v>11</v>
      </c>
      <c r="AX30" s="208">
        <v>14</v>
      </c>
      <c r="AY30" s="228">
        <f t="shared" si="58"/>
        <v>5.1612903225806459</v>
      </c>
      <c r="AZ30" s="228">
        <f t="shared" si="59"/>
        <v>5.1612903225806459</v>
      </c>
      <c r="BA30" s="228">
        <f t="shared" si="60"/>
        <v>0.67741935483870974</v>
      </c>
      <c r="BB30" s="208">
        <v>1</v>
      </c>
      <c r="BC30" s="208">
        <v>2</v>
      </c>
      <c r="BD30" s="208">
        <f t="shared" si="25"/>
        <v>14.000000000000002</v>
      </c>
      <c r="BE30" s="269"/>
      <c r="BO30" s="208">
        <v>14</v>
      </c>
      <c r="BP30" s="230">
        <f t="shared" si="61"/>
        <v>1.3479091693907443</v>
      </c>
      <c r="BQ30" s="230">
        <f t="shared" si="62"/>
        <v>1.3479091693907443</v>
      </c>
      <c r="BR30" s="230">
        <f t="shared" si="63"/>
        <v>1.6179420523216901</v>
      </c>
      <c r="BS30" s="230">
        <f t="shared" si="64"/>
        <v>3.1862396088968215</v>
      </c>
      <c r="BT30" s="230">
        <f t="shared" si="65"/>
        <v>6.5</v>
      </c>
      <c r="BU30" s="208">
        <f t="shared" si="28"/>
        <v>14</v>
      </c>
      <c r="BV30" s="1">
        <f t="shared" si="29"/>
        <v>0.19255845277010633</v>
      </c>
      <c r="CC30" s="1">
        <f t="shared" si="35"/>
        <v>0.188846299415699</v>
      </c>
      <c r="CD30" s="208">
        <v>14</v>
      </c>
      <c r="CE30" s="230">
        <f t="shared" si="66"/>
        <v>1.321924095909893</v>
      </c>
      <c r="CF30" s="230">
        <f t="shared" si="67"/>
        <v>1.321924095909893</v>
      </c>
      <c r="CG30" s="230">
        <f t="shared" si="68"/>
        <v>1.6735025375881734</v>
      </c>
      <c r="CH30" s="230">
        <f t="shared" si="69"/>
        <v>3.1826492705920404</v>
      </c>
      <c r="CI30" s="230">
        <f t="shared" si="70"/>
        <v>6.5</v>
      </c>
      <c r="CJ30" s="208">
        <f t="shared" si="30"/>
        <v>14</v>
      </c>
      <c r="CK30" s="1">
        <f t="shared" si="31"/>
        <v>0.188846299415699</v>
      </c>
      <c r="CP30" s="302">
        <f t="shared" si="32"/>
        <v>0.56653889824709702</v>
      </c>
      <c r="CQ30" s="302">
        <v>14</v>
      </c>
      <c r="CR30" s="302">
        <f t="shared" si="40"/>
        <v>3.965772287729679</v>
      </c>
      <c r="CS30" s="302">
        <f t="shared" si="41"/>
        <v>3.965772287729679</v>
      </c>
      <c r="CT30" s="302">
        <f t="shared" si="42"/>
        <v>1.0205076127645203</v>
      </c>
      <c r="CU30" s="302">
        <f t="shared" si="43"/>
        <v>1.5479478117761216</v>
      </c>
      <c r="CV30" s="302">
        <f t="shared" si="44"/>
        <v>3.5</v>
      </c>
      <c r="CW30" s="302">
        <f t="shared" si="33"/>
        <v>14</v>
      </c>
      <c r="DF30" s="343" t="s">
        <v>115</v>
      </c>
      <c r="DG30" s="343"/>
      <c r="DH30" s="289">
        <v>14</v>
      </c>
      <c r="DI30" s="289">
        <f t="shared" si="45"/>
        <v>5.25</v>
      </c>
      <c r="DJ30" s="289">
        <f t="shared" si="46"/>
        <v>5.25</v>
      </c>
      <c r="DK30" s="289">
        <v>0.5</v>
      </c>
      <c r="DL30" s="289">
        <v>1</v>
      </c>
      <c r="DM30" s="289">
        <v>2</v>
      </c>
      <c r="DN30" s="289">
        <f t="shared" si="34"/>
        <v>14</v>
      </c>
    </row>
    <row r="31" spans="1:118" x14ac:dyDescent="0.3">
      <c r="A31" s="1">
        <f t="shared" si="23"/>
        <v>0.31234971839714221</v>
      </c>
      <c r="B31" s="219">
        <v>17</v>
      </c>
      <c r="C31" s="233">
        <f t="shared" si="47"/>
        <v>2.6549726063757086</v>
      </c>
      <c r="D31" s="233">
        <f t="shared" si="48"/>
        <v>2.6549726063757086</v>
      </c>
      <c r="E31" s="233">
        <f t="shared" si="49"/>
        <v>1.7323101030578745</v>
      </c>
      <c r="F31" s="233">
        <f t="shared" si="50"/>
        <v>3.3668355932816176</v>
      </c>
      <c r="G31" s="233">
        <f t="shared" si="51"/>
        <v>6.5909090909090908</v>
      </c>
      <c r="H31" s="219">
        <f t="shared" si="12"/>
        <v>17</v>
      </c>
      <c r="S31" s="219">
        <v>17</v>
      </c>
      <c r="T31" s="233">
        <f t="shared" si="52"/>
        <v>2.6037898858831228</v>
      </c>
      <c r="U31" s="233">
        <f t="shared" si="53"/>
        <v>2.6037898858831228</v>
      </c>
      <c r="V31" s="233">
        <f t="shared" si="54"/>
        <v>1.8417474225221597</v>
      </c>
      <c r="W31" s="233">
        <f t="shared" si="55"/>
        <v>3.3597637148025039</v>
      </c>
      <c r="X31" s="233">
        <f t="shared" si="56"/>
        <v>6.5909090909090908</v>
      </c>
      <c r="Y31" s="219">
        <f t="shared" si="13"/>
        <v>17</v>
      </c>
      <c r="Z31" s="1">
        <f t="shared" si="14"/>
        <v>0.3063282218686027</v>
      </c>
      <c r="AH31" s="208">
        <f>AI31-(AM31+AN31)</f>
        <v>12</v>
      </c>
      <c r="AI31" s="208">
        <v>15</v>
      </c>
      <c r="AJ31" s="126">
        <f>AH31*$AT$7</f>
        <v>5.7485029940119761</v>
      </c>
      <c r="AK31" s="126">
        <f>AH31*$AT$8</f>
        <v>5.7485029940119761</v>
      </c>
      <c r="AL31" s="228">
        <f>AH31*$AT$9</f>
        <v>0.50299401197604787</v>
      </c>
      <c r="AM31" s="208">
        <v>1</v>
      </c>
      <c r="AN31" s="208">
        <v>2</v>
      </c>
      <c r="AO31" s="208">
        <f t="shared" si="24"/>
        <v>15</v>
      </c>
      <c r="AP31" s="302">
        <f t="shared" si="27"/>
        <v>0.76646706586826352</v>
      </c>
      <c r="AW31" s="1">
        <f t="shared" si="57"/>
        <v>12</v>
      </c>
      <c r="AX31" s="208">
        <v>15</v>
      </c>
      <c r="AY31" s="228">
        <f t="shared" si="58"/>
        <v>5.6304985337243405</v>
      </c>
      <c r="AZ31" s="228">
        <f t="shared" si="59"/>
        <v>5.6304985337243405</v>
      </c>
      <c r="BA31" s="228">
        <f t="shared" si="60"/>
        <v>0.73900293255131966</v>
      </c>
      <c r="BB31" s="208">
        <v>1</v>
      </c>
      <c r="BC31" s="208">
        <v>2</v>
      </c>
      <c r="BD31" s="208">
        <f t="shared" si="25"/>
        <v>15</v>
      </c>
      <c r="BE31" s="269"/>
      <c r="BO31" s="208">
        <v>15</v>
      </c>
      <c r="BP31" s="230">
        <f t="shared" si="61"/>
        <v>1.733026074930957</v>
      </c>
      <c r="BQ31" s="230">
        <f t="shared" si="62"/>
        <v>1.733026074930957</v>
      </c>
      <c r="BR31" s="230">
        <f t="shared" si="63"/>
        <v>1.6516397815564587</v>
      </c>
      <c r="BS31" s="230">
        <f t="shared" si="64"/>
        <v>3.2394509257244843</v>
      </c>
      <c r="BT31" s="230">
        <f t="shared" si="65"/>
        <v>6.6428571428571423</v>
      </c>
      <c r="BU31" s="208">
        <f t="shared" si="28"/>
        <v>15</v>
      </c>
      <c r="BV31" s="1">
        <f t="shared" si="29"/>
        <v>0.23107014332412759</v>
      </c>
      <c r="CC31" s="1">
        <f t="shared" si="35"/>
        <v>0.22661555929883878</v>
      </c>
      <c r="CD31" s="208">
        <v>15</v>
      </c>
      <c r="CE31" s="230">
        <f t="shared" si="66"/>
        <v>1.699616694741291</v>
      </c>
      <c r="CF31" s="230">
        <f t="shared" si="67"/>
        <v>1.699616694741291</v>
      </c>
      <c r="CG31" s="230">
        <f t="shared" si="68"/>
        <v>1.7230746911847945</v>
      </c>
      <c r="CH31" s="230">
        <f t="shared" si="69"/>
        <v>3.2348347764754806</v>
      </c>
      <c r="CI31" s="230">
        <f t="shared" si="70"/>
        <v>6.6428571428571423</v>
      </c>
      <c r="CJ31" s="208">
        <f t="shared" si="30"/>
        <v>15</v>
      </c>
      <c r="CK31" s="1">
        <f t="shared" si="31"/>
        <v>0.22661555929883878</v>
      </c>
      <c r="CP31" s="302">
        <f t="shared" si="32"/>
        <v>0.57912865154147697</v>
      </c>
      <c r="CQ31" s="302">
        <v>15</v>
      </c>
      <c r="CR31" s="302">
        <f t="shared" si="40"/>
        <v>4.343464886561077</v>
      </c>
      <c r="CS31" s="302">
        <f t="shared" si="41"/>
        <v>4.343464886561077</v>
      </c>
      <c r="CT31" s="302">
        <f t="shared" si="42"/>
        <v>1.0700797663611414</v>
      </c>
      <c r="CU31" s="302">
        <f t="shared" si="43"/>
        <v>1.6001333176595616</v>
      </c>
      <c r="CV31" s="302">
        <f t="shared" si="44"/>
        <v>3.6428571428571428</v>
      </c>
      <c r="CW31" s="302">
        <f t="shared" si="33"/>
        <v>15</v>
      </c>
      <c r="DF31" s="1">
        <f>DH31-$DL$31</f>
        <v>14</v>
      </c>
      <c r="DH31" s="208">
        <v>15</v>
      </c>
      <c r="DI31" s="126">
        <f>DF31*$DW$7</f>
        <v>5.6946568684129257</v>
      </c>
      <c r="DJ31" s="126">
        <f>DF31*$DW$8</f>
        <v>5.6946568684129257</v>
      </c>
      <c r="DK31" s="290">
        <f>DF31*$DW$9</f>
        <v>0.49828247598613107</v>
      </c>
      <c r="DL31" s="208">
        <v>1</v>
      </c>
      <c r="DM31" s="125">
        <f>DF31*$DW$10</f>
        <v>2.112403787188017</v>
      </c>
      <c r="DN31" s="208">
        <f t="shared" si="34"/>
        <v>14.999999999999998</v>
      </c>
    </row>
    <row r="32" spans="1:118" x14ac:dyDescent="0.3">
      <c r="A32" s="1">
        <f t="shared" si="23"/>
        <v>0.34038110338150113</v>
      </c>
      <c r="B32" s="219">
        <v>18</v>
      </c>
      <c r="C32" s="233">
        <f t="shared" si="47"/>
        <v>3.06342993043351</v>
      </c>
      <c r="D32" s="233">
        <f t="shared" si="48"/>
        <v>3.06342993043351</v>
      </c>
      <c r="E32" s="233">
        <f t="shared" si="49"/>
        <v>1.7680501189129321</v>
      </c>
      <c r="F32" s="233">
        <f t="shared" si="50"/>
        <v>3.4232718384018668</v>
      </c>
      <c r="G32" s="233">
        <f t="shared" si="51"/>
        <v>6.6818181818181817</v>
      </c>
      <c r="H32" s="219">
        <f t="shared" si="12"/>
        <v>18</v>
      </c>
      <c r="S32" s="219">
        <v>18</v>
      </c>
      <c r="T32" s="233">
        <f t="shared" si="52"/>
        <v>3.0043729452497572</v>
      </c>
      <c r="U32" s="233">
        <f t="shared" si="53"/>
        <v>3.0043729452497572</v>
      </c>
      <c r="V32" s="233">
        <f t="shared" si="54"/>
        <v>1.8943239490640307</v>
      </c>
      <c r="W32" s="233">
        <f t="shared" si="55"/>
        <v>3.415111978618274</v>
      </c>
      <c r="X32" s="233">
        <f t="shared" si="56"/>
        <v>6.6818181818181817</v>
      </c>
      <c r="Y32" s="219">
        <f t="shared" si="13"/>
        <v>18</v>
      </c>
      <c r="Z32" s="1">
        <f t="shared" si="14"/>
        <v>0.3338192161388619</v>
      </c>
      <c r="AH32" s="208">
        <f>AI32-(AM32+AN32)</f>
        <v>13</v>
      </c>
      <c r="AI32" s="208">
        <v>16</v>
      </c>
      <c r="AJ32" s="126">
        <f>AH32*$AT$7</f>
        <v>6.227544910179641</v>
      </c>
      <c r="AK32" s="126">
        <f>AH32*$AT$8</f>
        <v>6.227544910179641</v>
      </c>
      <c r="AL32" s="228">
        <f>AH32*$AT$9</f>
        <v>0.54491017964071853</v>
      </c>
      <c r="AM32" s="208">
        <v>1</v>
      </c>
      <c r="AN32" s="208">
        <v>2</v>
      </c>
      <c r="AO32" s="208">
        <f t="shared" si="24"/>
        <v>16</v>
      </c>
      <c r="AP32" s="302">
        <f t="shared" si="27"/>
        <v>0.77844311377245512</v>
      </c>
      <c r="AW32" s="1">
        <f t="shared" si="57"/>
        <v>13</v>
      </c>
      <c r="AX32" s="208">
        <v>16</v>
      </c>
      <c r="AY32" s="228">
        <f t="shared" si="58"/>
        <v>6.0997067448680351</v>
      </c>
      <c r="AZ32" s="228">
        <f t="shared" si="59"/>
        <v>6.0997067448680351</v>
      </c>
      <c r="BA32" s="228">
        <f t="shared" si="60"/>
        <v>0.80058651026392957</v>
      </c>
      <c r="BB32" s="208">
        <v>1</v>
      </c>
      <c r="BC32" s="208">
        <v>2</v>
      </c>
      <c r="BD32" s="208">
        <f t="shared" si="25"/>
        <v>16</v>
      </c>
      <c r="BE32" s="269"/>
      <c r="BO32" s="208">
        <v>16</v>
      </c>
      <c r="BP32" s="230">
        <f t="shared" si="61"/>
        <v>2.1181429804711698</v>
      </c>
      <c r="BQ32" s="230">
        <f t="shared" si="62"/>
        <v>2.1181429804711698</v>
      </c>
      <c r="BR32" s="230">
        <f t="shared" si="63"/>
        <v>1.6853375107912274</v>
      </c>
      <c r="BS32" s="230">
        <f t="shared" si="64"/>
        <v>3.2926622425521477</v>
      </c>
      <c r="BT32" s="230">
        <f t="shared" si="65"/>
        <v>6.7857142857142856</v>
      </c>
      <c r="BU32" s="208">
        <f t="shared" si="28"/>
        <v>16</v>
      </c>
      <c r="BV32" s="1">
        <f t="shared" si="29"/>
        <v>0.26476787255889622</v>
      </c>
      <c r="CC32" s="1">
        <f t="shared" si="35"/>
        <v>0.25966366169658611</v>
      </c>
      <c r="CD32" s="208">
        <v>16</v>
      </c>
      <c r="CE32" s="230">
        <f t="shared" si="66"/>
        <v>2.0773092935726889</v>
      </c>
      <c r="CF32" s="230">
        <f t="shared" si="67"/>
        <v>2.0773092935726889</v>
      </c>
      <c r="CG32" s="230">
        <f t="shared" si="68"/>
        <v>1.7726468447814154</v>
      </c>
      <c r="CH32" s="230">
        <f t="shared" si="69"/>
        <v>3.2870202823589207</v>
      </c>
      <c r="CI32" s="230">
        <f t="shared" si="70"/>
        <v>6.7857142857142856</v>
      </c>
      <c r="CJ32" s="208">
        <f t="shared" si="30"/>
        <v>16</v>
      </c>
      <c r="CK32" s="1">
        <f t="shared" si="31"/>
        <v>0.25966366169658611</v>
      </c>
      <c r="CP32" s="302">
        <f t="shared" si="32"/>
        <v>0.59014468567405942</v>
      </c>
      <c r="CQ32" s="302">
        <v>16</v>
      </c>
      <c r="CR32" s="302">
        <f t="shared" si="40"/>
        <v>4.7211574853924754</v>
      </c>
      <c r="CS32" s="302">
        <f t="shared" si="41"/>
        <v>4.7211574853924754</v>
      </c>
      <c r="CT32" s="302">
        <f t="shared" si="42"/>
        <v>1.1196519199577621</v>
      </c>
      <c r="CU32" s="302">
        <f t="shared" si="43"/>
        <v>1.6523188235430017</v>
      </c>
      <c r="CV32" s="302">
        <f t="shared" si="44"/>
        <v>3.7857142857142856</v>
      </c>
      <c r="CW32" s="302">
        <f t="shared" si="33"/>
        <v>16</v>
      </c>
      <c r="DF32" s="1">
        <f t="shared" ref="DF32:DF34" si="71">DH32-$DL$31</f>
        <v>15</v>
      </c>
      <c r="DH32" s="208">
        <v>16</v>
      </c>
      <c r="DI32" s="126">
        <f t="shared" ref="DI32:DI34" si="72">DF32*$DW$7</f>
        <v>6.1014180732995626</v>
      </c>
      <c r="DJ32" s="126">
        <f t="shared" ref="DJ32:DJ34" si="73">DF32*$DW$8</f>
        <v>6.1014180732995626</v>
      </c>
      <c r="DK32" s="290">
        <f t="shared" ref="DK32:DK34" si="74">DF32*$DW$9</f>
        <v>0.53387408141371184</v>
      </c>
      <c r="DL32" s="208">
        <v>1</v>
      </c>
      <c r="DM32" s="125">
        <f t="shared" ref="DM32:DM33" si="75">DF32*$DW$10</f>
        <v>2.2632897719871612</v>
      </c>
      <c r="DN32" s="208">
        <f t="shared" si="34"/>
        <v>15.999999999999998</v>
      </c>
    </row>
    <row r="33" spans="1:118" x14ac:dyDescent="0.3">
      <c r="A33" s="1">
        <f t="shared" si="23"/>
        <v>0.36546181626224328</v>
      </c>
      <c r="B33" s="219">
        <v>19</v>
      </c>
      <c r="C33" s="233">
        <f t="shared" si="47"/>
        <v>3.4718872544913113</v>
      </c>
      <c r="D33" s="233">
        <f t="shared" si="48"/>
        <v>3.4718872544913113</v>
      </c>
      <c r="E33" s="233">
        <f t="shared" si="49"/>
        <v>1.8037901347679897</v>
      </c>
      <c r="F33" s="233">
        <f t="shared" si="50"/>
        <v>3.4797080835221155</v>
      </c>
      <c r="G33" s="233">
        <f t="shared" si="51"/>
        <v>6.7727272727272725</v>
      </c>
      <c r="H33" s="219">
        <f t="shared" si="12"/>
        <v>19</v>
      </c>
      <c r="S33" s="219">
        <v>19</v>
      </c>
      <c r="T33" s="233">
        <f t="shared" si="52"/>
        <v>3.4049560046163916</v>
      </c>
      <c r="U33" s="233">
        <f t="shared" si="53"/>
        <v>3.4049560046163916</v>
      </c>
      <c r="V33" s="233">
        <f t="shared" si="54"/>
        <v>1.9469004756059014</v>
      </c>
      <c r="W33" s="233">
        <f t="shared" si="55"/>
        <v>3.4704602424340436</v>
      </c>
      <c r="X33" s="233">
        <f t="shared" si="56"/>
        <v>6.7727272727272725</v>
      </c>
      <c r="Y33" s="219">
        <f t="shared" si="13"/>
        <v>19</v>
      </c>
      <c r="Z33" s="1">
        <f t="shared" si="14"/>
        <v>0.35841642153856751</v>
      </c>
      <c r="AH33" s="208">
        <f>AI33-(AM33+AN33)</f>
        <v>14</v>
      </c>
      <c r="AI33" s="208">
        <v>17</v>
      </c>
      <c r="AJ33" s="126">
        <f>AH33*$AT$7</f>
        <v>6.706586826347305</v>
      </c>
      <c r="AK33" s="126">
        <f>AH33*$AT$8</f>
        <v>6.706586826347305</v>
      </c>
      <c r="AL33" s="228">
        <f>AH33*$AT$9</f>
        <v>0.58682634730538918</v>
      </c>
      <c r="AM33" s="208">
        <v>1</v>
      </c>
      <c r="AN33" s="208">
        <v>2</v>
      </c>
      <c r="AO33" s="208">
        <f t="shared" si="24"/>
        <v>17</v>
      </c>
      <c r="AP33" s="302">
        <f t="shared" si="27"/>
        <v>0.78901021486438883</v>
      </c>
      <c r="AW33" s="1">
        <f t="shared" si="57"/>
        <v>14</v>
      </c>
      <c r="AX33" s="208">
        <v>17</v>
      </c>
      <c r="AY33" s="228">
        <f t="shared" si="58"/>
        <v>6.5689149560117306</v>
      </c>
      <c r="AZ33" s="228">
        <f t="shared" si="59"/>
        <v>6.5689149560117306</v>
      </c>
      <c r="BA33" s="228">
        <f t="shared" si="60"/>
        <v>0.8621700879765396</v>
      </c>
      <c r="BB33" s="208">
        <v>1</v>
      </c>
      <c r="BC33" s="208">
        <v>2</v>
      </c>
      <c r="BD33" s="208">
        <f t="shared" si="25"/>
        <v>17</v>
      </c>
      <c r="BE33" s="269"/>
      <c r="BO33" s="208">
        <v>17</v>
      </c>
      <c r="BP33" s="230">
        <f t="shared" si="61"/>
        <v>2.5032598860113824</v>
      </c>
      <c r="BQ33" s="230">
        <f t="shared" si="62"/>
        <v>2.5032598860113824</v>
      </c>
      <c r="BR33" s="230">
        <f t="shared" si="63"/>
        <v>1.7190352400259961</v>
      </c>
      <c r="BS33" s="230">
        <f t="shared" si="64"/>
        <v>3.345873559379811</v>
      </c>
      <c r="BT33" s="230">
        <f t="shared" si="65"/>
        <v>6.9285714285714288</v>
      </c>
      <c r="BU33" s="208">
        <f t="shared" si="28"/>
        <v>17</v>
      </c>
      <c r="BV33" s="1">
        <f t="shared" si="29"/>
        <v>0.29450116306016261</v>
      </c>
      <c r="CC33" s="1">
        <f t="shared" si="35"/>
        <v>0.28882375204753963</v>
      </c>
      <c r="CD33" s="208">
        <v>17</v>
      </c>
      <c r="CE33" s="230">
        <f t="shared" si="66"/>
        <v>2.4550018924040868</v>
      </c>
      <c r="CF33" s="230">
        <f t="shared" si="67"/>
        <v>2.4550018924040868</v>
      </c>
      <c r="CG33" s="230">
        <f t="shared" si="68"/>
        <v>1.8222189983780364</v>
      </c>
      <c r="CH33" s="230">
        <f t="shared" si="69"/>
        <v>3.3392057882423609</v>
      </c>
      <c r="CI33" s="230">
        <f t="shared" si="70"/>
        <v>6.9285714285714288</v>
      </c>
      <c r="CJ33" s="208">
        <f t="shared" si="30"/>
        <v>17</v>
      </c>
      <c r="CK33" s="1">
        <f t="shared" si="31"/>
        <v>0.28882375204753963</v>
      </c>
      <c r="CP33" s="302">
        <f t="shared" si="32"/>
        <v>0.59986471579104383</v>
      </c>
      <c r="CQ33" s="302">
        <v>17</v>
      </c>
      <c r="CR33" s="302">
        <f t="shared" si="40"/>
        <v>5.0988500842238729</v>
      </c>
      <c r="CS33" s="302">
        <f t="shared" si="41"/>
        <v>5.0988500842238729</v>
      </c>
      <c r="CT33" s="302">
        <f t="shared" si="42"/>
        <v>1.1692240735543833</v>
      </c>
      <c r="CU33" s="302">
        <f t="shared" si="43"/>
        <v>1.7045043294264419</v>
      </c>
      <c r="CV33" s="302">
        <f t="shared" si="44"/>
        <v>3.9285714285714284</v>
      </c>
      <c r="CW33" s="302">
        <f t="shared" si="33"/>
        <v>17</v>
      </c>
      <c r="DF33" s="1">
        <f t="shared" si="71"/>
        <v>16</v>
      </c>
      <c r="DH33" s="208">
        <v>17</v>
      </c>
      <c r="DI33" s="126">
        <f t="shared" si="72"/>
        <v>6.5081792781862005</v>
      </c>
      <c r="DJ33" s="126">
        <f t="shared" si="73"/>
        <v>6.5081792781862005</v>
      </c>
      <c r="DK33" s="290">
        <f t="shared" si="74"/>
        <v>0.56946568684129262</v>
      </c>
      <c r="DL33" s="208">
        <v>1</v>
      </c>
      <c r="DM33" s="125">
        <f t="shared" si="75"/>
        <v>2.4141757567863054</v>
      </c>
      <c r="DN33" s="208">
        <f t="shared" si="34"/>
        <v>17</v>
      </c>
    </row>
    <row r="34" spans="1:118" x14ac:dyDescent="0.3">
      <c r="A34" s="1">
        <f t="shared" si="23"/>
        <v>0.38803445785491125</v>
      </c>
      <c r="B34" s="219">
        <v>20</v>
      </c>
      <c r="C34" s="233">
        <f t="shared" si="47"/>
        <v>3.8803445785491126</v>
      </c>
      <c r="D34" s="233">
        <f t="shared" si="48"/>
        <v>3.8803445785491126</v>
      </c>
      <c r="E34" s="233">
        <f t="shared" si="49"/>
        <v>1.8395301506230473</v>
      </c>
      <c r="F34" s="233">
        <f t="shared" si="50"/>
        <v>3.5361443286423646</v>
      </c>
      <c r="G34" s="233">
        <f t="shared" si="51"/>
        <v>6.8636363636363633</v>
      </c>
      <c r="H34" s="219">
        <f t="shared" si="12"/>
        <v>20</v>
      </c>
      <c r="S34" s="219">
        <v>20</v>
      </c>
      <c r="T34" s="233">
        <f t="shared" si="52"/>
        <v>3.805539063983026</v>
      </c>
      <c r="U34" s="233">
        <f t="shared" si="53"/>
        <v>3.805539063983026</v>
      </c>
      <c r="V34" s="233">
        <f t="shared" si="54"/>
        <v>1.9994770021477721</v>
      </c>
      <c r="W34" s="233">
        <f t="shared" si="55"/>
        <v>3.5258085062498137</v>
      </c>
      <c r="X34" s="233">
        <f t="shared" si="56"/>
        <v>6.8636363636363633</v>
      </c>
      <c r="Y34" s="219">
        <f t="shared" si="13"/>
        <v>20</v>
      </c>
      <c r="Z34" s="1">
        <f t="shared" si="14"/>
        <v>0.38055390639830261</v>
      </c>
      <c r="AH34" s="208">
        <f>AI34-(AM34+AN34)</f>
        <v>15</v>
      </c>
      <c r="AI34" s="226">
        <v>18</v>
      </c>
      <c r="AJ34" s="251">
        <f>AH34*$AT$7</f>
        <v>7.1856287425149699</v>
      </c>
      <c r="AK34" s="251">
        <f>AH34*$AT$8</f>
        <v>7.1856287425149699</v>
      </c>
      <c r="AL34" s="252">
        <f>AH34*$AT$9</f>
        <v>0.62874251497005984</v>
      </c>
      <c r="AM34" s="226">
        <v>1</v>
      </c>
      <c r="AN34" s="226">
        <v>2</v>
      </c>
      <c r="AO34" s="226">
        <f t="shared" si="24"/>
        <v>18</v>
      </c>
      <c r="AP34" s="302">
        <f t="shared" si="27"/>
        <v>0.79840319361277445</v>
      </c>
      <c r="AW34" s="1">
        <f t="shared" si="57"/>
        <v>15</v>
      </c>
      <c r="AX34" s="226">
        <v>18</v>
      </c>
      <c r="AY34" s="252">
        <f t="shared" si="58"/>
        <v>7.0381231671554261</v>
      </c>
      <c r="AZ34" s="252">
        <f t="shared" si="59"/>
        <v>7.0381231671554261</v>
      </c>
      <c r="BA34" s="252">
        <f t="shared" si="60"/>
        <v>0.92375366568914963</v>
      </c>
      <c r="BB34" s="226">
        <v>1</v>
      </c>
      <c r="BC34" s="226">
        <v>2</v>
      </c>
      <c r="BD34" s="226">
        <f t="shared" si="25"/>
        <v>18</v>
      </c>
      <c r="BE34" s="269"/>
      <c r="BO34" s="208">
        <v>18</v>
      </c>
      <c r="BP34" s="230">
        <f t="shared" si="61"/>
        <v>2.888376791551595</v>
      </c>
      <c r="BQ34" s="230">
        <f t="shared" si="62"/>
        <v>2.888376791551595</v>
      </c>
      <c r="BR34" s="230">
        <f t="shared" si="63"/>
        <v>1.7527329692607645</v>
      </c>
      <c r="BS34" s="230">
        <f t="shared" si="64"/>
        <v>3.3990848762074743</v>
      </c>
      <c r="BT34" s="230">
        <f t="shared" si="65"/>
        <v>7.0714285714285712</v>
      </c>
      <c r="BU34" s="208">
        <f t="shared" si="28"/>
        <v>18</v>
      </c>
      <c r="BV34" s="1">
        <f t="shared" si="29"/>
        <v>0.32093075461684389</v>
      </c>
      <c r="CC34" s="1">
        <f t="shared" si="35"/>
        <v>0.31474383235949832</v>
      </c>
      <c r="CD34" s="208">
        <v>18</v>
      </c>
      <c r="CE34" s="230">
        <f t="shared" si="66"/>
        <v>2.8326944912354848</v>
      </c>
      <c r="CF34" s="230">
        <f t="shared" si="67"/>
        <v>2.8326944912354848</v>
      </c>
      <c r="CG34" s="230">
        <f t="shared" si="68"/>
        <v>1.8717911519746573</v>
      </c>
      <c r="CH34" s="230">
        <f t="shared" si="69"/>
        <v>3.3913912941258011</v>
      </c>
      <c r="CI34" s="230">
        <f t="shared" si="70"/>
        <v>7.0714285714285712</v>
      </c>
      <c r="CJ34" s="208">
        <f t="shared" si="30"/>
        <v>18</v>
      </c>
      <c r="CK34" s="1">
        <f t="shared" si="31"/>
        <v>0.31474383235949832</v>
      </c>
      <c r="CP34" s="302">
        <f t="shared" si="32"/>
        <v>0.60850474256169684</v>
      </c>
      <c r="CQ34" s="302">
        <v>18</v>
      </c>
      <c r="CR34" s="302">
        <f t="shared" si="40"/>
        <v>5.4765426830552713</v>
      </c>
      <c r="CS34" s="302">
        <f t="shared" si="41"/>
        <v>5.4765426830552713</v>
      </c>
      <c r="CT34" s="302">
        <f t="shared" si="42"/>
        <v>1.2187962271510042</v>
      </c>
      <c r="CU34" s="302">
        <f t="shared" si="43"/>
        <v>1.7566898353098819</v>
      </c>
      <c r="CV34" s="302">
        <f t="shared" si="44"/>
        <v>4.0714285714285712</v>
      </c>
      <c r="CW34" s="302">
        <f t="shared" si="33"/>
        <v>18</v>
      </c>
      <c r="DF34" s="1">
        <f t="shared" si="71"/>
        <v>17</v>
      </c>
      <c r="DH34" s="291">
        <v>18</v>
      </c>
      <c r="DI34" s="292">
        <f t="shared" si="72"/>
        <v>6.9149404830728383</v>
      </c>
      <c r="DJ34" s="292">
        <f t="shared" si="73"/>
        <v>6.9149404830728383</v>
      </c>
      <c r="DK34" s="293">
        <f t="shared" si="74"/>
        <v>0.60505729226887339</v>
      </c>
      <c r="DL34" s="291">
        <v>1</v>
      </c>
      <c r="DM34" s="294">
        <f>DF34*$DW$10</f>
        <v>2.5650617415854495</v>
      </c>
      <c r="DN34" s="291">
        <f t="shared" si="34"/>
        <v>18</v>
      </c>
    </row>
    <row r="35" spans="1:118" x14ac:dyDescent="0.3">
      <c r="A35" s="1">
        <f t="shared" si="23"/>
        <v>0.40845732405780133</v>
      </c>
      <c r="B35" s="219">
        <v>21</v>
      </c>
      <c r="C35" s="233">
        <f t="shared" si="47"/>
        <v>4.288801902606914</v>
      </c>
      <c r="D35" s="233">
        <f t="shared" si="48"/>
        <v>4.288801902606914</v>
      </c>
      <c r="E35" s="233">
        <f t="shared" si="49"/>
        <v>1.8752701664781051</v>
      </c>
      <c r="F35" s="233">
        <f t="shared" si="50"/>
        <v>3.5925805737626133</v>
      </c>
      <c r="G35" s="233">
        <f t="shared" si="51"/>
        <v>6.954545454545455</v>
      </c>
      <c r="H35" s="219">
        <f t="shared" si="12"/>
        <v>21</v>
      </c>
      <c r="S35" s="219">
        <v>21</v>
      </c>
      <c r="T35" s="233">
        <f t="shared" si="52"/>
        <v>4.20612212334966</v>
      </c>
      <c r="U35" s="233">
        <f t="shared" si="53"/>
        <v>4.20612212334966</v>
      </c>
      <c r="V35" s="233">
        <f t="shared" si="54"/>
        <v>2.0520535286896431</v>
      </c>
      <c r="W35" s="233">
        <f t="shared" si="55"/>
        <v>3.5811567700655837</v>
      </c>
      <c r="X35" s="233">
        <f t="shared" si="56"/>
        <v>6.954545454545455</v>
      </c>
      <c r="Y35" s="219">
        <f t="shared" si="13"/>
        <v>21</v>
      </c>
      <c r="Z35" s="1">
        <f t="shared" si="14"/>
        <v>0.4005830593666343</v>
      </c>
      <c r="AH35" s="208">
        <f>AI35-AN35</f>
        <v>17</v>
      </c>
      <c r="AI35" s="208">
        <v>19</v>
      </c>
      <c r="AJ35" s="126">
        <f>AH35*$AK$8</f>
        <v>7.6381519598808847</v>
      </c>
      <c r="AK35" s="126">
        <f>AH35*$AK$9</f>
        <v>7.6381519598808847</v>
      </c>
      <c r="AL35" s="228">
        <f>AH35*$AK$10</f>
        <v>0.66833829648957743</v>
      </c>
      <c r="AM35" s="228">
        <f>AH35*$AK$11</f>
        <v>1.0553577837486543</v>
      </c>
      <c r="AN35" s="208">
        <v>2</v>
      </c>
      <c r="AO35" s="208">
        <f t="shared" si="24"/>
        <v>19</v>
      </c>
      <c r="AP35" s="302">
        <f t="shared" si="27"/>
        <v>0.80401599577693528</v>
      </c>
      <c r="AW35" s="1">
        <f>AX35-BC35</f>
        <v>17</v>
      </c>
      <c r="AX35" s="208">
        <v>19</v>
      </c>
      <c r="AY35" s="228">
        <f>AW35*$AZ$6</f>
        <v>7.4909032101560609</v>
      </c>
      <c r="AZ35" s="228">
        <f>AW35*$AZ$7</f>
        <v>7.4909032101560609</v>
      </c>
      <c r="BA35" s="228">
        <f>AW35*$AZ$8</f>
        <v>0.98318104633298298</v>
      </c>
      <c r="BB35" s="228">
        <f>AW35*$AZ$9</f>
        <v>1.0350125333548963</v>
      </c>
      <c r="BC35" s="208">
        <v>2</v>
      </c>
      <c r="BD35" s="208">
        <f t="shared" si="25"/>
        <v>19</v>
      </c>
      <c r="BE35" s="269"/>
      <c r="BO35" s="208">
        <v>19</v>
      </c>
      <c r="BP35" s="230">
        <f t="shared" si="61"/>
        <v>3.2734936970918076</v>
      </c>
      <c r="BQ35" s="230">
        <f t="shared" si="62"/>
        <v>3.2734936970918076</v>
      </c>
      <c r="BR35" s="230">
        <f t="shared" si="63"/>
        <v>1.7864306984955332</v>
      </c>
      <c r="BS35" s="230">
        <f t="shared" si="64"/>
        <v>3.4522961930351377</v>
      </c>
      <c r="BT35" s="230">
        <f t="shared" si="65"/>
        <v>7.2142857142857144</v>
      </c>
      <c r="BU35" s="208">
        <f t="shared" si="28"/>
        <v>19</v>
      </c>
      <c r="BV35" s="1">
        <f t="shared" si="29"/>
        <v>0.34457828390440082</v>
      </c>
      <c r="CC35" s="1">
        <f t="shared" si="35"/>
        <v>0.33793548316493505</v>
      </c>
      <c r="CD35" s="208">
        <v>19</v>
      </c>
      <c r="CE35" s="230">
        <f t="shared" si="66"/>
        <v>3.2103870900668832</v>
      </c>
      <c r="CF35" s="230">
        <f t="shared" si="67"/>
        <v>3.2103870900668832</v>
      </c>
      <c r="CG35" s="230">
        <f t="shared" si="68"/>
        <v>1.9213633055712784</v>
      </c>
      <c r="CH35" s="230">
        <f t="shared" si="69"/>
        <v>3.4435768000092413</v>
      </c>
      <c r="CI35" s="230">
        <f t="shared" si="70"/>
        <v>7.2142857142857144</v>
      </c>
      <c r="CJ35" s="208">
        <f t="shared" si="30"/>
        <v>19</v>
      </c>
      <c r="CK35" s="1">
        <f t="shared" si="31"/>
        <v>0.33793548316493505</v>
      </c>
      <c r="CP35" s="302">
        <f t="shared" si="32"/>
        <v>0.61623529283017564</v>
      </c>
      <c r="CQ35" s="302">
        <v>19</v>
      </c>
      <c r="CR35" s="302">
        <f t="shared" si="40"/>
        <v>5.8542352818866688</v>
      </c>
      <c r="CS35" s="302">
        <f t="shared" si="41"/>
        <v>5.8542352818866688</v>
      </c>
      <c r="CT35" s="302">
        <f t="shared" si="42"/>
        <v>1.2683683807476251</v>
      </c>
      <c r="CU35" s="302">
        <f t="shared" si="43"/>
        <v>1.8088753411933221</v>
      </c>
      <c r="CV35" s="302">
        <f t="shared" si="44"/>
        <v>4.2142857142857135</v>
      </c>
      <c r="CW35" s="302">
        <f t="shared" si="33"/>
        <v>19</v>
      </c>
      <c r="DH35" s="208">
        <v>19</v>
      </c>
      <c r="DI35" s="125">
        <f>DH35*$DK$7</f>
        <v>7.3172212052640404</v>
      </c>
      <c r="DJ35" s="125">
        <f>DH35*$DK$8</f>
        <v>7.3172212052640404</v>
      </c>
      <c r="DK35" s="125">
        <f>DH35*$DK$9</f>
        <v>0.64025685546060362</v>
      </c>
      <c r="DL35" s="125">
        <f>DH35*$DK$10</f>
        <v>1.0110150197256016</v>
      </c>
      <c r="DM35" s="125">
        <f>DH35*$DK$11</f>
        <v>2.714285714285714</v>
      </c>
      <c r="DN35" s="208">
        <f t="shared" si="34"/>
        <v>19</v>
      </c>
    </row>
    <row r="36" spans="1:118" x14ac:dyDescent="0.3">
      <c r="A36" s="1">
        <f t="shared" si="23"/>
        <v>0.42702356606042868</v>
      </c>
      <c r="B36" s="219">
        <v>22</v>
      </c>
      <c r="C36" s="233">
        <f t="shared" si="47"/>
        <v>4.6972592266647153</v>
      </c>
      <c r="D36" s="233">
        <f t="shared" si="48"/>
        <v>4.6972592266647153</v>
      </c>
      <c r="E36" s="233">
        <f t="shared" si="49"/>
        <v>1.9110101823331624</v>
      </c>
      <c r="F36" s="233">
        <f t="shared" si="50"/>
        <v>3.6490168188828624</v>
      </c>
      <c r="G36" s="233">
        <f t="shared" si="51"/>
        <v>7.045454545454545</v>
      </c>
      <c r="H36" s="219">
        <f t="shared" si="12"/>
        <v>22</v>
      </c>
      <c r="S36" s="219">
        <v>22</v>
      </c>
      <c r="T36" s="233">
        <f t="shared" si="52"/>
        <v>4.6067051827162944</v>
      </c>
      <c r="U36" s="233">
        <f t="shared" si="53"/>
        <v>4.6067051827162944</v>
      </c>
      <c r="V36" s="233">
        <f t="shared" si="54"/>
        <v>2.1046300552315138</v>
      </c>
      <c r="W36" s="233">
        <f t="shared" si="55"/>
        <v>3.6365050338813534</v>
      </c>
      <c r="X36" s="233">
        <f t="shared" si="56"/>
        <v>7.045454545454545</v>
      </c>
      <c r="Y36" s="219">
        <f t="shared" si="13"/>
        <v>22</v>
      </c>
      <c r="Z36" s="1">
        <f t="shared" si="14"/>
        <v>0.41879138024693585</v>
      </c>
      <c r="AH36" s="208">
        <f>AI36-AN36</f>
        <v>18</v>
      </c>
      <c r="AI36" s="208">
        <v>20</v>
      </c>
      <c r="AJ36" s="126">
        <f>AH36*$AK$8</f>
        <v>8.0874550163444656</v>
      </c>
      <c r="AK36" s="126">
        <f>AH36*$AK$9</f>
        <v>8.0874550163444656</v>
      </c>
      <c r="AL36" s="228">
        <f>AH36*$AK$10</f>
        <v>0.70765231393014083</v>
      </c>
      <c r="AM36" s="228">
        <f>AH36*$AK$11</f>
        <v>1.117437653380928</v>
      </c>
      <c r="AN36" s="208">
        <v>2</v>
      </c>
      <c r="AO36" s="208">
        <f t="shared" si="24"/>
        <v>20</v>
      </c>
      <c r="AP36" s="302">
        <f t="shared" si="27"/>
        <v>0.80874550163444658</v>
      </c>
      <c r="AW36" s="1">
        <f>AX36-BC36</f>
        <v>18</v>
      </c>
      <c r="AX36" s="208">
        <v>20</v>
      </c>
      <c r="AY36" s="228">
        <f t="shared" ref="AY36:AY38" si="76">AW36*$AZ$6</f>
        <v>7.9315445754593581</v>
      </c>
      <c r="AZ36" s="228">
        <f t="shared" ref="AZ36:AZ38" si="77">AW36*$AZ$7</f>
        <v>7.9315445754593581</v>
      </c>
      <c r="BA36" s="228">
        <f t="shared" ref="BA36:BA38" si="78">AW36*$AZ$8</f>
        <v>1.0410152255290408</v>
      </c>
      <c r="BB36" s="228">
        <f>AW36*$AZ$9</f>
        <v>1.095895623552243</v>
      </c>
      <c r="BC36" s="208">
        <v>2</v>
      </c>
      <c r="BD36" s="208">
        <f t="shared" si="25"/>
        <v>20</v>
      </c>
      <c r="BE36" s="269"/>
      <c r="BO36" s="208">
        <v>20</v>
      </c>
      <c r="BP36" s="230">
        <f t="shared" si="61"/>
        <v>3.6586106026320202</v>
      </c>
      <c r="BQ36" s="230">
        <f t="shared" si="62"/>
        <v>3.6586106026320202</v>
      </c>
      <c r="BR36" s="230">
        <f t="shared" si="63"/>
        <v>1.8201284277303018</v>
      </c>
      <c r="BS36" s="230">
        <f t="shared" si="64"/>
        <v>3.5055075098628006</v>
      </c>
      <c r="BT36" s="230">
        <f t="shared" si="65"/>
        <v>7.3571428571428568</v>
      </c>
      <c r="BU36" s="208">
        <f t="shared" si="28"/>
        <v>20</v>
      </c>
      <c r="BV36" s="1">
        <f t="shared" si="29"/>
        <v>0.36586106026320203</v>
      </c>
      <c r="CC36" s="1">
        <f t="shared" si="35"/>
        <v>0.35880796888982813</v>
      </c>
      <c r="CD36" s="208">
        <v>20</v>
      </c>
      <c r="CE36" s="230">
        <f t="shared" si="66"/>
        <v>3.5880796888982811</v>
      </c>
      <c r="CF36" s="230">
        <f t="shared" si="67"/>
        <v>3.5880796888982811</v>
      </c>
      <c r="CG36" s="230">
        <f t="shared" si="68"/>
        <v>1.9709354591678994</v>
      </c>
      <c r="CH36" s="230">
        <f t="shared" si="69"/>
        <v>3.4957623058926814</v>
      </c>
      <c r="CI36" s="230">
        <f t="shared" si="70"/>
        <v>7.3571428571428568</v>
      </c>
      <c r="CJ36" s="208">
        <f t="shared" si="30"/>
        <v>20</v>
      </c>
      <c r="CK36" s="1">
        <f t="shared" si="31"/>
        <v>0.35880796888982813</v>
      </c>
      <c r="CP36" s="302">
        <f t="shared" si="32"/>
        <v>0.62319278807180667</v>
      </c>
      <c r="CQ36" s="302">
        <v>20</v>
      </c>
      <c r="CR36" s="302">
        <f t="shared" si="40"/>
        <v>6.2319278807180671</v>
      </c>
      <c r="CS36" s="302">
        <f t="shared" si="41"/>
        <v>6.2319278807180671</v>
      </c>
      <c r="CT36" s="302">
        <f t="shared" si="42"/>
        <v>1.3179405343442463</v>
      </c>
      <c r="CU36" s="302">
        <f t="shared" si="43"/>
        <v>1.8610608470767622</v>
      </c>
      <c r="CV36" s="302">
        <f t="shared" si="44"/>
        <v>4.3571428571428577</v>
      </c>
      <c r="CW36" s="302">
        <f t="shared" si="33"/>
        <v>20</v>
      </c>
      <c r="DH36" s="208">
        <v>20</v>
      </c>
      <c r="DI36" s="125">
        <f t="shared" ref="DI36:DI99" si="79">DH36*$DK$7</f>
        <v>7.702338110804253</v>
      </c>
      <c r="DJ36" s="125">
        <f t="shared" ref="DJ36:DJ99" si="80">DH36*$DK$8</f>
        <v>7.702338110804253</v>
      </c>
      <c r="DK36" s="125">
        <f t="shared" ref="DK36:DK99" si="81">DH36*$DK$9</f>
        <v>0.67395458469537217</v>
      </c>
      <c r="DL36" s="125">
        <f t="shared" ref="DL36:DL99" si="82">DH36*$DK$10</f>
        <v>1.0642263365532647</v>
      </c>
      <c r="DM36" s="125">
        <f t="shared" ref="DM36:DM99" si="83">DH36*$DK$11</f>
        <v>2.8571428571428568</v>
      </c>
      <c r="DN36" s="208">
        <f t="shared" si="34"/>
        <v>20</v>
      </c>
    </row>
    <row r="37" spans="1:118" x14ac:dyDescent="0.3">
      <c r="A37" s="1">
        <f t="shared" si="23"/>
        <v>0.44397535223674056</v>
      </c>
      <c r="B37" s="219">
        <v>23</v>
      </c>
      <c r="C37" s="233">
        <f t="shared" si="47"/>
        <v>5.1057165507225166</v>
      </c>
      <c r="D37" s="233">
        <f t="shared" si="48"/>
        <v>5.1057165507225166</v>
      </c>
      <c r="E37" s="233">
        <f t="shared" si="49"/>
        <v>1.9467501981882203</v>
      </c>
      <c r="F37" s="233">
        <f t="shared" si="50"/>
        <v>3.7054530640031111</v>
      </c>
      <c r="G37" s="233">
        <f t="shared" si="51"/>
        <v>7.1363636363636367</v>
      </c>
      <c r="H37" s="219">
        <f t="shared" si="12"/>
        <v>23</v>
      </c>
      <c r="S37" s="219">
        <v>23</v>
      </c>
      <c r="T37" s="233">
        <f t="shared" si="52"/>
        <v>5.0072882420829288</v>
      </c>
      <c r="U37" s="233">
        <f t="shared" si="53"/>
        <v>5.0072882420829288</v>
      </c>
      <c r="V37" s="233">
        <f t="shared" si="54"/>
        <v>2.1572065817733845</v>
      </c>
      <c r="W37" s="233">
        <f t="shared" si="55"/>
        <v>3.691853297697123</v>
      </c>
      <c r="X37" s="233">
        <f t="shared" si="56"/>
        <v>7.1363636363636367</v>
      </c>
      <c r="Y37" s="219">
        <f t="shared" si="13"/>
        <v>23</v>
      </c>
      <c r="Z37" s="1">
        <f t="shared" si="14"/>
        <v>0.43541636887677643</v>
      </c>
      <c r="AH37" s="208">
        <f>AI37-AN37</f>
        <v>19</v>
      </c>
      <c r="AI37" s="208">
        <v>21</v>
      </c>
      <c r="AJ37" s="126">
        <f t="shared" ref="AJ37:AJ38" si="84">AH37*$AK$8</f>
        <v>8.5367580728080465</v>
      </c>
      <c r="AK37" s="126">
        <f t="shared" ref="AK37:AK38" si="85">AH37*$AK$9</f>
        <v>8.5367580728080465</v>
      </c>
      <c r="AL37" s="228">
        <f t="shared" ref="AL37:AL38" si="86">AH37*$AK$10</f>
        <v>0.74696633137070412</v>
      </c>
      <c r="AM37" s="228">
        <f>AH37*$AK$11</f>
        <v>1.1795175230132018</v>
      </c>
      <c r="AN37" s="208">
        <v>2</v>
      </c>
      <c r="AO37" s="208">
        <f t="shared" si="24"/>
        <v>21</v>
      </c>
      <c r="AP37" s="302">
        <f t="shared" si="27"/>
        <v>0.81302457836267106</v>
      </c>
      <c r="AW37" s="1">
        <f>AX37-BC37</f>
        <v>19</v>
      </c>
      <c r="AX37" s="208">
        <v>21</v>
      </c>
      <c r="AY37" s="228">
        <f t="shared" si="76"/>
        <v>8.3721859407626553</v>
      </c>
      <c r="AZ37" s="228">
        <f t="shared" si="77"/>
        <v>8.3721859407626553</v>
      </c>
      <c r="BA37" s="228">
        <f t="shared" si="78"/>
        <v>1.0988494047250987</v>
      </c>
      <c r="BB37" s="228">
        <f>AW37*$AZ$9</f>
        <v>1.1567787137495897</v>
      </c>
      <c r="BC37" s="208">
        <v>2</v>
      </c>
      <c r="BD37" s="208">
        <f t="shared" si="25"/>
        <v>20.999999999999996</v>
      </c>
      <c r="BE37" s="269"/>
      <c r="BO37" s="208">
        <v>21</v>
      </c>
      <c r="BP37" s="230">
        <f t="shared" si="61"/>
        <v>4.0437275081722328</v>
      </c>
      <c r="BQ37" s="230">
        <f t="shared" si="62"/>
        <v>4.0437275081722328</v>
      </c>
      <c r="BR37" s="230">
        <f t="shared" si="63"/>
        <v>1.8538261569650705</v>
      </c>
      <c r="BS37" s="230">
        <f t="shared" si="64"/>
        <v>3.5587188266904639</v>
      </c>
      <c r="BT37" s="230">
        <f t="shared" si="65"/>
        <v>7.5</v>
      </c>
      <c r="BU37" s="208">
        <f t="shared" si="28"/>
        <v>21</v>
      </c>
      <c r="BV37" s="1">
        <f t="shared" si="29"/>
        <v>0.38511690554021266</v>
      </c>
      <c r="CC37" s="1">
        <f t="shared" si="35"/>
        <v>0.377692598831398</v>
      </c>
      <c r="CD37" s="208">
        <v>21</v>
      </c>
      <c r="CE37" s="230">
        <f t="shared" si="66"/>
        <v>3.965772287729679</v>
      </c>
      <c r="CF37" s="230">
        <f t="shared" si="67"/>
        <v>3.965772287729679</v>
      </c>
      <c r="CG37" s="230">
        <f t="shared" si="68"/>
        <v>2.0205076127645203</v>
      </c>
      <c r="CH37" s="230">
        <f t="shared" si="69"/>
        <v>3.5479478117761216</v>
      </c>
      <c r="CI37" s="230">
        <f t="shared" si="70"/>
        <v>7.5</v>
      </c>
      <c r="CJ37" s="208">
        <f t="shared" si="30"/>
        <v>21</v>
      </c>
      <c r="CK37" s="1">
        <f t="shared" si="31"/>
        <v>0.377692598831398</v>
      </c>
      <c r="CP37" s="302">
        <f t="shared" si="32"/>
        <v>0.62948766471899664</v>
      </c>
      <c r="CQ37" s="302">
        <v>21</v>
      </c>
      <c r="CR37" s="302">
        <f t="shared" si="40"/>
        <v>6.6096204795494646</v>
      </c>
      <c r="CS37" s="302">
        <f t="shared" si="41"/>
        <v>6.6096204795494646</v>
      </c>
      <c r="CT37" s="302">
        <f t="shared" si="42"/>
        <v>1.3675126879408672</v>
      </c>
      <c r="CU37" s="302">
        <f t="shared" si="43"/>
        <v>1.9132463529602024</v>
      </c>
      <c r="CV37" s="302">
        <f t="shared" si="44"/>
        <v>4.5</v>
      </c>
      <c r="CW37" s="302">
        <f t="shared" si="33"/>
        <v>21</v>
      </c>
      <c r="DH37" s="208">
        <v>21</v>
      </c>
      <c r="DI37" s="125">
        <f t="shared" si="79"/>
        <v>8.0874550163444656</v>
      </c>
      <c r="DJ37" s="125">
        <f t="shared" si="80"/>
        <v>8.0874550163444656</v>
      </c>
      <c r="DK37" s="125">
        <f t="shared" si="81"/>
        <v>0.70765231393014083</v>
      </c>
      <c r="DL37" s="125">
        <f t="shared" si="82"/>
        <v>1.117437653380928</v>
      </c>
      <c r="DM37" s="125">
        <f t="shared" si="83"/>
        <v>3</v>
      </c>
      <c r="DN37" s="208">
        <f t="shared" si="34"/>
        <v>21</v>
      </c>
    </row>
    <row r="38" spans="1:118" x14ac:dyDescent="0.3">
      <c r="A38" s="1">
        <f t="shared" si="23"/>
        <v>0.4595144895650265</v>
      </c>
      <c r="B38" s="219">
        <v>24</v>
      </c>
      <c r="C38" s="233">
        <f t="shared" si="47"/>
        <v>5.514173874780318</v>
      </c>
      <c r="D38" s="233">
        <f t="shared" si="48"/>
        <v>5.514173874780318</v>
      </c>
      <c r="E38" s="233">
        <f t="shared" si="49"/>
        <v>1.9824902140432779</v>
      </c>
      <c r="F38" s="233">
        <f t="shared" si="50"/>
        <v>3.7618893091233598</v>
      </c>
      <c r="G38" s="233">
        <f t="shared" si="51"/>
        <v>7.2272727272727275</v>
      </c>
      <c r="H38" s="219">
        <f t="shared" si="12"/>
        <v>24</v>
      </c>
      <c r="S38" s="219">
        <v>24</v>
      </c>
      <c r="T38" s="233">
        <f t="shared" si="52"/>
        <v>5.4078713014495632</v>
      </c>
      <c r="U38" s="233">
        <f t="shared" si="53"/>
        <v>5.4078713014495632</v>
      </c>
      <c r="V38" s="233">
        <f t="shared" si="54"/>
        <v>2.2097831083152553</v>
      </c>
      <c r="W38" s="233">
        <f t="shared" si="55"/>
        <v>3.7472015615128931</v>
      </c>
      <c r="X38" s="233">
        <f t="shared" si="56"/>
        <v>7.2272727272727275</v>
      </c>
      <c r="Y38" s="219">
        <f t="shared" si="13"/>
        <v>24</v>
      </c>
      <c r="Z38" s="1">
        <f t="shared" si="14"/>
        <v>0.4506559417874636</v>
      </c>
      <c r="AH38" s="208">
        <f>AI38-AN38</f>
        <v>20</v>
      </c>
      <c r="AI38" s="230">
        <v>22</v>
      </c>
      <c r="AJ38" s="231">
        <f t="shared" si="84"/>
        <v>8.9860611292716293</v>
      </c>
      <c r="AK38" s="231">
        <f t="shared" si="85"/>
        <v>8.9860611292716293</v>
      </c>
      <c r="AL38" s="264">
        <f t="shared" si="86"/>
        <v>0.78628034881126752</v>
      </c>
      <c r="AM38" s="264">
        <f>AH38*$AK$11</f>
        <v>1.2415973926454755</v>
      </c>
      <c r="AN38" s="230">
        <v>2</v>
      </c>
      <c r="AO38" s="230">
        <f t="shared" si="24"/>
        <v>22</v>
      </c>
      <c r="AP38" s="302">
        <f t="shared" si="27"/>
        <v>0.81691464811560266</v>
      </c>
      <c r="AW38" s="1">
        <f>AX38-BC38</f>
        <v>20</v>
      </c>
      <c r="AX38" s="230">
        <v>22</v>
      </c>
      <c r="AY38" s="264">
        <f t="shared" si="76"/>
        <v>8.8128273060659534</v>
      </c>
      <c r="AZ38" s="264">
        <f t="shared" si="77"/>
        <v>8.8128273060659534</v>
      </c>
      <c r="BA38" s="264">
        <f t="shared" si="78"/>
        <v>1.1566835839211564</v>
      </c>
      <c r="BB38" s="264">
        <f>AW38*$AZ$9</f>
        <v>1.2176618039469367</v>
      </c>
      <c r="BC38" s="230">
        <v>2</v>
      </c>
      <c r="BD38" s="230">
        <f t="shared" si="25"/>
        <v>22</v>
      </c>
      <c r="BE38" s="269"/>
      <c r="BO38" s="208">
        <v>22</v>
      </c>
      <c r="BP38" s="230">
        <f t="shared" si="61"/>
        <v>4.4288444137124454</v>
      </c>
      <c r="BQ38" s="230">
        <f t="shared" si="62"/>
        <v>4.4288444137124454</v>
      </c>
      <c r="BR38" s="230">
        <f t="shared" si="63"/>
        <v>1.8875238861998391</v>
      </c>
      <c r="BS38" s="230">
        <f t="shared" si="64"/>
        <v>3.6119301435181272</v>
      </c>
      <c r="BT38" s="230">
        <f t="shared" si="65"/>
        <v>7.6428571428571423</v>
      </c>
      <c r="BU38" s="208">
        <f t="shared" si="28"/>
        <v>22</v>
      </c>
      <c r="BV38" s="1">
        <f t="shared" si="29"/>
        <v>0.40262221942840415</v>
      </c>
      <c r="CC38" s="1">
        <f t="shared" si="35"/>
        <v>0.39486044423282518</v>
      </c>
      <c r="CD38" s="208">
        <v>22</v>
      </c>
      <c r="CE38" s="230">
        <f t="shared" si="66"/>
        <v>4.343464886561077</v>
      </c>
      <c r="CF38" s="230">
        <f t="shared" si="67"/>
        <v>4.343464886561077</v>
      </c>
      <c r="CG38" s="230">
        <f t="shared" si="68"/>
        <v>2.0700797663611414</v>
      </c>
      <c r="CH38" s="230">
        <f t="shared" si="69"/>
        <v>3.6001333176595613</v>
      </c>
      <c r="CI38" s="230">
        <f t="shared" si="70"/>
        <v>7.6428571428571423</v>
      </c>
      <c r="CJ38" s="208">
        <f t="shared" si="30"/>
        <v>22</v>
      </c>
      <c r="CK38" s="1">
        <f t="shared" si="31"/>
        <v>0.39486044423282518</v>
      </c>
      <c r="CP38" s="302">
        <f t="shared" si="32"/>
        <v>0.63521027985280576</v>
      </c>
      <c r="CQ38" s="302">
        <v>22</v>
      </c>
      <c r="CR38" s="302">
        <f t="shared" si="40"/>
        <v>6.987313078380863</v>
      </c>
      <c r="CS38" s="302">
        <f t="shared" si="41"/>
        <v>6.987313078380863</v>
      </c>
      <c r="CT38" s="302">
        <f t="shared" si="42"/>
        <v>1.4170848415374881</v>
      </c>
      <c r="CU38" s="302">
        <f t="shared" si="43"/>
        <v>1.9654318588436426</v>
      </c>
      <c r="CV38" s="302">
        <f t="shared" si="44"/>
        <v>4.6428571428571423</v>
      </c>
      <c r="CW38" s="302">
        <f t="shared" si="33"/>
        <v>22</v>
      </c>
      <c r="DH38" s="208">
        <v>22</v>
      </c>
      <c r="DI38" s="125">
        <f t="shared" si="79"/>
        <v>8.4725719218846791</v>
      </c>
      <c r="DJ38" s="125">
        <f t="shared" si="80"/>
        <v>8.4725719218846791</v>
      </c>
      <c r="DK38" s="125">
        <f t="shared" si="81"/>
        <v>0.74135004316490938</v>
      </c>
      <c r="DL38" s="125">
        <f t="shared" si="82"/>
        <v>1.1706489702085912</v>
      </c>
      <c r="DM38" s="125">
        <f t="shared" si="83"/>
        <v>3.1428571428571428</v>
      </c>
      <c r="DN38" s="208">
        <f t="shared" si="34"/>
        <v>22.000000000000004</v>
      </c>
    </row>
    <row r="39" spans="1:118" x14ac:dyDescent="0.3">
      <c r="A39" s="1">
        <f t="shared" si="23"/>
        <v>0.47381049590704954</v>
      </c>
      <c r="B39" s="219">
        <v>25</v>
      </c>
      <c r="C39" s="233">
        <f t="shared" si="47"/>
        <v>5.9226311988381193</v>
      </c>
      <c r="D39" s="233">
        <f t="shared" si="48"/>
        <v>5.9226311988381193</v>
      </c>
      <c r="E39" s="233">
        <f t="shared" si="49"/>
        <v>2.0182302298983354</v>
      </c>
      <c r="F39" s="233">
        <f t="shared" si="50"/>
        <v>3.818325554243609</v>
      </c>
      <c r="G39" s="233">
        <f t="shared" si="51"/>
        <v>7.3181818181818183</v>
      </c>
      <c r="H39" s="219">
        <f t="shared" si="12"/>
        <v>25</v>
      </c>
      <c r="S39" s="219">
        <v>25</v>
      </c>
      <c r="T39" s="233">
        <f t="shared" si="52"/>
        <v>5.8084543608161976</v>
      </c>
      <c r="U39" s="233">
        <f t="shared" si="53"/>
        <v>5.8084543608161976</v>
      </c>
      <c r="V39" s="233">
        <f t="shared" si="54"/>
        <v>2.262359634857126</v>
      </c>
      <c r="W39" s="233">
        <f t="shared" si="55"/>
        <v>3.8025498253286631</v>
      </c>
      <c r="X39" s="233">
        <f t="shared" si="56"/>
        <v>7.3181818181818183</v>
      </c>
      <c r="Y39" s="219">
        <f t="shared" si="13"/>
        <v>25.000000000000007</v>
      </c>
      <c r="Z39" s="1">
        <f t="shared" si="14"/>
        <v>0.46467634886529569</v>
      </c>
      <c r="AH39" s="208"/>
      <c r="AI39" s="230">
        <v>23</v>
      </c>
      <c r="AJ39" s="231">
        <f>AI39*$AL$8</f>
        <v>9.3945184533294306</v>
      </c>
      <c r="AK39" s="231">
        <f>AI39*$AL$9</f>
        <v>9.3945184533294306</v>
      </c>
      <c r="AL39" s="231">
        <f>AI39*$AL$10</f>
        <v>0.82202036466632511</v>
      </c>
      <c r="AM39" s="264">
        <f>AI39*$AL$11</f>
        <v>1.2980336377657244</v>
      </c>
      <c r="AN39" s="264">
        <f>AI39*$AL$12</f>
        <v>2.0909090909090908</v>
      </c>
      <c r="AO39" s="230">
        <f t="shared" si="24"/>
        <v>23</v>
      </c>
      <c r="AP39" s="302">
        <f t="shared" si="27"/>
        <v>0.81691464811560266</v>
      </c>
      <c r="AX39" s="208">
        <v>23</v>
      </c>
      <c r="AY39" s="228">
        <f>AX39*$BA$7</f>
        <v>9.2134103654325887</v>
      </c>
      <c r="AZ39" s="228">
        <f>AX39*$BA$7</f>
        <v>9.2134103654325887</v>
      </c>
      <c r="BA39" s="228">
        <f>AX39*$BA$8</f>
        <v>1.2092601104630272</v>
      </c>
      <c r="BB39" s="228">
        <f t="shared" ref="BB39:BB70" si="87">AX39*$BA$9</f>
        <v>1.2730100677627068</v>
      </c>
      <c r="BC39" s="228">
        <f t="shared" ref="BC39:BC70" si="88">AX39*$BA$10</f>
        <v>2.0909090909090908</v>
      </c>
      <c r="BD39" s="208">
        <f t="shared" si="25"/>
        <v>23.000000000000004</v>
      </c>
      <c r="BE39" s="269"/>
      <c r="BO39" s="208">
        <v>23</v>
      </c>
      <c r="BP39" s="230">
        <f t="shared" si="61"/>
        <v>4.813961319252658</v>
      </c>
      <c r="BQ39" s="230">
        <f t="shared" si="62"/>
        <v>4.813961319252658</v>
      </c>
      <c r="BR39" s="230">
        <f t="shared" si="63"/>
        <v>1.9212216154346076</v>
      </c>
      <c r="BS39" s="230">
        <f t="shared" si="64"/>
        <v>3.6651414603457906</v>
      </c>
      <c r="BT39" s="230">
        <f t="shared" si="65"/>
        <v>7.7857142857142856</v>
      </c>
      <c r="BU39" s="208">
        <f t="shared" si="28"/>
        <v>23</v>
      </c>
      <c r="BV39" s="1">
        <f t="shared" si="29"/>
        <v>0.41860533210892681</v>
      </c>
      <c r="CC39" s="1">
        <f t="shared" si="35"/>
        <v>0.41053543351238914</v>
      </c>
      <c r="CD39" s="208">
        <v>23</v>
      </c>
      <c r="CE39" s="230">
        <f t="shared" si="66"/>
        <v>4.7211574853924754</v>
      </c>
      <c r="CF39" s="230">
        <f t="shared" si="67"/>
        <v>4.7211574853924754</v>
      </c>
      <c r="CG39" s="230">
        <f t="shared" si="68"/>
        <v>2.1196519199577621</v>
      </c>
      <c r="CH39" s="230">
        <f t="shared" si="69"/>
        <v>3.652318823543002</v>
      </c>
      <c r="CI39" s="230">
        <f t="shared" si="70"/>
        <v>7.7857142857142856</v>
      </c>
      <c r="CJ39" s="208">
        <f t="shared" si="30"/>
        <v>23</v>
      </c>
      <c r="CK39" s="1">
        <f t="shared" si="31"/>
        <v>0.41053543351238914</v>
      </c>
      <c r="CP39" s="302">
        <f t="shared" si="32"/>
        <v>0.64043527627932695</v>
      </c>
      <c r="CQ39" s="302">
        <v>23</v>
      </c>
      <c r="CR39" s="302">
        <f t="shared" si="40"/>
        <v>7.3650056772122605</v>
      </c>
      <c r="CS39" s="302">
        <f t="shared" si="41"/>
        <v>7.3650056772122605</v>
      </c>
      <c r="CT39" s="302">
        <f t="shared" si="42"/>
        <v>1.4666569951341093</v>
      </c>
      <c r="CU39" s="302">
        <f t="shared" si="43"/>
        <v>2.0176173647270828</v>
      </c>
      <c r="CV39" s="302">
        <f t="shared" si="44"/>
        <v>4.7857142857142856</v>
      </c>
      <c r="CW39" s="302">
        <f t="shared" si="33"/>
        <v>23</v>
      </c>
      <c r="DH39" s="208">
        <v>23</v>
      </c>
      <c r="DI39" s="125">
        <f t="shared" si="79"/>
        <v>8.8576888274248908</v>
      </c>
      <c r="DJ39" s="125">
        <f t="shared" si="80"/>
        <v>8.8576888274248908</v>
      </c>
      <c r="DK39" s="125">
        <f t="shared" si="81"/>
        <v>0.77504777239967804</v>
      </c>
      <c r="DL39" s="125">
        <f t="shared" si="82"/>
        <v>1.2238602870362545</v>
      </c>
      <c r="DM39" s="125">
        <f t="shared" si="83"/>
        <v>3.2857142857142856</v>
      </c>
      <c r="DN39" s="208">
        <f t="shared" si="34"/>
        <v>23</v>
      </c>
    </row>
    <row r="40" spans="1:118" x14ac:dyDescent="0.3">
      <c r="A40" s="1">
        <f t="shared" si="23"/>
        <v>0.48700680945353236</v>
      </c>
      <c r="B40" s="219">
        <v>26</v>
      </c>
      <c r="C40" s="233">
        <f t="shared" si="47"/>
        <v>6.3310885228959206</v>
      </c>
      <c r="D40" s="233">
        <f t="shared" si="48"/>
        <v>6.3310885228959206</v>
      </c>
      <c r="E40" s="233">
        <f t="shared" si="49"/>
        <v>2.0539702457533933</v>
      </c>
      <c r="F40" s="233">
        <f t="shared" si="50"/>
        <v>3.8747617993638577</v>
      </c>
      <c r="G40" s="233">
        <f t="shared" si="51"/>
        <v>7.4090909090909092</v>
      </c>
      <c r="H40" s="219">
        <f t="shared" si="12"/>
        <v>26</v>
      </c>
      <c r="S40" s="219">
        <v>26</v>
      </c>
      <c r="T40" s="233">
        <f t="shared" si="52"/>
        <v>6.209037420182832</v>
      </c>
      <c r="U40" s="233">
        <f t="shared" si="53"/>
        <v>6.209037420182832</v>
      </c>
      <c r="V40" s="233">
        <f t="shared" si="54"/>
        <v>2.3149361613989967</v>
      </c>
      <c r="W40" s="233">
        <f t="shared" si="55"/>
        <v>3.8578980891444328</v>
      </c>
      <c r="X40" s="233">
        <f t="shared" si="56"/>
        <v>7.4090909090909092</v>
      </c>
      <c r="Y40" s="219">
        <f t="shared" si="13"/>
        <v>26.000000000000004</v>
      </c>
      <c r="Z40" s="1">
        <f t="shared" si="14"/>
        <v>0.47761826309098704</v>
      </c>
      <c r="AH40" s="208"/>
      <c r="AI40" s="230">
        <v>24</v>
      </c>
      <c r="AJ40" s="231">
        <f t="shared" ref="AJ40:AJ103" si="89">AI40*$AL$8</f>
        <v>9.8029757773872319</v>
      </c>
      <c r="AK40" s="231">
        <f t="shared" ref="AK40:AK103" si="90">AI40*$AL$9</f>
        <v>9.8029757773872319</v>
      </c>
      <c r="AL40" s="231">
        <f>AI40*$AL$10</f>
        <v>0.8577603805213827</v>
      </c>
      <c r="AM40" s="264">
        <f t="shared" ref="AM40:AM70" si="91">AI40*$AL$11</f>
        <v>1.3544698828859734</v>
      </c>
      <c r="AN40" s="264">
        <f t="shared" ref="AN40:AN70" si="92">AI40*$AL$12</f>
        <v>2.1818181818181817</v>
      </c>
      <c r="AO40" s="230">
        <f t="shared" si="24"/>
        <v>24</v>
      </c>
      <c r="AP40" s="302">
        <f t="shared" si="27"/>
        <v>0.81691464811560266</v>
      </c>
      <c r="AX40" s="208">
        <v>24</v>
      </c>
      <c r="AY40" s="228">
        <f t="shared" ref="AY40:AY103" si="93">AX40*$BA$7</f>
        <v>9.6139934247992223</v>
      </c>
      <c r="AZ40" s="228">
        <f t="shared" ref="AZ40:AZ103" si="94">AX40*$BA$7</f>
        <v>9.6139934247992223</v>
      </c>
      <c r="BA40" s="228">
        <f t="shared" ref="BA40:BA103" si="95">AX40*$BA$8</f>
        <v>1.2618366370048979</v>
      </c>
      <c r="BB40" s="228">
        <f t="shared" si="87"/>
        <v>1.3283583315784766</v>
      </c>
      <c r="BC40" s="228">
        <f t="shared" si="88"/>
        <v>2.1818181818181817</v>
      </c>
      <c r="BD40" s="208">
        <f t="shared" si="25"/>
        <v>24</v>
      </c>
      <c r="BE40" s="269"/>
      <c r="BO40" s="208">
        <v>24</v>
      </c>
      <c r="BP40" s="230">
        <f t="shared" si="61"/>
        <v>5.1990782247928706</v>
      </c>
      <c r="BQ40" s="230">
        <f t="shared" si="62"/>
        <v>5.1990782247928706</v>
      </c>
      <c r="BR40" s="230">
        <f t="shared" si="63"/>
        <v>1.9549193446693762</v>
      </c>
      <c r="BS40" s="230">
        <f t="shared" si="64"/>
        <v>3.7183527771734539</v>
      </c>
      <c r="BT40" s="230">
        <f t="shared" si="65"/>
        <v>7.9285714285714288</v>
      </c>
      <c r="BU40" s="208">
        <f t="shared" si="28"/>
        <v>24</v>
      </c>
      <c r="BV40" s="1">
        <f t="shared" si="29"/>
        <v>0.43325651873273924</v>
      </c>
      <c r="CC40" s="1">
        <f t="shared" si="35"/>
        <v>0.42490417368532274</v>
      </c>
      <c r="CD40" s="208">
        <v>24</v>
      </c>
      <c r="CE40" s="230">
        <f t="shared" si="66"/>
        <v>5.0988500842238729</v>
      </c>
      <c r="CF40" s="230">
        <f t="shared" si="67"/>
        <v>5.0988500842238729</v>
      </c>
      <c r="CG40" s="230">
        <f t="shared" si="68"/>
        <v>2.1692240735543833</v>
      </c>
      <c r="CH40" s="230">
        <f t="shared" si="69"/>
        <v>3.7045043294264417</v>
      </c>
      <c r="CI40" s="230">
        <f t="shared" si="70"/>
        <v>7.9285714285714288</v>
      </c>
      <c r="CJ40" s="208">
        <f t="shared" si="30"/>
        <v>24</v>
      </c>
      <c r="CK40" s="1">
        <f t="shared" si="31"/>
        <v>0.42490417368532274</v>
      </c>
      <c r="CP40" s="302">
        <f t="shared" si="32"/>
        <v>0.64522485633697158</v>
      </c>
      <c r="CQ40" s="302">
        <v>24</v>
      </c>
      <c r="CR40" s="302">
        <f t="shared" si="40"/>
        <v>7.7426982760436589</v>
      </c>
      <c r="CS40" s="302">
        <f t="shared" si="41"/>
        <v>7.7426982760436589</v>
      </c>
      <c r="CT40" s="302">
        <f t="shared" si="42"/>
        <v>1.5162291487307302</v>
      </c>
      <c r="CU40" s="302">
        <f t="shared" si="43"/>
        <v>2.0698028706105229</v>
      </c>
      <c r="CV40" s="302">
        <f t="shared" si="44"/>
        <v>4.9285714285714288</v>
      </c>
      <c r="CW40" s="302">
        <f t="shared" si="33"/>
        <v>24</v>
      </c>
      <c r="DH40" s="208">
        <v>24</v>
      </c>
      <c r="DI40" s="125">
        <f t="shared" si="79"/>
        <v>9.2428057329651043</v>
      </c>
      <c r="DJ40" s="125">
        <f t="shared" si="80"/>
        <v>9.2428057329651043</v>
      </c>
      <c r="DK40" s="125">
        <f t="shared" si="81"/>
        <v>0.8087455016344467</v>
      </c>
      <c r="DL40" s="125">
        <f t="shared" si="82"/>
        <v>1.2770716038639178</v>
      </c>
      <c r="DM40" s="125">
        <f t="shared" si="83"/>
        <v>3.4285714285714284</v>
      </c>
      <c r="DN40" s="208">
        <f t="shared" si="34"/>
        <v>24</v>
      </c>
    </row>
    <row r="41" spans="1:118" x14ac:dyDescent="0.3">
      <c r="A41" s="1">
        <f t="shared" si="23"/>
        <v>0.49922561829286827</v>
      </c>
      <c r="B41" s="219">
        <v>27</v>
      </c>
      <c r="C41" s="233">
        <f t="shared" si="47"/>
        <v>6.7395458469537219</v>
      </c>
      <c r="D41" s="233">
        <f t="shared" si="48"/>
        <v>6.7395458469537219</v>
      </c>
      <c r="E41" s="233">
        <f t="shared" si="49"/>
        <v>2.0897102616084506</v>
      </c>
      <c r="F41" s="233">
        <f t="shared" si="50"/>
        <v>3.9311980444841068</v>
      </c>
      <c r="G41" s="233">
        <f t="shared" si="51"/>
        <v>7.5</v>
      </c>
      <c r="H41" s="219">
        <f t="shared" si="12"/>
        <v>27</v>
      </c>
      <c r="S41" s="219">
        <v>27</v>
      </c>
      <c r="T41" s="233">
        <f t="shared" si="52"/>
        <v>6.6096204795494655</v>
      </c>
      <c r="U41" s="233">
        <f t="shared" si="53"/>
        <v>6.6096204795494655</v>
      </c>
      <c r="V41" s="233">
        <f t="shared" si="54"/>
        <v>2.3675126879408674</v>
      </c>
      <c r="W41" s="233">
        <f t="shared" si="55"/>
        <v>3.9132463529602024</v>
      </c>
      <c r="X41" s="233">
        <f t="shared" si="56"/>
        <v>7.5</v>
      </c>
      <c r="Y41" s="219">
        <f t="shared" si="13"/>
        <v>27</v>
      </c>
      <c r="Z41" s="1">
        <f t="shared" si="14"/>
        <v>0.48960151700366411</v>
      </c>
      <c r="AH41" s="208"/>
      <c r="AI41" s="230">
        <v>25</v>
      </c>
      <c r="AJ41" s="231">
        <f t="shared" si="89"/>
        <v>10.211433101445033</v>
      </c>
      <c r="AK41" s="231">
        <f t="shared" si="90"/>
        <v>10.211433101445033</v>
      </c>
      <c r="AL41" s="231">
        <f t="shared" ref="AL41:AL103" si="96">AI41*$AL$10</f>
        <v>0.89350039637644041</v>
      </c>
      <c r="AM41" s="264">
        <f t="shared" si="91"/>
        <v>1.4109061280062223</v>
      </c>
      <c r="AN41" s="264">
        <f t="shared" si="92"/>
        <v>2.2727272727272729</v>
      </c>
      <c r="AO41" s="230">
        <f t="shared" si="24"/>
        <v>25</v>
      </c>
      <c r="AP41" s="302">
        <f t="shared" si="27"/>
        <v>0.81691464811560266</v>
      </c>
      <c r="AX41" s="208">
        <v>25</v>
      </c>
      <c r="AY41" s="228">
        <f t="shared" si="93"/>
        <v>10.014576484165858</v>
      </c>
      <c r="AZ41" s="228">
        <f t="shared" si="94"/>
        <v>10.014576484165858</v>
      </c>
      <c r="BA41" s="228">
        <f t="shared" si="95"/>
        <v>1.3144131635467686</v>
      </c>
      <c r="BB41" s="228">
        <f t="shared" si="87"/>
        <v>1.3837065953942465</v>
      </c>
      <c r="BC41" s="228">
        <f t="shared" si="88"/>
        <v>2.2727272727272729</v>
      </c>
      <c r="BD41" s="208">
        <f t="shared" si="25"/>
        <v>25.000000000000004</v>
      </c>
      <c r="BE41" s="269"/>
      <c r="BO41" s="208">
        <v>25</v>
      </c>
      <c r="BP41" s="230">
        <f t="shared" si="61"/>
        <v>5.5841951303330832</v>
      </c>
      <c r="BQ41" s="230">
        <f t="shared" si="62"/>
        <v>5.5841951303330832</v>
      </c>
      <c r="BR41" s="230">
        <f t="shared" si="63"/>
        <v>1.9886170739041449</v>
      </c>
      <c r="BS41" s="230">
        <f t="shared" si="64"/>
        <v>3.7715640940011168</v>
      </c>
      <c r="BT41" s="230">
        <f t="shared" si="65"/>
        <v>8.0714285714285712</v>
      </c>
      <c r="BU41" s="208">
        <f t="shared" si="28"/>
        <v>25</v>
      </c>
      <c r="BV41" s="1">
        <f t="shared" si="29"/>
        <v>0.44673561042664667</v>
      </c>
      <c r="CC41" s="1">
        <f t="shared" si="35"/>
        <v>0.43812341464442173</v>
      </c>
      <c r="CD41" s="208">
        <v>25</v>
      </c>
      <c r="CE41" s="230">
        <f t="shared" si="66"/>
        <v>5.4765426830552713</v>
      </c>
      <c r="CF41" s="230">
        <f t="shared" si="67"/>
        <v>5.4765426830552713</v>
      </c>
      <c r="CG41" s="230">
        <f t="shared" si="68"/>
        <v>2.218796227151004</v>
      </c>
      <c r="CH41" s="230">
        <f t="shared" si="69"/>
        <v>3.7566898353098819</v>
      </c>
      <c r="CI41" s="230">
        <f t="shared" si="70"/>
        <v>8.0714285714285712</v>
      </c>
      <c r="CJ41" s="208">
        <f t="shared" si="30"/>
        <v>25</v>
      </c>
      <c r="CK41" s="1">
        <f t="shared" si="31"/>
        <v>0.43812341464442173</v>
      </c>
      <c r="CP41" s="302">
        <f t="shared" si="32"/>
        <v>0.64963126999000453</v>
      </c>
      <c r="CQ41" s="302">
        <v>25</v>
      </c>
      <c r="CR41" s="302">
        <f t="shared" si="40"/>
        <v>8.1203908748750564</v>
      </c>
      <c r="CS41" s="302">
        <f t="shared" si="41"/>
        <v>8.1203908748750564</v>
      </c>
      <c r="CT41" s="302">
        <f t="shared" si="42"/>
        <v>1.5658013023273512</v>
      </c>
      <c r="CU41" s="302">
        <f t="shared" si="43"/>
        <v>2.1219883764939631</v>
      </c>
      <c r="CV41" s="302">
        <f t="shared" si="44"/>
        <v>5.0714285714285712</v>
      </c>
      <c r="CW41" s="302">
        <f t="shared" si="33"/>
        <v>25</v>
      </c>
      <c r="DH41" s="208">
        <v>25</v>
      </c>
      <c r="DI41" s="125">
        <f t="shared" si="79"/>
        <v>9.627922638505316</v>
      </c>
      <c r="DJ41" s="125">
        <f t="shared" si="80"/>
        <v>9.627922638505316</v>
      </c>
      <c r="DK41" s="125">
        <f t="shared" si="81"/>
        <v>0.84244323086921524</v>
      </c>
      <c r="DL41" s="125">
        <f t="shared" si="82"/>
        <v>1.3302829206915809</v>
      </c>
      <c r="DM41" s="125">
        <f t="shared" si="83"/>
        <v>3.5714285714285712</v>
      </c>
      <c r="DN41" s="208">
        <f t="shared" si="34"/>
        <v>25</v>
      </c>
    </row>
    <row r="42" spans="1:118" x14ac:dyDescent="0.3">
      <c r="A42" s="1">
        <f t="shared" si="23"/>
        <v>0.51057165507225166</v>
      </c>
      <c r="B42" s="219">
        <v>28</v>
      </c>
      <c r="C42" s="233">
        <f t="shared" si="47"/>
        <v>7.1480031710115233</v>
      </c>
      <c r="D42" s="233">
        <f t="shared" si="48"/>
        <v>7.1480031710115233</v>
      </c>
      <c r="E42" s="233">
        <f t="shared" si="49"/>
        <v>2.125450277463508</v>
      </c>
      <c r="F42" s="233">
        <f t="shared" si="50"/>
        <v>3.9876342896043555</v>
      </c>
      <c r="G42" s="233">
        <f t="shared" si="51"/>
        <v>7.5909090909090908</v>
      </c>
      <c r="H42" s="219">
        <f t="shared" si="12"/>
        <v>28</v>
      </c>
      <c r="S42" s="219">
        <v>28</v>
      </c>
      <c r="T42" s="233">
        <f t="shared" si="52"/>
        <v>7.0102035389160999</v>
      </c>
      <c r="U42" s="233">
        <f t="shared" si="53"/>
        <v>7.0102035389160999</v>
      </c>
      <c r="V42" s="233">
        <f t="shared" si="54"/>
        <v>2.4200892144827382</v>
      </c>
      <c r="W42" s="233">
        <f t="shared" si="55"/>
        <v>3.9685946167759725</v>
      </c>
      <c r="X42" s="233">
        <f t="shared" si="56"/>
        <v>7.5909090909090908</v>
      </c>
      <c r="Y42" s="219">
        <f t="shared" si="13"/>
        <v>28.000000000000004</v>
      </c>
      <c r="Z42" s="1">
        <f t="shared" si="14"/>
        <v>0.50072882420829279</v>
      </c>
      <c r="AH42" s="208"/>
      <c r="AI42" s="230">
        <v>26</v>
      </c>
      <c r="AJ42" s="231">
        <f t="shared" si="89"/>
        <v>10.619890425502835</v>
      </c>
      <c r="AK42" s="231">
        <f t="shared" si="90"/>
        <v>10.619890425502835</v>
      </c>
      <c r="AL42" s="231">
        <f t="shared" si="96"/>
        <v>0.929240412231498</v>
      </c>
      <c r="AM42" s="264">
        <f t="shared" si="91"/>
        <v>1.4673423731264712</v>
      </c>
      <c r="AN42" s="264">
        <f t="shared" si="92"/>
        <v>2.3636363636363638</v>
      </c>
      <c r="AO42" s="230">
        <f t="shared" si="24"/>
        <v>26</v>
      </c>
      <c r="AP42" s="302">
        <f t="shared" si="27"/>
        <v>0.81691464811560266</v>
      </c>
      <c r="AX42" s="208">
        <v>26</v>
      </c>
      <c r="AY42" s="228">
        <f t="shared" si="93"/>
        <v>10.415159543532491</v>
      </c>
      <c r="AZ42" s="228">
        <f t="shared" si="94"/>
        <v>10.415159543532491</v>
      </c>
      <c r="BA42" s="228">
        <f t="shared" si="95"/>
        <v>1.3669896900886394</v>
      </c>
      <c r="BB42" s="228">
        <f t="shared" si="87"/>
        <v>1.4390548592100163</v>
      </c>
      <c r="BC42" s="228">
        <f t="shared" si="88"/>
        <v>2.3636363636363638</v>
      </c>
      <c r="BD42" s="208">
        <f t="shared" si="25"/>
        <v>26.000000000000004</v>
      </c>
      <c r="BE42" s="269"/>
      <c r="BO42" s="208">
        <v>26</v>
      </c>
      <c r="BP42" s="230">
        <f t="shared" si="61"/>
        <v>5.9693120358732958</v>
      </c>
      <c r="BQ42" s="230">
        <f t="shared" si="62"/>
        <v>5.9693120358732958</v>
      </c>
      <c r="BR42" s="230">
        <f t="shared" si="63"/>
        <v>2.0223148031389133</v>
      </c>
      <c r="BS42" s="230">
        <f t="shared" si="64"/>
        <v>3.8247754108287801</v>
      </c>
      <c r="BT42" s="230">
        <f t="shared" si="65"/>
        <v>8.2142857142857135</v>
      </c>
      <c r="BU42" s="208">
        <f t="shared" si="28"/>
        <v>26</v>
      </c>
      <c r="BV42" s="1">
        <f t="shared" si="29"/>
        <v>0.45917784891333047</v>
      </c>
      <c r="CC42" s="1">
        <f t="shared" si="35"/>
        <v>0.45032579091435915</v>
      </c>
      <c r="CD42" s="208">
        <v>26</v>
      </c>
      <c r="CE42" s="230">
        <f t="shared" si="66"/>
        <v>5.8542352818866688</v>
      </c>
      <c r="CF42" s="230">
        <f t="shared" si="67"/>
        <v>5.8542352818866688</v>
      </c>
      <c r="CG42" s="230">
        <f t="shared" si="68"/>
        <v>2.2683683807476251</v>
      </c>
      <c r="CH42" s="230">
        <f t="shared" si="69"/>
        <v>3.8088753411933221</v>
      </c>
      <c r="CI42" s="230">
        <f t="shared" si="70"/>
        <v>8.2142857142857135</v>
      </c>
      <c r="CJ42" s="208">
        <f t="shared" si="30"/>
        <v>26</v>
      </c>
      <c r="CK42" s="1">
        <f t="shared" si="31"/>
        <v>0.45032579091435915</v>
      </c>
      <c r="CP42" s="302">
        <f t="shared" si="32"/>
        <v>0.65369872874665036</v>
      </c>
      <c r="CQ42" s="302">
        <v>26</v>
      </c>
      <c r="CR42" s="302">
        <f t="shared" si="40"/>
        <v>8.4980834737064548</v>
      </c>
      <c r="CS42" s="302">
        <f t="shared" si="41"/>
        <v>8.4980834737064548</v>
      </c>
      <c r="CT42" s="302">
        <f t="shared" si="42"/>
        <v>1.6153734559239721</v>
      </c>
      <c r="CU42" s="302">
        <f t="shared" si="43"/>
        <v>2.1741738823774028</v>
      </c>
      <c r="CV42" s="302">
        <f t="shared" si="44"/>
        <v>5.2142857142857135</v>
      </c>
      <c r="CW42" s="302">
        <f t="shared" si="33"/>
        <v>26</v>
      </c>
      <c r="DH42" s="208">
        <v>26</v>
      </c>
      <c r="DI42" s="125">
        <f t="shared" si="79"/>
        <v>10.01303954404553</v>
      </c>
      <c r="DJ42" s="125">
        <f t="shared" si="80"/>
        <v>10.01303954404553</v>
      </c>
      <c r="DK42" s="125">
        <f t="shared" si="81"/>
        <v>0.8761409601039839</v>
      </c>
      <c r="DL42" s="125">
        <f t="shared" si="82"/>
        <v>1.3834942375192443</v>
      </c>
      <c r="DM42" s="125">
        <f t="shared" si="83"/>
        <v>3.714285714285714</v>
      </c>
      <c r="DN42" s="208">
        <f t="shared" si="34"/>
        <v>26.000000000000004</v>
      </c>
    </row>
    <row r="43" spans="1:118" x14ac:dyDescent="0.3">
      <c r="A43" s="1">
        <f t="shared" si="23"/>
        <v>0.52113520655650514</v>
      </c>
      <c r="B43" s="219">
        <v>29</v>
      </c>
      <c r="C43" s="233">
        <f t="shared" si="47"/>
        <v>7.5564604950693246</v>
      </c>
      <c r="D43" s="233">
        <f t="shared" si="48"/>
        <v>7.5564604950693246</v>
      </c>
      <c r="E43" s="233">
        <f t="shared" si="49"/>
        <v>2.1611902933185658</v>
      </c>
      <c r="F43" s="233">
        <f t="shared" si="50"/>
        <v>4.0440705347246046</v>
      </c>
      <c r="G43" s="233">
        <f t="shared" si="51"/>
        <v>7.6818181818181817</v>
      </c>
      <c r="H43" s="219">
        <f t="shared" si="12"/>
        <v>29</v>
      </c>
      <c r="S43" s="219">
        <v>29</v>
      </c>
      <c r="T43" s="233">
        <f t="shared" si="52"/>
        <v>7.4107865982827343</v>
      </c>
      <c r="U43" s="233">
        <f t="shared" si="53"/>
        <v>7.4107865982827343</v>
      </c>
      <c r="V43" s="233">
        <f t="shared" si="54"/>
        <v>2.4726657410246089</v>
      </c>
      <c r="W43" s="233">
        <f t="shared" si="55"/>
        <v>4.0239428805917425</v>
      </c>
      <c r="X43" s="233">
        <f t="shared" si="56"/>
        <v>7.6818181818181817</v>
      </c>
      <c r="Y43" s="219">
        <f t="shared" si="13"/>
        <v>29</v>
      </c>
      <c r="Z43" s="1">
        <f t="shared" si="14"/>
        <v>0.51108873091605067</v>
      </c>
      <c r="AH43" s="208"/>
      <c r="AI43" s="230">
        <v>27</v>
      </c>
      <c r="AJ43" s="231">
        <f t="shared" si="89"/>
        <v>11.028347749560636</v>
      </c>
      <c r="AK43" s="231">
        <f t="shared" si="90"/>
        <v>11.028347749560636</v>
      </c>
      <c r="AL43" s="231">
        <f t="shared" si="96"/>
        <v>0.9649804280865556</v>
      </c>
      <c r="AM43" s="264">
        <f t="shared" si="91"/>
        <v>1.5237786182467201</v>
      </c>
      <c r="AN43" s="264">
        <f t="shared" si="92"/>
        <v>2.4545454545454546</v>
      </c>
      <c r="AO43" s="230">
        <f t="shared" si="24"/>
        <v>27</v>
      </c>
      <c r="AP43" s="302">
        <f t="shared" si="27"/>
        <v>0.81691464811560266</v>
      </c>
      <c r="AX43" s="208">
        <v>27</v>
      </c>
      <c r="AY43" s="228">
        <f t="shared" si="93"/>
        <v>10.815742602899126</v>
      </c>
      <c r="AZ43" s="228">
        <f t="shared" si="94"/>
        <v>10.815742602899126</v>
      </c>
      <c r="BA43" s="228">
        <f t="shared" si="95"/>
        <v>1.4195662166305103</v>
      </c>
      <c r="BB43" s="228">
        <f t="shared" si="87"/>
        <v>1.4944031230257862</v>
      </c>
      <c r="BC43" s="228">
        <f t="shared" si="88"/>
        <v>2.4545454545454546</v>
      </c>
      <c r="BD43" s="208">
        <f t="shared" si="25"/>
        <v>27.000000000000004</v>
      </c>
      <c r="BE43" s="269"/>
      <c r="BO43" s="208">
        <v>27</v>
      </c>
      <c r="BP43" s="230">
        <f t="shared" si="61"/>
        <v>6.3544289414135093</v>
      </c>
      <c r="BQ43" s="230">
        <f t="shared" si="62"/>
        <v>6.3544289414135093</v>
      </c>
      <c r="BR43" s="230">
        <f t="shared" si="63"/>
        <v>2.056012532373682</v>
      </c>
      <c r="BS43" s="230">
        <f t="shared" si="64"/>
        <v>3.8779867276564435</v>
      </c>
      <c r="BT43" s="230">
        <f t="shared" si="65"/>
        <v>8.3571428571428577</v>
      </c>
      <c r="BU43" s="208">
        <f t="shared" si="28"/>
        <v>27.000000000000004</v>
      </c>
      <c r="BV43" s="1">
        <f t="shared" si="29"/>
        <v>0.47069844010470435</v>
      </c>
      <c r="CC43" s="1">
        <f t="shared" si="35"/>
        <v>0.46162428746059758</v>
      </c>
      <c r="CD43" s="208">
        <v>27</v>
      </c>
      <c r="CE43" s="230">
        <f t="shared" si="66"/>
        <v>6.2319278807180671</v>
      </c>
      <c r="CF43" s="230">
        <f t="shared" si="67"/>
        <v>6.2319278807180671</v>
      </c>
      <c r="CG43" s="230">
        <f t="shared" si="68"/>
        <v>2.3179405343442463</v>
      </c>
      <c r="CH43" s="230">
        <f t="shared" si="69"/>
        <v>3.8610608470767622</v>
      </c>
      <c r="CI43" s="230">
        <f t="shared" si="70"/>
        <v>8.3571428571428577</v>
      </c>
      <c r="CJ43" s="208">
        <f t="shared" si="30"/>
        <v>27</v>
      </c>
      <c r="CK43" s="1">
        <f t="shared" si="31"/>
        <v>0.46162428746059758</v>
      </c>
      <c r="CP43" s="302">
        <f t="shared" si="32"/>
        <v>0.65746489426206323</v>
      </c>
      <c r="CQ43" s="302">
        <v>27</v>
      </c>
      <c r="CR43" s="302">
        <f t="shared" si="40"/>
        <v>8.8757760725378532</v>
      </c>
      <c r="CS43" s="302">
        <f t="shared" si="41"/>
        <v>8.8757760725378532</v>
      </c>
      <c r="CT43" s="302">
        <f t="shared" si="42"/>
        <v>1.664945609520593</v>
      </c>
      <c r="CU43" s="302">
        <f t="shared" si="43"/>
        <v>2.2263593882608435</v>
      </c>
      <c r="CV43" s="302">
        <f t="shared" si="44"/>
        <v>5.3571428571428568</v>
      </c>
      <c r="CW43" s="302">
        <f t="shared" si="33"/>
        <v>27</v>
      </c>
      <c r="DH43" s="208">
        <v>27</v>
      </c>
      <c r="DI43" s="125">
        <f t="shared" si="79"/>
        <v>10.398156449585741</v>
      </c>
      <c r="DJ43" s="125">
        <f t="shared" si="80"/>
        <v>10.398156449585741</v>
      </c>
      <c r="DK43" s="125">
        <f t="shared" si="81"/>
        <v>0.90983868933875245</v>
      </c>
      <c r="DL43" s="125">
        <f t="shared" si="82"/>
        <v>1.4367055543469074</v>
      </c>
      <c r="DM43" s="125">
        <f t="shared" si="83"/>
        <v>3.8571428571428568</v>
      </c>
      <c r="DN43" s="208">
        <f t="shared" si="34"/>
        <v>27</v>
      </c>
    </row>
    <row r="44" spans="1:118" x14ac:dyDescent="0.3">
      <c r="A44" s="1">
        <f t="shared" si="23"/>
        <v>0.53099452127514168</v>
      </c>
      <c r="B44" s="219">
        <v>30</v>
      </c>
      <c r="C44" s="233">
        <f t="shared" si="47"/>
        <v>7.9649178191271259</v>
      </c>
      <c r="D44" s="233">
        <f t="shared" si="48"/>
        <v>7.9649178191271259</v>
      </c>
      <c r="E44" s="233">
        <f t="shared" si="49"/>
        <v>2.1969303091736236</v>
      </c>
      <c r="F44" s="233">
        <f t="shared" si="50"/>
        <v>4.1005067798448529</v>
      </c>
      <c r="G44" s="233">
        <f t="shared" si="51"/>
        <v>7.7727272727272725</v>
      </c>
      <c r="H44" s="219">
        <f t="shared" si="12"/>
        <v>30.000000000000004</v>
      </c>
      <c r="S44" s="219">
        <v>30</v>
      </c>
      <c r="T44" s="233">
        <f t="shared" si="52"/>
        <v>7.8113696576493687</v>
      </c>
      <c r="U44" s="233">
        <f t="shared" si="53"/>
        <v>7.8113696576493687</v>
      </c>
      <c r="V44" s="233">
        <f t="shared" si="54"/>
        <v>2.5252422675664796</v>
      </c>
      <c r="W44" s="233">
        <f t="shared" si="55"/>
        <v>4.0792911444075122</v>
      </c>
      <c r="X44" s="233">
        <f t="shared" si="56"/>
        <v>7.7727272727272725</v>
      </c>
      <c r="Y44" s="219">
        <f t="shared" si="13"/>
        <v>30.000000000000004</v>
      </c>
      <c r="Z44" s="1">
        <f t="shared" si="14"/>
        <v>0.52075797717662453</v>
      </c>
      <c r="AH44" s="208"/>
      <c r="AI44" s="230">
        <v>28</v>
      </c>
      <c r="AJ44" s="231">
        <f t="shared" si="89"/>
        <v>11.436805073618437</v>
      </c>
      <c r="AK44" s="231">
        <f t="shared" si="90"/>
        <v>11.436805073618437</v>
      </c>
      <c r="AL44" s="231">
        <f t="shared" si="96"/>
        <v>1.0007204439416133</v>
      </c>
      <c r="AM44" s="264">
        <f t="shared" si="91"/>
        <v>1.5802148633669688</v>
      </c>
      <c r="AN44" s="264">
        <f t="shared" si="92"/>
        <v>2.5454545454545454</v>
      </c>
      <c r="AO44" s="230">
        <f t="shared" si="24"/>
        <v>28.000000000000004</v>
      </c>
      <c r="AP44" s="302">
        <f t="shared" si="27"/>
        <v>0.81691464811560255</v>
      </c>
      <c r="AX44" s="208">
        <v>28</v>
      </c>
      <c r="AY44" s="228">
        <f t="shared" si="93"/>
        <v>11.21632566226576</v>
      </c>
      <c r="AZ44" s="228">
        <f t="shared" si="94"/>
        <v>11.21632566226576</v>
      </c>
      <c r="BA44" s="228">
        <f t="shared" si="95"/>
        <v>1.472142743172381</v>
      </c>
      <c r="BB44" s="228">
        <f t="shared" si="87"/>
        <v>1.549751386841556</v>
      </c>
      <c r="BC44" s="228">
        <f t="shared" si="88"/>
        <v>2.5454545454545454</v>
      </c>
      <c r="BD44" s="208">
        <f t="shared" si="25"/>
        <v>28.000000000000004</v>
      </c>
      <c r="BE44" s="269"/>
      <c r="BO44" s="208">
        <v>28</v>
      </c>
      <c r="BP44" s="230">
        <f t="shared" si="61"/>
        <v>6.7395458469537219</v>
      </c>
      <c r="BQ44" s="230">
        <f t="shared" si="62"/>
        <v>6.7395458469537219</v>
      </c>
      <c r="BR44" s="230">
        <f t="shared" si="63"/>
        <v>2.0897102616084506</v>
      </c>
      <c r="BS44" s="230">
        <f t="shared" si="64"/>
        <v>3.9311980444841068</v>
      </c>
      <c r="BT44" s="230">
        <f t="shared" si="65"/>
        <v>8.5</v>
      </c>
      <c r="BU44" s="208">
        <f t="shared" si="28"/>
        <v>28</v>
      </c>
      <c r="BV44" s="1">
        <f t="shared" si="29"/>
        <v>0.48139613192526587</v>
      </c>
      <c r="CC44" s="1">
        <f t="shared" si="35"/>
        <v>0.47211574853924748</v>
      </c>
      <c r="CD44" s="208">
        <v>28</v>
      </c>
      <c r="CE44" s="230">
        <f t="shared" si="66"/>
        <v>6.6096204795494646</v>
      </c>
      <c r="CF44" s="230">
        <f t="shared" si="67"/>
        <v>6.6096204795494646</v>
      </c>
      <c r="CG44" s="230">
        <f t="shared" si="68"/>
        <v>2.3675126879408674</v>
      </c>
      <c r="CH44" s="230">
        <f t="shared" si="69"/>
        <v>3.9132463529602024</v>
      </c>
      <c r="CI44" s="230">
        <f t="shared" si="70"/>
        <v>8.5</v>
      </c>
      <c r="CJ44" s="208">
        <f t="shared" si="30"/>
        <v>28</v>
      </c>
      <c r="CK44" s="1">
        <f t="shared" si="31"/>
        <v>0.47211574853924748</v>
      </c>
      <c r="CP44" s="302">
        <f t="shared" si="32"/>
        <v>0.66096204795494651</v>
      </c>
      <c r="CQ44" s="302">
        <v>28</v>
      </c>
      <c r="CR44" s="302">
        <f t="shared" si="40"/>
        <v>9.2534686713692516</v>
      </c>
      <c r="CS44" s="302">
        <f t="shared" si="41"/>
        <v>9.2534686713692516</v>
      </c>
      <c r="CT44" s="302">
        <f t="shared" si="42"/>
        <v>1.7145177631172142</v>
      </c>
      <c r="CU44" s="302">
        <f t="shared" si="43"/>
        <v>2.2785448941442832</v>
      </c>
      <c r="CV44" s="302">
        <f t="shared" si="44"/>
        <v>5.5</v>
      </c>
      <c r="CW44" s="302">
        <f t="shared" si="33"/>
        <v>28</v>
      </c>
      <c r="DH44" s="208">
        <v>28</v>
      </c>
      <c r="DI44" s="125">
        <f t="shared" si="79"/>
        <v>10.783273355125955</v>
      </c>
      <c r="DJ44" s="125">
        <f t="shared" si="80"/>
        <v>10.783273355125955</v>
      </c>
      <c r="DK44" s="125">
        <f t="shared" si="81"/>
        <v>0.94353641857352111</v>
      </c>
      <c r="DL44" s="125">
        <f t="shared" si="82"/>
        <v>1.4899168711745707</v>
      </c>
      <c r="DM44" s="125">
        <f t="shared" si="83"/>
        <v>4</v>
      </c>
      <c r="DN44" s="208">
        <f t="shared" si="34"/>
        <v>28.000000000000004</v>
      </c>
    </row>
    <row r="45" spans="1:118" x14ac:dyDescent="0.3">
      <c r="A45" s="1">
        <f t="shared" si="23"/>
        <v>0.54021775117322102</v>
      </c>
      <c r="B45" s="219">
        <v>31</v>
      </c>
      <c r="C45" s="233">
        <f t="shared" si="47"/>
        <v>8.3733751431849264</v>
      </c>
      <c r="D45" s="233">
        <f t="shared" si="48"/>
        <v>8.3733751431849264</v>
      </c>
      <c r="E45" s="233">
        <f t="shared" si="49"/>
        <v>2.232670325028681</v>
      </c>
      <c r="F45" s="233">
        <f t="shared" si="50"/>
        <v>4.156943024965102</v>
      </c>
      <c r="G45" s="233">
        <f t="shared" si="51"/>
        <v>7.8636363636363633</v>
      </c>
      <c r="H45" s="219">
        <f t="shared" si="12"/>
        <v>31</v>
      </c>
      <c r="S45" s="219">
        <v>31</v>
      </c>
      <c r="T45" s="233">
        <f t="shared" si="52"/>
        <v>8.2119527170160023</v>
      </c>
      <c r="U45" s="233">
        <f t="shared" si="53"/>
        <v>8.2119527170160023</v>
      </c>
      <c r="V45" s="233">
        <f t="shared" si="54"/>
        <v>2.5778187941083504</v>
      </c>
      <c r="W45" s="233">
        <f t="shared" si="55"/>
        <v>4.1346394082232818</v>
      </c>
      <c r="X45" s="233">
        <f t="shared" si="56"/>
        <v>7.8636363636363633</v>
      </c>
      <c r="Y45" s="219">
        <f t="shared" si="13"/>
        <v>31</v>
      </c>
      <c r="Z45" s="1">
        <f t="shared" si="14"/>
        <v>0.52980340109780655</v>
      </c>
      <c r="AH45" s="208"/>
      <c r="AI45" s="230">
        <v>29</v>
      </c>
      <c r="AJ45" s="231">
        <f t="shared" si="89"/>
        <v>11.845262397676239</v>
      </c>
      <c r="AK45" s="231">
        <f t="shared" si="90"/>
        <v>11.845262397676239</v>
      </c>
      <c r="AL45" s="231">
        <f t="shared" si="96"/>
        <v>1.0364604597966709</v>
      </c>
      <c r="AM45" s="264">
        <f t="shared" si="91"/>
        <v>1.6366511084872177</v>
      </c>
      <c r="AN45" s="264">
        <f t="shared" si="92"/>
        <v>2.6363636363636362</v>
      </c>
      <c r="AO45" s="230">
        <f t="shared" si="24"/>
        <v>29.000000000000004</v>
      </c>
      <c r="AP45" s="302">
        <f t="shared" si="27"/>
        <v>0.81691464811560255</v>
      </c>
      <c r="AX45" s="208">
        <v>29</v>
      </c>
      <c r="AY45" s="228">
        <f t="shared" si="93"/>
        <v>11.616908721632395</v>
      </c>
      <c r="AZ45" s="228">
        <f t="shared" si="94"/>
        <v>11.616908721632395</v>
      </c>
      <c r="BA45" s="228">
        <f t="shared" si="95"/>
        <v>1.5247192697142518</v>
      </c>
      <c r="BB45" s="228">
        <f t="shared" si="87"/>
        <v>1.6050996506573258</v>
      </c>
      <c r="BC45" s="228">
        <f t="shared" si="88"/>
        <v>2.6363636363636362</v>
      </c>
      <c r="BD45" s="208">
        <f t="shared" si="25"/>
        <v>29.000000000000004</v>
      </c>
      <c r="BE45" s="269"/>
      <c r="BO45" s="208">
        <v>29</v>
      </c>
      <c r="BP45" s="230">
        <f t="shared" si="61"/>
        <v>7.1246627524939345</v>
      </c>
      <c r="BQ45" s="230">
        <f t="shared" si="62"/>
        <v>7.1246627524939345</v>
      </c>
      <c r="BR45" s="230">
        <f t="shared" si="63"/>
        <v>2.1234079908432193</v>
      </c>
      <c r="BS45" s="230">
        <f t="shared" si="64"/>
        <v>3.9844093613117701</v>
      </c>
      <c r="BT45" s="230">
        <f t="shared" si="65"/>
        <v>8.6428571428571423</v>
      </c>
      <c r="BU45" s="208">
        <f t="shared" si="28"/>
        <v>29</v>
      </c>
      <c r="BV45" s="1">
        <f t="shared" si="29"/>
        <v>0.49135605189613341</v>
      </c>
      <c r="CC45" s="1">
        <f t="shared" si="35"/>
        <v>0.48188366057799054</v>
      </c>
      <c r="CD45" s="208">
        <v>29</v>
      </c>
      <c r="CE45" s="230">
        <f t="shared" si="66"/>
        <v>6.987313078380863</v>
      </c>
      <c r="CF45" s="230">
        <f t="shared" si="67"/>
        <v>6.987313078380863</v>
      </c>
      <c r="CG45" s="230">
        <f t="shared" si="68"/>
        <v>2.4170848415374881</v>
      </c>
      <c r="CH45" s="230">
        <f t="shared" si="69"/>
        <v>3.9654318588436426</v>
      </c>
      <c r="CI45" s="230">
        <f t="shared" si="70"/>
        <v>8.6428571428571423</v>
      </c>
      <c r="CJ45" s="208">
        <f t="shared" si="30"/>
        <v>29</v>
      </c>
      <c r="CK45" s="1">
        <f t="shared" si="31"/>
        <v>0.48188366057799054</v>
      </c>
      <c r="CP45" s="302">
        <f t="shared" si="32"/>
        <v>0.66421801863452756</v>
      </c>
      <c r="CQ45" s="302">
        <v>29</v>
      </c>
      <c r="CR45" s="302">
        <f t="shared" si="40"/>
        <v>9.6311612702006482</v>
      </c>
      <c r="CS45" s="302">
        <f t="shared" si="41"/>
        <v>9.6311612702006482</v>
      </c>
      <c r="CT45" s="302">
        <f t="shared" si="42"/>
        <v>1.7640899167138351</v>
      </c>
      <c r="CU45" s="302">
        <f t="shared" si="43"/>
        <v>2.3307304000277238</v>
      </c>
      <c r="CV45" s="302">
        <f t="shared" si="44"/>
        <v>5.6428571428571423</v>
      </c>
      <c r="CW45" s="302">
        <f t="shared" si="33"/>
        <v>28.999999999999996</v>
      </c>
      <c r="DH45" s="208">
        <v>29</v>
      </c>
      <c r="DI45" s="125">
        <f t="shared" si="79"/>
        <v>11.168390260666166</v>
      </c>
      <c r="DJ45" s="125">
        <f t="shared" si="80"/>
        <v>11.168390260666166</v>
      </c>
      <c r="DK45" s="125">
        <f t="shared" si="81"/>
        <v>0.97723414780828965</v>
      </c>
      <c r="DL45" s="125">
        <f t="shared" si="82"/>
        <v>1.5431281880022338</v>
      </c>
      <c r="DM45" s="125">
        <f t="shared" si="83"/>
        <v>4.1428571428571423</v>
      </c>
      <c r="DN45" s="208">
        <f t="shared" si="34"/>
        <v>29</v>
      </c>
    </row>
    <row r="46" spans="1:118" x14ac:dyDescent="0.3">
      <c r="A46" s="1">
        <f t="shared" si="23"/>
        <v>0.54886452920267048</v>
      </c>
      <c r="B46" s="219">
        <v>32</v>
      </c>
      <c r="C46" s="233">
        <f t="shared" si="47"/>
        <v>8.7818324672427295</v>
      </c>
      <c r="D46" s="233">
        <f t="shared" si="48"/>
        <v>8.7818324672427295</v>
      </c>
      <c r="E46" s="233">
        <f t="shared" si="49"/>
        <v>2.2684103408837388</v>
      </c>
      <c r="F46" s="233">
        <f t="shared" si="50"/>
        <v>4.2133792700853512</v>
      </c>
      <c r="G46" s="233">
        <f t="shared" si="51"/>
        <v>7.954545454545455</v>
      </c>
      <c r="H46" s="219">
        <f t="shared" si="12"/>
        <v>32.000000000000007</v>
      </c>
      <c r="S46" s="219">
        <v>32</v>
      </c>
      <c r="T46" s="233">
        <f t="shared" si="52"/>
        <v>8.6125357763826376</v>
      </c>
      <c r="U46" s="233">
        <f t="shared" si="53"/>
        <v>8.6125357763826376</v>
      </c>
      <c r="V46" s="233">
        <f t="shared" si="54"/>
        <v>2.6303953206502211</v>
      </c>
      <c r="W46" s="233">
        <f t="shared" si="55"/>
        <v>4.1899876720390523</v>
      </c>
      <c r="X46" s="233">
        <f t="shared" si="56"/>
        <v>7.954545454545455</v>
      </c>
      <c r="Y46" s="219">
        <f t="shared" si="13"/>
        <v>32</v>
      </c>
      <c r="Z46" s="1">
        <f t="shared" si="14"/>
        <v>0.53828348602391485</v>
      </c>
      <c r="AH46" s="208"/>
      <c r="AI46" s="230">
        <v>30</v>
      </c>
      <c r="AJ46" s="231">
        <f t="shared" si="89"/>
        <v>12.25371972173404</v>
      </c>
      <c r="AK46" s="231">
        <f t="shared" si="90"/>
        <v>12.25371972173404</v>
      </c>
      <c r="AL46" s="231">
        <f t="shared" si="96"/>
        <v>1.0722004756517285</v>
      </c>
      <c r="AM46" s="264">
        <f t="shared" si="91"/>
        <v>1.6930873536074666</v>
      </c>
      <c r="AN46" s="264">
        <f t="shared" si="92"/>
        <v>2.7272727272727275</v>
      </c>
      <c r="AO46" s="230">
        <f t="shared" si="24"/>
        <v>30.000000000000004</v>
      </c>
      <c r="AP46" s="302">
        <f t="shared" si="27"/>
        <v>0.81691464811560255</v>
      </c>
      <c r="AX46" s="208">
        <v>30</v>
      </c>
      <c r="AY46" s="228">
        <f t="shared" si="93"/>
        <v>12.017491780999029</v>
      </c>
      <c r="AZ46" s="228">
        <f t="shared" si="94"/>
        <v>12.017491780999029</v>
      </c>
      <c r="BA46" s="228">
        <f t="shared" si="95"/>
        <v>1.5772957962561225</v>
      </c>
      <c r="BB46" s="228">
        <f t="shared" si="87"/>
        <v>1.6604479144730957</v>
      </c>
      <c r="BC46" s="228">
        <f t="shared" si="88"/>
        <v>2.7272727272727275</v>
      </c>
      <c r="BD46" s="208">
        <f t="shared" si="25"/>
        <v>30.000000000000004</v>
      </c>
      <c r="BE46" s="269"/>
      <c r="BO46" s="208">
        <v>30</v>
      </c>
      <c r="BP46" s="230">
        <f t="shared" si="61"/>
        <v>7.5097796580341472</v>
      </c>
      <c r="BQ46" s="230">
        <f t="shared" si="62"/>
        <v>7.5097796580341472</v>
      </c>
      <c r="BR46" s="230">
        <f t="shared" si="63"/>
        <v>2.157105720077988</v>
      </c>
      <c r="BS46" s="230">
        <f t="shared" si="64"/>
        <v>4.037620678139433</v>
      </c>
      <c r="BT46" s="230">
        <f t="shared" si="65"/>
        <v>8.7857142857142847</v>
      </c>
      <c r="BU46" s="208">
        <f t="shared" si="28"/>
        <v>30</v>
      </c>
      <c r="BV46" s="1">
        <f t="shared" si="29"/>
        <v>0.5006519772022765</v>
      </c>
      <c r="CC46" s="1">
        <f t="shared" si="35"/>
        <v>0.49100037848081735</v>
      </c>
      <c r="CD46" s="208">
        <v>30</v>
      </c>
      <c r="CE46" s="230">
        <f t="shared" si="66"/>
        <v>7.3650056772122605</v>
      </c>
      <c r="CF46" s="230">
        <f t="shared" si="67"/>
        <v>7.3650056772122605</v>
      </c>
      <c r="CG46" s="230">
        <f t="shared" si="68"/>
        <v>2.4666569951341093</v>
      </c>
      <c r="CH46" s="230">
        <f t="shared" si="69"/>
        <v>4.0176173647270828</v>
      </c>
      <c r="CI46" s="230">
        <f t="shared" si="70"/>
        <v>8.7857142857142847</v>
      </c>
      <c r="CJ46" s="208">
        <f t="shared" si="30"/>
        <v>30</v>
      </c>
      <c r="CK46" s="1">
        <f t="shared" si="31"/>
        <v>0.49100037848081735</v>
      </c>
      <c r="CP46" s="302">
        <f t="shared" si="32"/>
        <v>0.66725692460213648</v>
      </c>
      <c r="CQ46" s="302">
        <v>30</v>
      </c>
      <c r="CR46" s="302">
        <f t="shared" si="40"/>
        <v>10.008853869032047</v>
      </c>
      <c r="CS46" s="302">
        <f t="shared" si="41"/>
        <v>10.008853869032047</v>
      </c>
      <c r="CT46" s="302">
        <f t="shared" si="42"/>
        <v>1.813662070310456</v>
      </c>
      <c r="CU46" s="302">
        <f t="shared" si="43"/>
        <v>2.3829159059111635</v>
      </c>
      <c r="CV46" s="302">
        <f t="shared" si="44"/>
        <v>5.7857142857142856</v>
      </c>
      <c r="CW46" s="302">
        <f t="shared" si="33"/>
        <v>30</v>
      </c>
      <c r="DH46" s="208">
        <v>30</v>
      </c>
      <c r="DI46" s="125">
        <f t="shared" si="79"/>
        <v>11.55350716620638</v>
      </c>
      <c r="DJ46" s="125">
        <f t="shared" si="80"/>
        <v>11.55350716620638</v>
      </c>
      <c r="DK46" s="125">
        <f t="shared" si="81"/>
        <v>1.0109318770430582</v>
      </c>
      <c r="DL46" s="125">
        <f t="shared" si="82"/>
        <v>1.5963395048298972</v>
      </c>
      <c r="DM46" s="125">
        <f t="shared" si="83"/>
        <v>4.2857142857142856</v>
      </c>
      <c r="DN46" s="208">
        <f t="shared" si="34"/>
        <v>30</v>
      </c>
    </row>
    <row r="47" spans="1:118" x14ac:dyDescent="0.3">
      <c r="A47" s="1">
        <f t="shared" si="23"/>
        <v>0.55698726007881993</v>
      </c>
      <c r="B47" s="219">
        <v>33</v>
      </c>
      <c r="C47" s="233">
        <f t="shared" si="47"/>
        <v>9.190289791300529</v>
      </c>
      <c r="D47" s="233">
        <f t="shared" si="48"/>
        <v>9.190289791300529</v>
      </c>
      <c r="E47" s="233">
        <f t="shared" si="49"/>
        <v>2.3041503567387962</v>
      </c>
      <c r="F47" s="233">
        <f t="shared" si="50"/>
        <v>4.2698155152056003</v>
      </c>
      <c r="G47" s="233">
        <f t="shared" si="51"/>
        <v>8.045454545454545</v>
      </c>
      <c r="H47" s="219">
        <f t="shared" si="12"/>
        <v>33</v>
      </c>
      <c r="S47" s="219">
        <v>33</v>
      </c>
      <c r="T47" s="233">
        <f t="shared" si="52"/>
        <v>9.0131188357492711</v>
      </c>
      <c r="U47" s="233">
        <f t="shared" si="53"/>
        <v>9.0131188357492711</v>
      </c>
      <c r="V47" s="233">
        <f t="shared" si="54"/>
        <v>2.6829718471920918</v>
      </c>
      <c r="W47" s="233">
        <f t="shared" si="55"/>
        <v>4.2453359358548219</v>
      </c>
      <c r="X47" s="233">
        <f t="shared" si="56"/>
        <v>8.045454545454545</v>
      </c>
      <c r="Y47" s="219">
        <f t="shared" si="13"/>
        <v>33</v>
      </c>
      <c r="Z47" s="1">
        <f t="shared" si="14"/>
        <v>0.54624962640904673</v>
      </c>
      <c r="AH47" s="208"/>
      <c r="AI47" s="230">
        <v>31</v>
      </c>
      <c r="AJ47" s="231">
        <f t="shared" si="89"/>
        <v>12.662177045791841</v>
      </c>
      <c r="AK47" s="231">
        <f t="shared" si="90"/>
        <v>12.662177045791841</v>
      </c>
      <c r="AL47" s="231">
        <f t="shared" si="96"/>
        <v>1.1079404915067861</v>
      </c>
      <c r="AM47" s="264">
        <f t="shared" si="91"/>
        <v>1.7495235987277156</v>
      </c>
      <c r="AN47" s="264">
        <f t="shared" si="92"/>
        <v>2.8181818181818183</v>
      </c>
      <c r="AO47" s="230">
        <f t="shared" si="24"/>
        <v>31</v>
      </c>
      <c r="AP47" s="302">
        <f t="shared" si="27"/>
        <v>0.81691464811560266</v>
      </c>
      <c r="AX47" s="208">
        <v>31</v>
      </c>
      <c r="AY47" s="228">
        <f t="shared" si="93"/>
        <v>12.418074840365664</v>
      </c>
      <c r="AZ47" s="228">
        <f t="shared" si="94"/>
        <v>12.418074840365664</v>
      </c>
      <c r="BA47" s="228">
        <f t="shared" si="95"/>
        <v>1.6298723227979932</v>
      </c>
      <c r="BB47" s="228">
        <f t="shared" si="87"/>
        <v>1.7157961782888655</v>
      </c>
      <c r="BC47" s="228">
        <f t="shared" si="88"/>
        <v>2.8181818181818183</v>
      </c>
      <c r="BD47" s="208">
        <f t="shared" si="25"/>
        <v>31.000000000000007</v>
      </c>
      <c r="BE47" s="269"/>
      <c r="BO47" s="208">
        <v>31</v>
      </c>
      <c r="BP47" s="230">
        <f t="shared" si="61"/>
        <v>7.8948965635743598</v>
      </c>
      <c r="BQ47" s="230">
        <f t="shared" si="62"/>
        <v>7.8948965635743598</v>
      </c>
      <c r="BR47" s="230">
        <f t="shared" si="63"/>
        <v>2.1908034493127566</v>
      </c>
      <c r="BS47" s="230">
        <f t="shared" si="64"/>
        <v>4.0908319949670968</v>
      </c>
      <c r="BT47" s="230">
        <f t="shared" si="65"/>
        <v>8.9285714285714288</v>
      </c>
      <c r="BU47" s="208">
        <f t="shared" si="28"/>
        <v>31</v>
      </c>
      <c r="BV47" s="1">
        <f t="shared" si="29"/>
        <v>0.5093481653918942</v>
      </c>
      <c r="CC47" s="1">
        <f t="shared" si="35"/>
        <v>0.49952892103507479</v>
      </c>
      <c r="CD47" s="208">
        <v>31</v>
      </c>
      <c r="CE47" s="230">
        <f t="shared" si="66"/>
        <v>7.7426982760436589</v>
      </c>
      <c r="CF47" s="230">
        <f t="shared" si="67"/>
        <v>7.7426982760436589</v>
      </c>
      <c r="CG47" s="230">
        <f t="shared" si="68"/>
        <v>2.51622914873073</v>
      </c>
      <c r="CH47" s="230">
        <f t="shared" si="69"/>
        <v>4.0698028706105234</v>
      </c>
      <c r="CI47" s="230">
        <f t="shared" si="70"/>
        <v>8.9285714285714288</v>
      </c>
      <c r="CJ47" s="208">
        <f t="shared" si="30"/>
        <v>31</v>
      </c>
      <c r="CK47" s="1">
        <f t="shared" si="31"/>
        <v>0.49952892103507479</v>
      </c>
      <c r="CP47" s="302">
        <f t="shared" si="32"/>
        <v>0.6700997721202222</v>
      </c>
      <c r="CQ47" s="302">
        <v>31</v>
      </c>
      <c r="CR47" s="302">
        <f t="shared" si="40"/>
        <v>10.386546467863445</v>
      </c>
      <c r="CS47" s="302">
        <f t="shared" si="41"/>
        <v>10.386546467863445</v>
      </c>
      <c r="CT47" s="302">
        <f t="shared" si="42"/>
        <v>1.8632342239070769</v>
      </c>
      <c r="CU47" s="302">
        <f t="shared" si="43"/>
        <v>2.4351014117946042</v>
      </c>
      <c r="CV47" s="302">
        <f t="shared" si="44"/>
        <v>5.9285714285714288</v>
      </c>
      <c r="CW47" s="302">
        <f t="shared" si="33"/>
        <v>31</v>
      </c>
      <c r="DH47" s="208">
        <v>31</v>
      </c>
      <c r="DI47" s="125">
        <f t="shared" si="79"/>
        <v>11.938624071746592</v>
      </c>
      <c r="DJ47" s="125">
        <f t="shared" si="80"/>
        <v>11.938624071746592</v>
      </c>
      <c r="DK47" s="125">
        <f t="shared" si="81"/>
        <v>1.0446296062778269</v>
      </c>
      <c r="DL47" s="125">
        <f t="shared" si="82"/>
        <v>1.6495508216575603</v>
      </c>
      <c r="DM47" s="125">
        <f t="shared" si="83"/>
        <v>4.4285714285714279</v>
      </c>
      <c r="DN47" s="208">
        <f t="shared" si="34"/>
        <v>30.999999999999996</v>
      </c>
    </row>
    <row r="48" spans="1:118" x14ac:dyDescent="0.3">
      <c r="A48" s="1">
        <f t="shared" si="23"/>
        <v>0.56463218325637243</v>
      </c>
      <c r="B48" s="219">
        <v>34</v>
      </c>
      <c r="C48" s="233">
        <f t="shared" si="47"/>
        <v>9.5987471153583321</v>
      </c>
      <c r="D48" s="233">
        <f t="shared" si="48"/>
        <v>9.5987471153583321</v>
      </c>
      <c r="E48" s="233">
        <f t="shared" si="49"/>
        <v>2.339890372593854</v>
      </c>
      <c r="F48" s="233">
        <f t="shared" si="50"/>
        <v>4.3262517603258495</v>
      </c>
      <c r="G48" s="233">
        <f t="shared" si="51"/>
        <v>8.1363636363636367</v>
      </c>
      <c r="H48" s="219">
        <f t="shared" si="12"/>
        <v>34</v>
      </c>
      <c r="S48" s="219">
        <v>34</v>
      </c>
      <c r="T48" s="233">
        <f t="shared" si="52"/>
        <v>9.4137018951159064</v>
      </c>
      <c r="U48" s="233">
        <f t="shared" si="53"/>
        <v>9.4137018951159064</v>
      </c>
      <c r="V48" s="233">
        <f t="shared" si="54"/>
        <v>2.7355483737339625</v>
      </c>
      <c r="W48" s="233">
        <f t="shared" si="55"/>
        <v>4.3006841996705916</v>
      </c>
      <c r="X48" s="233">
        <f t="shared" si="56"/>
        <v>8.1363636363636367</v>
      </c>
      <c r="Y48" s="219">
        <f t="shared" si="13"/>
        <v>34</v>
      </c>
      <c r="Z48" s="1">
        <f t="shared" si="14"/>
        <v>0.55374717030093568</v>
      </c>
      <c r="AH48" s="208"/>
      <c r="AI48" s="230">
        <v>32</v>
      </c>
      <c r="AJ48" s="231">
        <f t="shared" si="89"/>
        <v>13.070634369849643</v>
      </c>
      <c r="AK48" s="231">
        <f t="shared" si="90"/>
        <v>13.070634369849643</v>
      </c>
      <c r="AL48" s="231">
        <f t="shared" si="96"/>
        <v>1.1436805073618437</v>
      </c>
      <c r="AM48" s="264">
        <f t="shared" si="91"/>
        <v>1.8059598438479645</v>
      </c>
      <c r="AN48" s="264">
        <f t="shared" si="92"/>
        <v>2.9090909090909092</v>
      </c>
      <c r="AO48" s="230">
        <f t="shared" ref="AO48:AO79" si="97">SUM(AJ48:AN48)</f>
        <v>32</v>
      </c>
      <c r="AP48" s="302">
        <f t="shared" si="27"/>
        <v>0.81691464811560266</v>
      </c>
      <c r="AX48" s="208">
        <v>32</v>
      </c>
      <c r="AY48" s="228">
        <f t="shared" si="93"/>
        <v>12.818657899732298</v>
      </c>
      <c r="AZ48" s="228">
        <f t="shared" si="94"/>
        <v>12.818657899732298</v>
      </c>
      <c r="BA48" s="228">
        <f t="shared" si="95"/>
        <v>1.6824488493398639</v>
      </c>
      <c r="BB48" s="228">
        <f t="shared" si="87"/>
        <v>1.7711444421046354</v>
      </c>
      <c r="BC48" s="228">
        <f t="shared" si="88"/>
        <v>2.9090909090909092</v>
      </c>
      <c r="BD48" s="208">
        <f t="shared" ref="BD48:BD79" si="98">SUM(AY48:BC48)</f>
        <v>32</v>
      </c>
      <c r="BE48" s="269"/>
      <c r="BO48" s="208">
        <v>32</v>
      </c>
      <c r="BP48" s="230">
        <f t="shared" si="61"/>
        <v>8.2800134691145715</v>
      </c>
      <c r="BQ48" s="230">
        <f t="shared" si="62"/>
        <v>8.2800134691145715</v>
      </c>
      <c r="BR48" s="230">
        <f t="shared" si="63"/>
        <v>2.2245011785475253</v>
      </c>
      <c r="BS48" s="230">
        <f t="shared" si="64"/>
        <v>4.1440433117947597</v>
      </c>
      <c r="BT48" s="230">
        <f t="shared" si="65"/>
        <v>9.0714285714285712</v>
      </c>
      <c r="BU48" s="208">
        <f t="shared" si="28"/>
        <v>32</v>
      </c>
      <c r="BV48" s="1">
        <f t="shared" si="29"/>
        <v>0.51750084181966072</v>
      </c>
      <c r="CC48" s="1">
        <f t="shared" si="35"/>
        <v>0.50752442967969102</v>
      </c>
      <c r="CD48" s="208">
        <v>32</v>
      </c>
      <c r="CE48" s="230">
        <f t="shared" si="66"/>
        <v>8.1203908748750564</v>
      </c>
      <c r="CF48" s="230">
        <f t="shared" si="67"/>
        <v>8.1203908748750564</v>
      </c>
      <c r="CG48" s="230">
        <f t="shared" si="68"/>
        <v>2.5658013023273512</v>
      </c>
      <c r="CH48" s="230">
        <f t="shared" si="69"/>
        <v>4.1219883764939631</v>
      </c>
      <c r="CI48" s="230">
        <f t="shared" si="70"/>
        <v>9.0714285714285712</v>
      </c>
      <c r="CJ48" s="208">
        <f t="shared" si="30"/>
        <v>32</v>
      </c>
      <c r="CK48" s="1">
        <f t="shared" si="31"/>
        <v>0.50752442967969102</v>
      </c>
      <c r="CP48" s="302">
        <f t="shared" si="32"/>
        <v>0.67276494166842771</v>
      </c>
      <c r="CQ48" s="302">
        <v>32</v>
      </c>
      <c r="CR48" s="302">
        <f t="shared" si="40"/>
        <v>10.764239066694843</v>
      </c>
      <c r="CS48" s="302">
        <f t="shared" si="41"/>
        <v>10.764239066694843</v>
      </c>
      <c r="CT48" s="302">
        <f t="shared" si="42"/>
        <v>1.9128063775036981</v>
      </c>
      <c r="CU48" s="302">
        <f t="shared" si="43"/>
        <v>2.4872869176780439</v>
      </c>
      <c r="CV48" s="302">
        <f t="shared" si="44"/>
        <v>6.0714285714285712</v>
      </c>
      <c r="CW48" s="302">
        <f t="shared" si="33"/>
        <v>32</v>
      </c>
      <c r="DH48" s="208">
        <v>32</v>
      </c>
      <c r="DI48" s="125">
        <f t="shared" si="79"/>
        <v>12.323740977286805</v>
      </c>
      <c r="DJ48" s="125">
        <f t="shared" si="80"/>
        <v>12.323740977286805</v>
      </c>
      <c r="DK48" s="125">
        <f t="shared" si="81"/>
        <v>1.0783273355125955</v>
      </c>
      <c r="DL48" s="125">
        <f t="shared" si="82"/>
        <v>1.7027621384852236</v>
      </c>
      <c r="DM48" s="125">
        <f t="shared" si="83"/>
        <v>4.5714285714285712</v>
      </c>
      <c r="DN48" s="208">
        <f t="shared" si="34"/>
        <v>32</v>
      </c>
    </row>
    <row r="49" spans="1:118" x14ac:dyDescent="0.3">
      <c r="A49" s="1">
        <f t="shared" si="23"/>
        <v>0.57184025368092184</v>
      </c>
      <c r="B49" s="219">
        <v>35</v>
      </c>
      <c r="C49" s="233">
        <f t="shared" si="47"/>
        <v>10.007204439416132</v>
      </c>
      <c r="D49" s="233">
        <f t="shared" si="48"/>
        <v>10.007204439416132</v>
      </c>
      <c r="E49" s="233">
        <f t="shared" si="49"/>
        <v>2.3756303884489114</v>
      </c>
      <c r="F49" s="233">
        <f t="shared" si="50"/>
        <v>4.3826880054460977</v>
      </c>
      <c r="G49" s="233">
        <f t="shared" si="51"/>
        <v>8.2272727272727266</v>
      </c>
      <c r="H49" s="219">
        <f t="shared" si="12"/>
        <v>35</v>
      </c>
      <c r="S49" s="219">
        <v>35</v>
      </c>
      <c r="T49" s="233">
        <f t="shared" si="52"/>
        <v>9.8142849544825399</v>
      </c>
      <c r="U49" s="233">
        <f t="shared" si="53"/>
        <v>9.8142849544825399</v>
      </c>
      <c r="V49" s="233">
        <f t="shared" si="54"/>
        <v>2.7881249002758333</v>
      </c>
      <c r="W49" s="233">
        <f t="shared" si="55"/>
        <v>4.3560324634863612</v>
      </c>
      <c r="X49" s="233">
        <f t="shared" si="56"/>
        <v>8.2272727272727266</v>
      </c>
      <c r="Y49" s="219">
        <f t="shared" si="13"/>
        <v>35</v>
      </c>
      <c r="Z49" s="1">
        <f t="shared" si="14"/>
        <v>0.56081628311328802</v>
      </c>
      <c r="AH49" s="208"/>
      <c r="AI49" s="230">
        <v>33</v>
      </c>
      <c r="AJ49" s="231">
        <f t="shared" si="89"/>
        <v>13.479091693907444</v>
      </c>
      <c r="AK49" s="231">
        <f t="shared" si="90"/>
        <v>13.479091693907444</v>
      </c>
      <c r="AL49" s="231">
        <f t="shared" si="96"/>
        <v>1.1794205232169013</v>
      </c>
      <c r="AM49" s="264">
        <f t="shared" si="91"/>
        <v>1.8623960889682134</v>
      </c>
      <c r="AN49" s="264">
        <f t="shared" si="92"/>
        <v>3</v>
      </c>
      <c r="AO49" s="230">
        <f t="shared" si="97"/>
        <v>33</v>
      </c>
      <c r="AP49" s="302">
        <f t="shared" si="27"/>
        <v>0.81691464811560266</v>
      </c>
      <c r="AX49" s="208">
        <v>33</v>
      </c>
      <c r="AY49" s="228">
        <f t="shared" si="93"/>
        <v>13.219240959098931</v>
      </c>
      <c r="AZ49" s="228">
        <f t="shared" si="94"/>
        <v>13.219240959098931</v>
      </c>
      <c r="BA49" s="228">
        <f t="shared" si="95"/>
        <v>1.7350253758817347</v>
      </c>
      <c r="BB49" s="228">
        <f t="shared" si="87"/>
        <v>1.8264927059204052</v>
      </c>
      <c r="BC49" s="228">
        <f t="shared" si="88"/>
        <v>3</v>
      </c>
      <c r="BD49" s="208">
        <f t="shared" si="98"/>
        <v>33</v>
      </c>
      <c r="BE49" s="269"/>
      <c r="BO49" s="208">
        <v>33</v>
      </c>
      <c r="BP49" s="230">
        <f t="shared" si="61"/>
        <v>8.665130374654785</v>
      </c>
      <c r="BQ49" s="230">
        <f t="shared" si="62"/>
        <v>8.665130374654785</v>
      </c>
      <c r="BR49" s="230">
        <f t="shared" si="63"/>
        <v>2.2581989077822939</v>
      </c>
      <c r="BS49" s="230">
        <f t="shared" si="64"/>
        <v>4.1972546286224226</v>
      </c>
      <c r="BT49" s="230">
        <f t="shared" si="65"/>
        <v>9.2142857142857135</v>
      </c>
      <c r="BU49" s="208">
        <f t="shared" si="28"/>
        <v>33</v>
      </c>
      <c r="BV49" s="1">
        <f t="shared" si="29"/>
        <v>0.5251594166457445</v>
      </c>
      <c r="CC49" s="1">
        <f t="shared" si="35"/>
        <v>0.51503536204281541</v>
      </c>
      <c r="CD49" s="208">
        <v>33</v>
      </c>
      <c r="CE49" s="230">
        <f t="shared" si="66"/>
        <v>8.4980834737064548</v>
      </c>
      <c r="CF49" s="230">
        <f t="shared" si="67"/>
        <v>8.4980834737064548</v>
      </c>
      <c r="CG49" s="230">
        <f t="shared" si="68"/>
        <v>2.6153734559239723</v>
      </c>
      <c r="CH49" s="230">
        <f t="shared" si="69"/>
        <v>4.1741738823774028</v>
      </c>
      <c r="CI49" s="230">
        <f t="shared" si="70"/>
        <v>9.2142857142857135</v>
      </c>
      <c r="CJ49" s="208">
        <f t="shared" si="30"/>
        <v>33</v>
      </c>
      <c r="CK49" s="1">
        <f t="shared" si="31"/>
        <v>0.51503536204281541</v>
      </c>
      <c r="CP49" s="302">
        <f t="shared" si="32"/>
        <v>0.67526858578946924</v>
      </c>
      <c r="CQ49" s="302">
        <v>33</v>
      </c>
      <c r="CR49" s="302">
        <f t="shared" si="40"/>
        <v>11.141931665526242</v>
      </c>
      <c r="CS49" s="302">
        <f t="shared" si="41"/>
        <v>11.141931665526242</v>
      </c>
      <c r="CT49" s="302">
        <f t="shared" si="42"/>
        <v>1.962378531100319</v>
      </c>
      <c r="CU49" s="302">
        <f t="shared" si="43"/>
        <v>2.5394724235614841</v>
      </c>
      <c r="CV49" s="302">
        <f t="shared" si="44"/>
        <v>6.2142857142857144</v>
      </c>
      <c r="CW49" s="302">
        <f t="shared" si="33"/>
        <v>33</v>
      </c>
      <c r="DH49" s="208">
        <v>33</v>
      </c>
      <c r="DI49" s="125">
        <f t="shared" si="79"/>
        <v>12.708857882827019</v>
      </c>
      <c r="DJ49" s="125">
        <f t="shared" si="80"/>
        <v>12.708857882827019</v>
      </c>
      <c r="DK49" s="125">
        <f t="shared" si="81"/>
        <v>1.1120250647473642</v>
      </c>
      <c r="DL49" s="125">
        <f t="shared" si="82"/>
        <v>1.755973455312887</v>
      </c>
      <c r="DM49" s="125">
        <f t="shared" si="83"/>
        <v>4.7142857142857144</v>
      </c>
      <c r="DN49" s="208">
        <f t="shared" si="34"/>
        <v>33</v>
      </c>
    </row>
    <row r="50" spans="1:118" x14ac:dyDescent="0.3">
      <c r="A50" s="1">
        <f t="shared" si="23"/>
        <v>0.57864787574855181</v>
      </c>
      <c r="B50" s="219">
        <v>36</v>
      </c>
      <c r="C50" s="233">
        <f t="shared" si="47"/>
        <v>10.415661763473935</v>
      </c>
      <c r="D50" s="233">
        <f t="shared" si="48"/>
        <v>10.415661763473935</v>
      </c>
      <c r="E50" s="233">
        <f t="shared" si="49"/>
        <v>2.4113704043039692</v>
      </c>
      <c r="F50" s="233">
        <f t="shared" si="50"/>
        <v>4.4391242505663469</v>
      </c>
      <c r="G50" s="233">
        <f t="shared" si="51"/>
        <v>8.3181818181818183</v>
      </c>
      <c r="H50" s="219">
        <f t="shared" si="12"/>
        <v>36.000000000000007</v>
      </c>
      <c r="S50" s="219">
        <v>36</v>
      </c>
      <c r="T50" s="233">
        <f t="shared" si="52"/>
        <v>10.214868013849175</v>
      </c>
      <c r="U50" s="233">
        <f t="shared" si="53"/>
        <v>10.214868013849175</v>
      </c>
      <c r="V50" s="233">
        <f t="shared" si="54"/>
        <v>2.840701426817704</v>
      </c>
      <c r="W50" s="233">
        <f t="shared" si="55"/>
        <v>4.4113807273021308</v>
      </c>
      <c r="X50" s="233">
        <f t="shared" si="56"/>
        <v>8.3181818181818183</v>
      </c>
      <c r="Y50" s="219">
        <f t="shared" si="13"/>
        <v>36.000000000000007</v>
      </c>
      <c r="Z50" s="1">
        <f t="shared" si="14"/>
        <v>0.56749266743606519</v>
      </c>
      <c r="AH50" s="208"/>
      <c r="AI50" s="230">
        <v>34</v>
      </c>
      <c r="AJ50" s="231">
        <f t="shared" si="89"/>
        <v>13.887549017965245</v>
      </c>
      <c r="AK50" s="231">
        <f t="shared" si="90"/>
        <v>13.887549017965245</v>
      </c>
      <c r="AL50" s="231">
        <f t="shared" si="96"/>
        <v>1.2151605390719589</v>
      </c>
      <c r="AM50" s="264">
        <f t="shared" si="91"/>
        <v>1.9188323340884623</v>
      </c>
      <c r="AN50" s="264">
        <f t="shared" si="92"/>
        <v>3.0909090909090908</v>
      </c>
      <c r="AO50" s="230">
        <f t="shared" si="97"/>
        <v>34.000000000000007</v>
      </c>
      <c r="AP50" s="302">
        <f t="shared" si="27"/>
        <v>0.81691464811560244</v>
      </c>
      <c r="AX50" s="208">
        <v>34</v>
      </c>
      <c r="AY50" s="228">
        <f t="shared" si="93"/>
        <v>13.619824018465566</v>
      </c>
      <c r="AZ50" s="228">
        <f t="shared" si="94"/>
        <v>13.619824018465566</v>
      </c>
      <c r="BA50" s="228">
        <f t="shared" si="95"/>
        <v>1.7876019024236054</v>
      </c>
      <c r="BB50" s="228">
        <f t="shared" si="87"/>
        <v>1.8818409697361751</v>
      </c>
      <c r="BC50" s="228">
        <f t="shared" si="88"/>
        <v>3.0909090909090908</v>
      </c>
      <c r="BD50" s="208">
        <f t="shared" si="98"/>
        <v>34.000000000000007</v>
      </c>
      <c r="BE50" s="269"/>
      <c r="BO50" s="208">
        <v>34</v>
      </c>
      <c r="BP50" s="230">
        <f t="shared" si="61"/>
        <v>9.0502472801949967</v>
      </c>
      <c r="BQ50" s="230">
        <f t="shared" si="62"/>
        <v>9.0502472801949967</v>
      </c>
      <c r="BR50" s="230">
        <f t="shared" si="63"/>
        <v>2.2918966370170626</v>
      </c>
      <c r="BS50" s="230">
        <f t="shared" si="64"/>
        <v>4.2504659454500864</v>
      </c>
      <c r="BT50" s="230">
        <f t="shared" si="65"/>
        <v>9.3571428571428577</v>
      </c>
      <c r="BU50" s="208">
        <f t="shared" si="28"/>
        <v>34</v>
      </c>
      <c r="BV50" s="1">
        <f t="shared" si="29"/>
        <v>0.53236748707029391</v>
      </c>
      <c r="CC50" s="1">
        <f t="shared" si="35"/>
        <v>0.52210447485516787</v>
      </c>
      <c r="CD50" s="208">
        <v>34</v>
      </c>
      <c r="CE50" s="230">
        <f t="shared" si="66"/>
        <v>8.8757760725378532</v>
      </c>
      <c r="CF50" s="230">
        <f t="shared" si="67"/>
        <v>8.8757760725378532</v>
      </c>
      <c r="CG50" s="230">
        <f t="shared" si="68"/>
        <v>2.664945609520593</v>
      </c>
      <c r="CH50" s="230">
        <f t="shared" si="69"/>
        <v>4.2263593882608435</v>
      </c>
      <c r="CI50" s="230">
        <f t="shared" si="70"/>
        <v>9.3571428571428577</v>
      </c>
      <c r="CJ50" s="208">
        <f t="shared" si="30"/>
        <v>34</v>
      </c>
      <c r="CK50" s="1">
        <f t="shared" si="31"/>
        <v>0.52210447485516787</v>
      </c>
      <c r="CP50" s="302">
        <f t="shared" si="32"/>
        <v>0.67762495672691991</v>
      </c>
      <c r="CQ50" s="302">
        <v>34</v>
      </c>
      <c r="CR50" s="302">
        <f t="shared" si="40"/>
        <v>11.519624264357638</v>
      </c>
      <c r="CS50" s="302">
        <f t="shared" si="41"/>
        <v>11.519624264357638</v>
      </c>
      <c r="CT50" s="302">
        <f t="shared" si="42"/>
        <v>2.0119506846969397</v>
      </c>
      <c r="CU50" s="302">
        <f t="shared" si="43"/>
        <v>2.5916579294449242</v>
      </c>
      <c r="CV50" s="302">
        <f t="shared" si="44"/>
        <v>6.3571428571428568</v>
      </c>
      <c r="CW50" s="302">
        <f t="shared" si="33"/>
        <v>34</v>
      </c>
      <c r="DH50" s="208">
        <v>34</v>
      </c>
      <c r="DI50" s="125">
        <f t="shared" si="79"/>
        <v>13.09397478836723</v>
      </c>
      <c r="DJ50" s="125">
        <f t="shared" si="80"/>
        <v>13.09397478836723</v>
      </c>
      <c r="DK50" s="125">
        <f t="shared" si="81"/>
        <v>1.1457227939821328</v>
      </c>
      <c r="DL50" s="125">
        <f t="shared" si="82"/>
        <v>1.8091847721405501</v>
      </c>
      <c r="DM50" s="125">
        <f t="shared" si="83"/>
        <v>4.8571428571428568</v>
      </c>
      <c r="DN50" s="208">
        <f t="shared" si="34"/>
        <v>34</v>
      </c>
    </row>
    <row r="51" spans="1:118" x14ac:dyDescent="0.3">
      <c r="A51" s="1">
        <f t="shared" si="23"/>
        <v>0.58508751824495864</v>
      </c>
      <c r="B51" s="219">
        <v>37</v>
      </c>
      <c r="C51" s="233">
        <f t="shared" si="47"/>
        <v>10.824119087531734</v>
      </c>
      <c r="D51" s="233">
        <f t="shared" si="48"/>
        <v>10.824119087531734</v>
      </c>
      <c r="E51" s="233">
        <f t="shared" si="49"/>
        <v>2.447110420159027</v>
      </c>
      <c r="F51" s="233">
        <f t="shared" si="50"/>
        <v>4.4955604956865951</v>
      </c>
      <c r="G51" s="233">
        <f t="shared" si="51"/>
        <v>8.4090909090909101</v>
      </c>
      <c r="H51" s="219">
        <f t="shared" si="12"/>
        <v>37</v>
      </c>
      <c r="S51" s="219">
        <v>37</v>
      </c>
      <c r="T51" s="233">
        <f t="shared" si="52"/>
        <v>10.615451073215809</v>
      </c>
      <c r="U51" s="233">
        <f t="shared" si="53"/>
        <v>10.615451073215809</v>
      </c>
      <c r="V51" s="233">
        <f t="shared" si="54"/>
        <v>2.8932779533595747</v>
      </c>
      <c r="W51" s="233">
        <f t="shared" si="55"/>
        <v>4.4667289911179013</v>
      </c>
      <c r="X51" s="233">
        <f t="shared" si="56"/>
        <v>8.4090909090909101</v>
      </c>
      <c r="Y51" s="219">
        <f t="shared" si="13"/>
        <v>37</v>
      </c>
      <c r="Z51" s="1">
        <f t="shared" si="14"/>
        <v>0.57380816611977348</v>
      </c>
      <c r="AH51" s="208"/>
      <c r="AI51" s="230">
        <v>35</v>
      </c>
      <c r="AJ51" s="231">
        <f t="shared" si="89"/>
        <v>14.296006342023047</v>
      </c>
      <c r="AK51" s="231">
        <f t="shared" si="90"/>
        <v>14.296006342023047</v>
      </c>
      <c r="AL51" s="231">
        <f t="shared" si="96"/>
        <v>1.2509005549270165</v>
      </c>
      <c r="AM51" s="264">
        <f t="shared" si="91"/>
        <v>1.9752685792087112</v>
      </c>
      <c r="AN51" s="264">
        <f t="shared" si="92"/>
        <v>3.1818181818181821</v>
      </c>
      <c r="AO51" s="230">
        <f t="shared" si="97"/>
        <v>35.000000000000007</v>
      </c>
      <c r="AP51" s="302">
        <f t="shared" si="27"/>
        <v>0.81691464811560255</v>
      </c>
      <c r="AX51" s="208">
        <v>35</v>
      </c>
      <c r="AY51" s="228">
        <f t="shared" si="93"/>
        <v>14.0204070778322</v>
      </c>
      <c r="AZ51" s="228">
        <f t="shared" si="94"/>
        <v>14.0204070778322</v>
      </c>
      <c r="BA51" s="228">
        <f t="shared" si="95"/>
        <v>1.8401784289654761</v>
      </c>
      <c r="BB51" s="228">
        <f t="shared" si="87"/>
        <v>1.9371892335519449</v>
      </c>
      <c r="BC51" s="228">
        <f t="shared" si="88"/>
        <v>3.1818181818181821</v>
      </c>
      <c r="BD51" s="208">
        <f t="shared" si="98"/>
        <v>35</v>
      </c>
      <c r="BE51" s="269"/>
      <c r="BO51" s="208">
        <v>35</v>
      </c>
      <c r="BP51" s="230">
        <f t="shared" si="61"/>
        <v>9.4353641857352102</v>
      </c>
      <c r="BQ51" s="230">
        <f t="shared" si="62"/>
        <v>9.4353641857352102</v>
      </c>
      <c r="BR51" s="230">
        <f t="shared" si="63"/>
        <v>2.3255943662518308</v>
      </c>
      <c r="BS51" s="230">
        <f t="shared" si="64"/>
        <v>4.3036772622777493</v>
      </c>
      <c r="BT51" s="230">
        <f t="shared" si="65"/>
        <v>9.5</v>
      </c>
      <c r="BU51" s="208">
        <f t="shared" si="28"/>
        <v>35</v>
      </c>
      <c r="BV51" s="1">
        <f t="shared" si="29"/>
        <v>0.53916366775629776</v>
      </c>
      <c r="CC51" s="1">
        <f t="shared" si="35"/>
        <v>0.52876963836395718</v>
      </c>
      <c r="CD51" s="208">
        <v>35</v>
      </c>
      <c r="CE51" s="230">
        <f t="shared" si="66"/>
        <v>9.2534686713692516</v>
      </c>
      <c r="CF51" s="230">
        <f t="shared" si="67"/>
        <v>9.2534686713692516</v>
      </c>
      <c r="CG51" s="230">
        <f t="shared" si="68"/>
        <v>2.7145177631172142</v>
      </c>
      <c r="CH51" s="230">
        <f t="shared" si="69"/>
        <v>4.2785448941442832</v>
      </c>
      <c r="CI51" s="230">
        <f t="shared" si="70"/>
        <v>9.5</v>
      </c>
      <c r="CJ51" s="208">
        <f t="shared" si="30"/>
        <v>35</v>
      </c>
      <c r="CK51" s="1">
        <f t="shared" si="31"/>
        <v>0.52876963836395718</v>
      </c>
      <c r="CP51" s="302">
        <f t="shared" si="32"/>
        <v>0.67984667789651643</v>
      </c>
      <c r="CQ51" s="302">
        <v>35</v>
      </c>
      <c r="CR51" s="302">
        <f t="shared" si="40"/>
        <v>11.897316863189037</v>
      </c>
      <c r="CS51" s="302">
        <f t="shared" si="41"/>
        <v>11.897316863189037</v>
      </c>
      <c r="CT51" s="302">
        <f t="shared" si="42"/>
        <v>2.0615228382935609</v>
      </c>
      <c r="CU51" s="302">
        <f t="shared" si="43"/>
        <v>2.6438434353283644</v>
      </c>
      <c r="CV51" s="302">
        <f t="shared" si="44"/>
        <v>6.5</v>
      </c>
      <c r="CW51" s="302">
        <f t="shared" si="33"/>
        <v>35</v>
      </c>
      <c r="DH51" s="208">
        <v>35</v>
      </c>
      <c r="DI51" s="125">
        <f t="shared" si="79"/>
        <v>13.479091693907444</v>
      </c>
      <c r="DJ51" s="125">
        <f t="shared" si="80"/>
        <v>13.479091693907444</v>
      </c>
      <c r="DK51" s="125">
        <f t="shared" si="81"/>
        <v>1.1794205232169013</v>
      </c>
      <c r="DL51" s="125">
        <f t="shared" si="82"/>
        <v>1.8623960889682134</v>
      </c>
      <c r="DM51" s="125">
        <f t="shared" si="83"/>
        <v>5</v>
      </c>
      <c r="DN51" s="208">
        <f t="shared" si="34"/>
        <v>35</v>
      </c>
    </row>
    <row r="52" spans="1:118" x14ac:dyDescent="0.3">
      <c r="A52" s="1">
        <f t="shared" si="23"/>
        <v>0.59118823218892302</v>
      </c>
      <c r="B52" s="219">
        <v>38</v>
      </c>
      <c r="C52" s="233">
        <f t="shared" si="47"/>
        <v>11.232576411589537</v>
      </c>
      <c r="D52" s="233">
        <f t="shared" si="48"/>
        <v>11.232576411589537</v>
      </c>
      <c r="E52" s="233">
        <f t="shared" si="49"/>
        <v>2.4828504360140844</v>
      </c>
      <c r="F52" s="233">
        <f t="shared" si="50"/>
        <v>4.5519967408068442</v>
      </c>
      <c r="G52" s="233">
        <f t="shared" si="51"/>
        <v>8.5</v>
      </c>
      <c r="H52" s="219">
        <f t="shared" si="12"/>
        <v>38</v>
      </c>
      <c r="S52" s="219">
        <v>38</v>
      </c>
      <c r="T52" s="233">
        <f t="shared" si="52"/>
        <v>11.016034132582444</v>
      </c>
      <c r="U52" s="233">
        <f t="shared" si="53"/>
        <v>11.016034132582444</v>
      </c>
      <c r="V52" s="233">
        <f t="shared" si="54"/>
        <v>2.9458544799014454</v>
      </c>
      <c r="W52" s="233">
        <f t="shared" si="55"/>
        <v>4.522077254933671</v>
      </c>
      <c r="X52" s="233">
        <f t="shared" si="56"/>
        <v>8.5</v>
      </c>
      <c r="Y52" s="219">
        <f t="shared" si="13"/>
        <v>38</v>
      </c>
      <c r="Z52" s="1">
        <f t="shared" si="14"/>
        <v>0.57979127013591814</v>
      </c>
      <c r="AH52" s="208"/>
      <c r="AI52" s="230">
        <v>36</v>
      </c>
      <c r="AJ52" s="231">
        <f t="shared" si="89"/>
        <v>14.704463666080848</v>
      </c>
      <c r="AK52" s="231">
        <f t="shared" si="90"/>
        <v>14.704463666080848</v>
      </c>
      <c r="AL52" s="231">
        <f t="shared" si="96"/>
        <v>1.2866405707820741</v>
      </c>
      <c r="AM52" s="264">
        <f t="shared" si="91"/>
        <v>2.0317048243289602</v>
      </c>
      <c r="AN52" s="264">
        <f t="shared" si="92"/>
        <v>3.2727272727272729</v>
      </c>
      <c r="AO52" s="230">
        <f t="shared" si="97"/>
        <v>36</v>
      </c>
      <c r="AP52" s="302">
        <f t="shared" si="27"/>
        <v>0.81691464811560266</v>
      </c>
      <c r="AX52" s="208">
        <v>36</v>
      </c>
      <c r="AY52" s="228">
        <f t="shared" si="93"/>
        <v>14.420990137198835</v>
      </c>
      <c r="AZ52" s="228">
        <f t="shared" si="94"/>
        <v>14.420990137198835</v>
      </c>
      <c r="BA52" s="228">
        <f t="shared" si="95"/>
        <v>1.8927549555073468</v>
      </c>
      <c r="BB52" s="228">
        <f t="shared" si="87"/>
        <v>1.9925374973677148</v>
      </c>
      <c r="BC52" s="228">
        <f t="shared" si="88"/>
        <v>3.2727272727272729</v>
      </c>
      <c r="BD52" s="208">
        <f t="shared" si="98"/>
        <v>36.000000000000007</v>
      </c>
      <c r="BE52" s="269"/>
      <c r="BO52" s="208">
        <v>36</v>
      </c>
      <c r="BP52" s="230">
        <f t="shared" si="61"/>
        <v>9.8204810912754237</v>
      </c>
      <c r="BQ52" s="230">
        <f t="shared" si="62"/>
        <v>9.8204810912754237</v>
      </c>
      <c r="BR52" s="230">
        <f t="shared" si="63"/>
        <v>2.3592920954865995</v>
      </c>
      <c r="BS52" s="230">
        <f t="shared" si="64"/>
        <v>4.3568885791054122</v>
      </c>
      <c r="BT52" s="230">
        <f t="shared" si="65"/>
        <v>9.6428571428571423</v>
      </c>
      <c r="BU52" s="208">
        <f t="shared" si="28"/>
        <v>36</v>
      </c>
      <c r="BV52" s="1">
        <f t="shared" si="29"/>
        <v>0.54558228284863464</v>
      </c>
      <c r="CC52" s="1">
        <f t="shared" si="35"/>
        <v>0.53506451501114716</v>
      </c>
      <c r="CD52" s="208">
        <v>36</v>
      </c>
      <c r="CE52" s="230">
        <f t="shared" si="66"/>
        <v>9.6311612702006482</v>
      </c>
      <c r="CF52" s="230">
        <f t="shared" si="67"/>
        <v>9.6311612702006482</v>
      </c>
      <c r="CG52" s="230">
        <f t="shared" si="68"/>
        <v>2.7640899167138349</v>
      </c>
      <c r="CH52" s="230">
        <f t="shared" si="69"/>
        <v>4.3307304000277238</v>
      </c>
      <c r="CI52" s="230">
        <f t="shared" si="70"/>
        <v>9.6428571428571423</v>
      </c>
      <c r="CJ52" s="208">
        <f t="shared" si="30"/>
        <v>36</v>
      </c>
      <c r="CK52" s="1">
        <f t="shared" si="31"/>
        <v>0.53506451501114716</v>
      </c>
      <c r="CP52" s="302">
        <f t="shared" si="32"/>
        <v>0.68194497011224642</v>
      </c>
      <c r="CQ52" s="302">
        <v>36</v>
      </c>
      <c r="CR52" s="302">
        <f t="shared" si="40"/>
        <v>12.275009462020435</v>
      </c>
      <c r="CS52" s="302">
        <f t="shared" si="41"/>
        <v>12.275009462020435</v>
      </c>
      <c r="CT52" s="302">
        <f t="shared" si="42"/>
        <v>2.111094991890182</v>
      </c>
      <c r="CU52" s="302">
        <f t="shared" si="43"/>
        <v>2.6960289412118046</v>
      </c>
      <c r="CV52" s="302">
        <f t="shared" si="44"/>
        <v>6.6428571428571423</v>
      </c>
      <c r="CW52" s="302">
        <f t="shared" si="33"/>
        <v>36</v>
      </c>
      <c r="DH52" s="208">
        <v>36</v>
      </c>
      <c r="DI52" s="125">
        <f t="shared" si="79"/>
        <v>13.864208599447656</v>
      </c>
      <c r="DJ52" s="125">
        <f t="shared" si="80"/>
        <v>13.864208599447656</v>
      </c>
      <c r="DK52" s="125">
        <f t="shared" si="81"/>
        <v>1.2131182524516699</v>
      </c>
      <c r="DL52" s="125">
        <f t="shared" si="82"/>
        <v>1.9156074057958765</v>
      </c>
      <c r="DM52" s="125">
        <f t="shared" si="83"/>
        <v>5.1428571428571423</v>
      </c>
      <c r="DN52" s="208">
        <f t="shared" si="34"/>
        <v>36</v>
      </c>
    </row>
    <row r="53" spans="1:118" x14ac:dyDescent="0.3">
      <c r="A53" s="1">
        <f t="shared" si="23"/>
        <v>0.59697608900755572</v>
      </c>
      <c r="B53" s="219">
        <v>39</v>
      </c>
      <c r="C53" s="233">
        <f t="shared" si="47"/>
        <v>11.641033735647337</v>
      </c>
      <c r="D53" s="233">
        <f t="shared" si="48"/>
        <v>11.641033735647337</v>
      </c>
      <c r="E53" s="233">
        <f t="shared" si="49"/>
        <v>2.5185904518691418</v>
      </c>
      <c r="F53" s="233">
        <f t="shared" si="50"/>
        <v>4.6084329859270934</v>
      </c>
      <c r="G53" s="233">
        <f t="shared" si="51"/>
        <v>8.5909090909090899</v>
      </c>
      <c r="H53" s="219">
        <f t="shared" si="12"/>
        <v>39</v>
      </c>
      <c r="S53" s="219">
        <v>39</v>
      </c>
      <c r="T53" s="233">
        <f t="shared" si="52"/>
        <v>11.416617191949078</v>
      </c>
      <c r="U53" s="233">
        <f t="shared" si="53"/>
        <v>11.416617191949078</v>
      </c>
      <c r="V53" s="233">
        <f t="shared" si="54"/>
        <v>2.9984310064433162</v>
      </c>
      <c r="W53" s="233">
        <f t="shared" si="55"/>
        <v>4.5774255187494406</v>
      </c>
      <c r="X53" s="233">
        <f t="shared" si="56"/>
        <v>8.5909090909090899</v>
      </c>
      <c r="Y53" s="219">
        <f t="shared" si="13"/>
        <v>39</v>
      </c>
      <c r="Z53" s="1">
        <f t="shared" si="14"/>
        <v>0.58546754830508085</v>
      </c>
      <c r="AH53" s="208"/>
      <c r="AI53" s="230">
        <v>37</v>
      </c>
      <c r="AJ53" s="231">
        <f t="shared" si="89"/>
        <v>15.112920990138649</v>
      </c>
      <c r="AK53" s="231">
        <f t="shared" si="90"/>
        <v>15.112920990138649</v>
      </c>
      <c r="AL53" s="231">
        <f t="shared" si="96"/>
        <v>1.3223805866371316</v>
      </c>
      <c r="AM53" s="264">
        <f t="shared" si="91"/>
        <v>2.0881410694492089</v>
      </c>
      <c r="AN53" s="264">
        <f t="shared" si="92"/>
        <v>3.3636363636363638</v>
      </c>
      <c r="AO53" s="230">
        <f t="shared" si="97"/>
        <v>37.000000000000007</v>
      </c>
      <c r="AP53" s="302">
        <f t="shared" si="27"/>
        <v>0.81691464811560255</v>
      </c>
      <c r="AX53" s="208">
        <v>37</v>
      </c>
      <c r="AY53" s="228">
        <f t="shared" si="93"/>
        <v>14.821573196565469</v>
      </c>
      <c r="AZ53" s="228">
        <f t="shared" si="94"/>
        <v>14.821573196565469</v>
      </c>
      <c r="BA53" s="228">
        <f t="shared" si="95"/>
        <v>1.9453314820492176</v>
      </c>
      <c r="BB53" s="228">
        <f t="shared" si="87"/>
        <v>2.0478857611834846</v>
      </c>
      <c r="BC53" s="228">
        <f t="shared" si="88"/>
        <v>3.3636363636363638</v>
      </c>
      <c r="BD53" s="208">
        <f t="shared" si="98"/>
        <v>37.000000000000007</v>
      </c>
      <c r="BE53" s="269"/>
      <c r="BO53" s="208">
        <v>37</v>
      </c>
      <c r="BP53" s="230">
        <f t="shared" si="61"/>
        <v>10.205597996815635</v>
      </c>
      <c r="BQ53" s="230">
        <f t="shared" si="62"/>
        <v>10.205597996815635</v>
      </c>
      <c r="BR53" s="230">
        <f t="shared" si="63"/>
        <v>2.3929898247213681</v>
      </c>
      <c r="BS53" s="230">
        <f t="shared" si="64"/>
        <v>4.4100998959330759</v>
      </c>
      <c r="BT53" s="230">
        <f t="shared" si="65"/>
        <v>9.7857142857142847</v>
      </c>
      <c r="BU53" s="208">
        <f t="shared" si="28"/>
        <v>37</v>
      </c>
      <c r="BV53" s="1">
        <f t="shared" si="29"/>
        <v>0.5516539457738181</v>
      </c>
      <c r="CC53" s="1">
        <f t="shared" si="35"/>
        <v>0.54101912805578634</v>
      </c>
      <c r="CD53" s="208">
        <v>37</v>
      </c>
      <c r="CE53" s="230">
        <f t="shared" si="66"/>
        <v>10.008853869032047</v>
      </c>
      <c r="CF53" s="230">
        <f t="shared" si="67"/>
        <v>10.008853869032047</v>
      </c>
      <c r="CG53" s="230">
        <f t="shared" si="68"/>
        <v>2.813662070310456</v>
      </c>
      <c r="CH53" s="230">
        <f t="shared" si="69"/>
        <v>4.3829159059111635</v>
      </c>
      <c r="CI53" s="230">
        <f t="shared" si="70"/>
        <v>9.7857142857142847</v>
      </c>
      <c r="CJ53" s="208">
        <f t="shared" si="30"/>
        <v>37</v>
      </c>
      <c r="CK53" s="1">
        <f t="shared" si="31"/>
        <v>0.54101912805578634</v>
      </c>
      <c r="CP53" s="302">
        <f t="shared" si="32"/>
        <v>0.68392984112712618</v>
      </c>
      <c r="CQ53" s="302">
        <v>37</v>
      </c>
      <c r="CR53" s="302">
        <f t="shared" si="40"/>
        <v>12.652702060851833</v>
      </c>
      <c r="CS53" s="302">
        <f t="shared" si="41"/>
        <v>12.652702060851833</v>
      </c>
      <c r="CT53" s="302">
        <f t="shared" si="42"/>
        <v>2.1606671454868032</v>
      </c>
      <c r="CU53" s="302">
        <f t="shared" si="43"/>
        <v>2.7482144470952448</v>
      </c>
      <c r="CV53" s="302">
        <f t="shared" si="44"/>
        <v>6.7857142857142856</v>
      </c>
      <c r="CW53" s="302">
        <f t="shared" si="33"/>
        <v>37</v>
      </c>
      <c r="DH53" s="208">
        <v>37</v>
      </c>
      <c r="DI53" s="125">
        <f t="shared" si="79"/>
        <v>14.249325504987869</v>
      </c>
      <c r="DJ53" s="125">
        <f t="shared" si="80"/>
        <v>14.249325504987869</v>
      </c>
      <c r="DK53" s="125">
        <f t="shared" si="81"/>
        <v>1.2468159816864386</v>
      </c>
      <c r="DL53" s="125">
        <f t="shared" si="82"/>
        <v>1.9688187226235399</v>
      </c>
      <c r="DM53" s="125">
        <f t="shared" si="83"/>
        <v>5.2857142857142856</v>
      </c>
      <c r="DN53" s="208">
        <f t="shared" si="34"/>
        <v>37</v>
      </c>
    </row>
    <row r="54" spans="1:118" x14ac:dyDescent="0.3">
      <c r="A54" s="1">
        <f t="shared" si="23"/>
        <v>0.60247455298525698</v>
      </c>
      <c r="B54" s="219">
        <v>40</v>
      </c>
      <c r="C54" s="233">
        <f t="shared" si="47"/>
        <v>12.04949105970514</v>
      </c>
      <c r="D54" s="233">
        <f t="shared" si="48"/>
        <v>12.04949105970514</v>
      </c>
      <c r="E54" s="233">
        <f t="shared" si="49"/>
        <v>2.5543304677241996</v>
      </c>
      <c r="F54" s="233">
        <f t="shared" si="50"/>
        <v>4.6648692310473425</v>
      </c>
      <c r="G54" s="233">
        <f t="shared" si="51"/>
        <v>8.6818181818181817</v>
      </c>
      <c r="H54" s="219">
        <f t="shared" si="12"/>
        <v>40</v>
      </c>
      <c r="S54" s="219">
        <v>40</v>
      </c>
      <c r="T54" s="233">
        <f t="shared" si="52"/>
        <v>11.817200251315711</v>
      </c>
      <c r="U54" s="233">
        <f t="shared" si="53"/>
        <v>11.817200251315711</v>
      </c>
      <c r="V54" s="233">
        <f t="shared" si="54"/>
        <v>3.0510075329851869</v>
      </c>
      <c r="W54" s="233">
        <f t="shared" si="55"/>
        <v>4.6327737825652111</v>
      </c>
      <c r="X54" s="233">
        <f t="shared" si="56"/>
        <v>8.6818181818181817</v>
      </c>
      <c r="Y54" s="219">
        <f t="shared" si="13"/>
        <v>40</v>
      </c>
      <c r="Z54" s="1">
        <f t="shared" si="14"/>
        <v>0.59086001256578558</v>
      </c>
      <c r="AH54" s="208"/>
      <c r="AI54" s="230">
        <v>38</v>
      </c>
      <c r="AJ54" s="231">
        <f t="shared" si="89"/>
        <v>15.521378314196451</v>
      </c>
      <c r="AK54" s="231">
        <f t="shared" si="90"/>
        <v>15.521378314196451</v>
      </c>
      <c r="AL54" s="231">
        <f t="shared" si="96"/>
        <v>1.3581206024921895</v>
      </c>
      <c r="AM54" s="264">
        <f t="shared" si="91"/>
        <v>2.144577314569458</v>
      </c>
      <c r="AN54" s="264">
        <f t="shared" si="92"/>
        <v>3.4545454545454546</v>
      </c>
      <c r="AO54" s="230">
        <f t="shared" si="97"/>
        <v>38.000000000000007</v>
      </c>
      <c r="AP54" s="302">
        <f t="shared" si="27"/>
        <v>0.81691464811560255</v>
      </c>
      <c r="AX54" s="208">
        <v>38</v>
      </c>
      <c r="AY54" s="228">
        <f t="shared" si="93"/>
        <v>15.222156255932104</v>
      </c>
      <c r="AZ54" s="228">
        <f t="shared" si="94"/>
        <v>15.222156255932104</v>
      </c>
      <c r="BA54" s="228">
        <f t="shared" si="95"/>
        <v>1.9979080085910885</v>
      </c>
      <c r="BB54" s="228">
        <f t="shared" si="87"/>
        <v>2.1032340249992547</v>
      </c>
      <c r="BC54" s="228">
        <f t="shared" si="88"/>
        <v>3.4545454545454546</v>
      </c>
      <c r="BD54" s="208">
        <f t="shared" si="98"/>
        <v>38</v>
      </c>
      <c r="BE54" s="269"/>
      <c r="BO54" s="208">
        <v>38</v>
      </c>
      <c r="BP54" s="230">
        <f t="shared" si="61"/>
        <v>10.590714902355849</v>
      </c>
      <c r="BQ54" s="230">
        <f t="shared" si="62"/>
        <v>10.590714902355849</v>
      </c>
      <c r="BR54" s="230">
        <f t="shared" si="63"/>
        <v>2.4266875539561368</v>
      </c>
      <c r="BS54" s="230">
        <f t="shared" si="64"/>
        <v>4.4633112127607388</v>
      </c>
      <c r="BT54" s="230">
        <f t="shared" si="65"/>
        <v>9.9285714285714288</v>
      </c>
      <c r="BU54" s="208">
        <f t="shared" si="28"/>
        <v>38</v>
      </c>
      <c r="BV54" s="1">
        <f t="shared" si="29"/>
        <v>0.55740604749241307</v>
      </c>
      <c r="CC54" s="1">
        <f t="shared" si="35"/>
        <v>0.54666034041386558</v>
      </c>
      <c r="CD54" s="208">
        <v>38</v>
      </c>
      <c r="CE54" s="230">
        <f t="shared" si="66"/>
        <v>10.386546467863445</v>
      </c>
      <c r="CF54" s="230">
        <f t="shared" si="67"/>
        <v>10.386546467863445</v>
      </c>
      <c r="CG54" s="230">
        <f t="shared" si="68"/>
        <v>2.8632342239070772</v>
      </c>
      <c r="CH54" s="230">
        <f t="shared" si="69"/>
        <v>4.4351014117946042</v>
      </c>
      <c r="CI54" s="230">
        <f t="shared" si="70"/>
        <v>9.9285714285714288</v>
      </c>
      <c r="CJ54" s="208">
        <f t="shared" si="30"/>
        <v>38</v>
      </c>
      <c r="CK54" s="1">
        <f t="shared" si="31"/>
        <v>0.54666034041386558</v>
      </c>
      <c r="CP54" s="302">
        <f t="shared" si="32"/>
        <v>0.68581024524648582</v>
      </c>
      <c r="CQ54" s="302">
        <v>38</v>
      </c>
      <c r="CR54" s="302">
        <f t="shared" si="40"/>
        <v>13.03039465968323</v>
      </c>
      <c r="CS54" s="302">
        <f t="shared" si="41"/>
        <v>13.03039465968323</v>
      </c>
      <c r="CT54" s="302">
        <f t="shared" si="42"/>
        <v>2.2102392990834239</v>
      </c>
      <c r="CU54" s="302">
        <f t="shared" si="43"/>
        <v>2.8003999529786849</v>
      </c>
      <c r="CV54" s="302">
        <f t="shared" si="44"/>
        <v>6.9285714285714279</v>
      </c>
      <c r="CW54" s="302">
        <f t="shared" si="33"/>
        <v>38</v>
      </c>
      <c r="DH54" s="208">
        <v>38</v>
      </c>
      <c r="DI54" s="125">
        <f t="shared" si="79"/>
        <v>14.634442410528081</v>
      </c>
      <c r="DJ54" s="125">
        <f t="shared" si="80"/>
        <v>14.634442410528081</v>
      </c>
      <c r="DK54" s="125">
        <f t="shared" si="81"/>
        <v>1.2805137109212072</v>
      </c>
      <c r="DL54" s="125">
        <f t="shared" si="82"/>
        <v>2.0220300394512032</v>
      </c>
      <c r="DM54" s="125">
        <f t="shared" si="83"/>
        <v>5.4285714285714279</v>
      </c>
      <c r="DN54" s="208">
        <f t="shared" si="34"/>
        <v>38</v>
      </c>
    </row>
    <row r="55" spans="1:118" x14ac:dyDescent="0.3">
      <c r="A55" s="1">
        <f t="shared" si="23"/>
        <v>0.60770479920794829</v>
      </c>
      <c r="B55" s="219">
        <v>41</v>
      </c>
      <c r="C55" s="233">
        <f t="shared" si="47"/>
        <v>12.45794838376294</v>
      </c>
      <c r="D55" s="233">
        <f t="shared" si="48"/>
        <v>12.45794838376294</v>
      </c>
      <c r="E55" s="233">
        <f t="shared" si="49"/>
        <v>2.5900704835792574</v>
      </c>
      <c r="F55" s="233">
        <f t="shared" si="50"/>
        <v>4.7213054761675917</v>
      </c>
      <c r="G55" s="233">
        <f t="shared" si="51"/>
        <v>8.7727272727272734</v>
      </c>
      <c r="H55" s="219">
        <f t="shared" si="12"/>
        <v>41</v>
      </c>
      <c r="S55" s="219">
        <v>41</v>
      </c>
      <c r="T55" s="233">
        <f t="shared" si="52"/>
        <v>12.217783310682346</v>
      </c>
      <c r="U55" s="233">
        <f t="shared" si="53"/>
        <v>12.217783310682346</v>
      </c>
      <c r="V55" s="233">
        <f t="shared" si="54"/>
        <v>3.1035840595270576</v>
      </c>
      <c r="W55" s="233">
        <f t="shared" si="55"/>
        <v>4.6881220463809807</v>
      </c>
      <c r="X55" s="233">
        <f t="shared" si="56"/>
        <v>8.7727272727272734</v>
      </c>
      <c r="Y55" s="219">
        <f t="shared" si="13"/>
        <v>41.000000000000007</v>
      </c>
      <c r="Z55" s="1">
        <f t="shared" si="14"/>
        <v>0.59598942978938263</v>
      </c>
      <c r="AH55" s="208"/>
      <c r="AI55" s="230">
        <v>39</v>
      </c>
      <c r="AJ55" s="231">
        <f t="shared" si="89"/>
        <v>15.929835638254252</v>
      </c>
      <c r="AK55" s="231">
        <f t="shared" si="90"/>
        <v>15.929835638254252</v>
      </c>
      <c r="AL55" s="231">
        <f t="shared" si="96"/>
        <v>1.3938606183472471</v>
      </c>
      <c r="AM55" s="264">
        <f t="shared" si="91"/>
        <v>2.2010135596897067</v>
      </c>
      <c r="AN55" s="264">
        <f t="shared" si="92"/>
        <v>3.5454545454545454</v>
      </c>
      <c r="AO55" s="230">
        <f t="shared" si="97"/>
        <v>39</v>
      </c>
      <c r="AP55" s="302">
        <f t="shared" si="27"/>
        <v>0.81691464811560266</v>
      </c>
      <c r="AX55" s="208">
        <v>39</v>
      </c>
      <c r="AY55" s="228">
        <f t="shared" si="93"/>
        <v>15.622739315298737</v>
      </c>
      <c r="AZ55" s="228">
        <f t="shared" si="94"/>
        <v>15.622739315298737</v>
      </c>
      <c r="BA55" s="228">
        <f t="shared" si="95"/>
        <v>2.0504845351329593</v>
      </c>
      <c r="BB55" s="228">
        <f t="shared" si="87"/>
        <v>2.1585822888150243</v>
      </c>
      <c r="BC55" s="228">
        <f t="shared" si="88"/>
        <v>3.5454545454545454</v>
      </c>
      <c r="BD55" s="208">
        <f t="shared" si="98"/>
        <v>39.000000000000007</v>
      </c>
      <c r="BE55" s="269"/>
      <c r="BO55" s="208">
        <v>39</v>
      </c>
      <c r="BP55" s="230">
        <f t="shared" si="61"/>
        <v>10.975831807896061</v>
      </c>
      <c r="BQ55" s="230">
        <f t="shared" si="62"/>
        <v>10.975831807896061</v>
      </c>
      <c r="BR55" s="230">
        <f t="shared" si="63"/>
        <v>2.4603852831909054</v>
      </c>
      <c r="BS55" s="230">
        <f t="shared" si="64"/>
        <v>4.5165225295884026</v>
      </c>
      <c r="BT55" s="230">
        <f t="shared" si="65"/>
        <v>10.071428571428571</v>
      </c>
      <c r="BU55" s="208">
        <f t="shared" si="28"/>
        <v>39</v>
      </c>
      <c r="BV55" s="1">
        <f t="shared" si="29"/>
        <v>0.56286316963569538</v>
      </c>
      <c r="CC55" s="1">
        <f t="shared" si="35"/>
        <v>0.55201225983050484</v>
      </c>
      <c r="CD55" s="208">
        <v>39</v>
      </c>
      <c r="CE55" s="230">
        <f t="shared" si="66"/>
        <v>10.764239066694843</v>
      </c>
      <c r="CF55" s="230">
        <f t="shared" si="67"/>
        <v>10.764239066694843</v>
      </c>
      <c r="CG55" s="230">
        <f t="shared" si="68"/>
        <v>2.9128063775036983</v>
      </c>
      <c r="CH55" s="230">
        <f t="shared" si="69"/>
        <v>4.4872869176780439</v>
      </c>
      <c r="CI55" s="230">
        <f t="shared" si="70"/>
        <v>10.071428571428571</v>
      </c>
      <c r="CJ55" s="208">
        <f t="shared" si="30"/>
        <v>39</v>
      </c>
      <c r="CK55" s="1">
        <f t="shared" si="31"/>
        <v>0.55201225983050484</v>
      </c>
      <c r="CP55" s="302">
        <f t="shared" si="32"/>
        <v>0.68759421838536572</v>
      </c>
      <c r="CQ55" s="302">
        <v>39</v>
      </c>
      <c r="CR55" s="302">
        <f t="shared" si="40"/>
        <v>13.408087258514628</v>
      </c>
      <c r="CS55" s="302">
        <f t="shared" si="41"/>
        <v>13.408087258514628</v>
      </c>
      <c r="CT55" s="302">
        <f t="shared" si="42"/>
        <v>2.2598114526800446</v>
      </c>
      <c r="CU55" s="302">
        <f t="shared" si="43"/>
        <v>2.8525854588621247</v>
      </c>
      <c r="CV55" s="302">
        <f t="shared" si="44"/>
        <v>7.0714285714285712</v>
      </c>
      <c r="CW55" s="302">
        <f t="shared" si="33"/>
        <v>38.999999999999993</v>
      </c>
      <c r="DH55" s="208">
        <v>39</v>
      </c>
      <c r="DI55" s="125">
        <f t="shared" si="79"/>
        <v>15.019559316068294</v>
      </c>
      <c r="DJ55" s="125">
        <f t="shared" si="80"/>
        <v>15.019559316068294</v>
      </c>
      <c r="DK55" s="125">
        <f t="shared" si="81"/>
        <v>1.3142114401559757</v>
      </c>
      <c r="DL55" s="125">
        <f t="shared" si="82"/>
        <v>2.0752413562788661</v>
      </c>
      <c r="DM55" s="125">
        <f t="shared" si="83"/>
        <v>5.5714285714285712</v>
      </c>
      <c r="DN55" s="208">
        <f t="shared" si="34"/>
        <v>39</v>
      </c>
    </row>
    <row r="56" spans="1:118" x14ac:dyDescent="0.3">
      <c r="A56" s="1">
        <f t="shared" si="23"/>
        <v>0.61268598608670199</v>
      </c>
      <c r="B56" s="219">
        <v>42</v>
      </c>
      <c r="C56" s="233">
        <f t="shared" si="47"/>
        <v>12.866405707820743</v>
      </c>
      <c r="D56" s="233">
        <f t="shared" si="48"/>
        <v>12.866405707820743</v>
      </c>
      <c r="E56" s="233">
        <f t="shared" si="49"/>
        <v>2.6258104994343148</v>
      </c>
      <c r="F56" s="233">
        <f t="shared" si="50"/>
        <v>4.7777417212878399</v>
      </c>
      <c r="G56" s="233">
        <f t="shared" si="51"/>
        <v>8.8636363636363633</v>
      </c>
      <c r="H56" s="219">
        <f t="shared" si="12"/>
        <v>42</v>
      </c>
      <c r="S56" s="219">
        <v>42</v>
      </c>
      <c r="T56" s="233">
        <f t="shared" si="52"/>
        <v>12.61836637004898</v>
      </c>
      <c r="U56" s="233">
        <f t="shared" si="53"/>
        <v>12.61836637004898</v>
      </c>
      <c r="V56" s="233">
        <f t="shared" si="54"/>
        <v>3.1561605860689284</v>
      </c>
      <c r="W56" s="233">
        <f t="shared" si="55"/>
        <v>4.7434703101967504</v>
      </c>
      <c r="X56" s="233">
        <f t="shared" si="56"/>
        <v>8.8636363636363633</v>
      </c>
      <c r="Y56" s="219">
        <f t="shared" si="13"/>
        <v>42</v>
      </c>
      <c r="Z56" s="1">
        <f t="shared" si="14"/>
        <v>0.60087458904995139</v>
      </c>
      <c r="AH56" s="208"/>
      <c r="AI56" s="230">
        <v>40</v>
      </c>
      <c r="AJ56" s="231">
        <f t="shared" si="89"/>
        <v>16.338292962312053</v>
      </c>
      <c r="AK56" s="231">
        <f t="shared" si="90"/>
        <v>16.338292962312053</v>
      </c>
      <c r="AL56" s="231">
        <f t="shared" si="96"/>
        <v>1.4296006342023047</v>
      </c>
      <c r="AM56" s="264">
        <f t="shared" si="91"/>
        <v>2.2574498048099558</v>
      </c>
      <c r="AN56" s="264">
        <f t="shared" si="92"/>
        <v>3.6363636363636367</v>
      </c>
      <c r="AO56" s="230">
        <f t="shared" si="97"/>
        <v>40</v>
      </c>
      <c r="AP56" s="302">
        <f t="shared" si="27"/>
        <v>0.81691464811560266</v>
      </c>
      <c r="AX56" s="208">
        <v>40</v>
      </c>
      <c r="AY56" s="228">
        <f t="shared" si="93"/>
        <v>16.023322374665373</v>
      </c>
      <c r="AZ56" s="228">
        <f t="shared" si="94"/>
        <v>16.023322374665373</v>
      </c>
      <c r="BA56" s="228">
        <f t="shared" si="95"/>
        <v>2.10306106167483</v>
      </c>
      <c r="BB56" s="228">
        <f t="shared" si="87"/>
        <v>2.2139305526307944</v>
      </c>
      <c r="BC56" s="228">
        <f t="shared" si="88"/>
        <v>3.6363636363636367</v>
      </c>
      <c r="BD56" s="208">
        <f t="shared" si="98"/>
        <v>40</v>
      </c>
      <c r="BE56" s="269"/>
      <c r="BO56" s="208">
        <v>40</v>
      </c>
      <c r="BP56" s="230">
        <f t="shared" si="61"/>
        <v>11.360948713436274</v>
      </c>
      <c r="BQ56" s="230">
        <f t="shared" si="62"/>
        <v>11.360948713436274</v>
      </c>
      <c r="BR56" s="230">
        <f t="shared" si="63"/>
        <v>2.4940830124256741</v>
      </c>
      <c r="BS56" s="230">
        <f t="shared" si="64"/>
        <v>4.5697338464160655</v>
      </c>
      <c r="BT56" s="230">
        <f t="shared" si="65"/>
        <v>10.214285714285715</v>
      </c>
      <c r="BU56" s="208">
        <f t="shared" si="28"/>
        <v>40</v>
      </c>
      <c r="BV56" s="1">
        <f t="shared" si="29"/>
        <v>0.56804743567181371</v>
      </c>
      <c r="CC56" s="1">
        <f t="shared" si="35"/>
        <v>0.55709658327631206</v>
      </c>
      <c r="CD56" s="208">
        <v>40</v>
      </c>
      <c r="CE56" s="230">
        <f t="shared" si="66"/>
        <v>11.141931665526242</v>
      </c>
      <c r="CF56" s="230">
        <f t="shared" si="67"/>
        <v>11.141931665526242</v>
      </c>
      <c r="CG56" s="230">
        <f t="shared" si="68"/>
        <v>2.962378531100319</v>
      </c>
      <c r="CH56" s="230">
        <f t="shared" si="69"/>
        <v>4.5394724235614845</v>
      </c>
      <c r="CI56" s="230">
        <f t="shared" si="70"/>
        <v>10.214285714285715</v>
      </c>
      <c r="CJ56" s="208">
        <f t="shared" si="30"/>
        <v>40</v>
      </c>
      <c r="CK56" s="1">
        <f t="shared" si="31"/>
        <v>0.55709658327631206</v>
      </c>
      <c r="CP56" s="302">
        <f t="shared" si="32"/>
        <v>0.68928899286730139</v>
      </c>
      <c r="CQ56" s="302">
        <v>40</v>
      </c>
      <c r="CR56" s="302">
        <f t="shared" si="40"/>
        <v>13.785779857346027</v>
      </c>
      <c r="CS56" s="302">
        <f t="shared" si="41"/>
        <v>13.785779857346027</v>
      </c>
      <c r="CT56" s="302">
        <f t="shared" si="42"/>
        <v>2.3093836062766657</v>
      </c>
      <c r="CU56" s="302">
        <f t="shared" si="43"/>
        <v>2.9047709647455653</v>
      </c>
      <c r="CV56" s="302">
        <f t="shared" si="44"/>
        <v>7.2142857142857144</v>
      </c>
      <c r="CW56" s="302">
        <f t="shared" si="33"/>
        <v>40</v>
      </c>
      <c r="DH56" s="208">
        <v>40</v>
      </c>
      <c r="DI56" s="125">
        <f t="shared" si="79"/>
        <v>15.404676221608506</v>
      </c>
      <c r="DJ56" s="125">
        <f t="shared" si="80"/>
        <v>15.404676221608506</v>
      </c>
      <c r="DK56" s="125">
        <f t="shared" si="81"/>
        <v>1.3479091693907443</v>
      </c>
      <c r="DL56" s="125">
        <f t="shared" si="82"/>
        <v>2.1284526731065294</v>
      </c>
      <c r="DM56" s="125">
        <f t="shared" si="83"/>
        <v>5.7142857142857135</v>
      </c>
      <c r="DN56" s="208">
        <f t="shared" si="34"/>
        <v>40</v>
      </c>
    </row>
    <row r="57" spans="1:118" x14ac:dyDescent="0.3">
      <c r="A57" s="1">
        <f t="shared" si="23"/>
        <v>0.61743548985481589</v>
      </c>
      <c r="B57" s="219">
        <v>43</v>
      </c>
      <c r="C57" s="233">
        <f t="shared" ref="C57:C88" si="99">(B57-$N$25)*$E$7</f>
        <v>13.274863031878542</v>
      </c>
      <c r="D57" s="233">
        <f t="shared" ref="D57:D88" si="100">(B57-$N$25)*$E$7</f>
        <v>13.274863031878542</v>
      </c>
      <c r="E57" s="233">
        <f t="shared" ref="E57:E88" si="101">$M$25+(B57-$N$25)*$E$8</f>
        <v>2.6615505152893726</v>
      </c>
      <c r="F57" s="233">
        <f t="shared" ref="F57:F88" si="102">$L$25+(B57-$N$25)*$E$9</f>
        <v>4.8341779664080891</v>
      </c>
      <c r="G57" s="233">
        <f t="shared" ref="G57:G88" si="103">$K$25+(B57-$N$25)*$E$10</f>
        <v>8.954545454545455</v>
      </c>
      <c r="H57" s="219">
        <f t="shared" si="12"/>
        <v>43</v>
      </c>
      <c r="S57" s="219">
        <v>43</v>
      </c>
      <c r="T57" s="233">
        <f t="shared" si="52"/>
        <v>13.018949429415615</v>
      </c>
      <c r="U57" s="233">
        <f t="shared" si="53"/>
        <v>13.018949429415615</v>
      </c>
      <c r="V57" s="233">
        <f t="shared" si="54"/>
        <v>3.2087371126107991</v>
      </c>
      <c r="W57" s="233">
        <f t="shared" si="55"/>
        <v>4.79881857401252</v>
      </c>
      <c r="X57" s="233">
        <f t="shared" si="56"/>
        <v>8.954545454545455</v>
      </c>
      <c r="Y57" s="219">
        <f t="shared" si="13"/>
        <v>43</v>
      </c>
      <c r="Z57" s="1">
        <f t="shared" si="14"/>
        <v>0.60553253160072629</v>
      </c>
      <c r="AH57" s="208"/>
      <c r="AI57" s="230">
        <v>41</v>
      </c>
      <c r="AJ57" s="231">
        <f t="shared" si="89"/>
        <v>16.746750286369853</v>
      </c>
      <c r="AK57" s="231">
        <f t="shared" si="90"/>
        <v>16.746750286369853</v>
      </c>
      <c r="AL57" s="231">
        <f t="shared" si="96"/>
        <v>1.4653406500573622</v>
      </c>
      <c r="AM57" s="264">
        <f t="shared" si="91"/>
        <v>2.3138860499302045</v>
      </c>
      <c r="AN57" s="264">
        <f t="shared" si="92"/>
        <v>3.7272727272727275</v>
      </c>
      <c r="AO57" s="230">
        <f t="shared" si="97"/>
        <v>41</v>
      </c>
      <c r="AP57" s="302">
        <f t="shared" si="27"/>
        <v>0.81691464811560255</v>
      </c>
      <c r="AX57" s="208">
        <v>41</v>
      </c>
      <c r="AY57" s="228">
        <f t="shared" si="93"/>
        <v>16.423905434032005</v>
      </c>
      <c r="AZ57" s="228">
        <f t="shared" si="94"/>
        <v>16.423905434032005</v>
      </c>
      <c r="BA57" s="228">
        <f t="shared" si="95"/>
        <v>2.1556375882167007</v>
      </c>
      <c r="BB57" s="228">
        <f t="shared" si="87"/>
        <v>2.269278816446564</v>
      </c>
      <c r="BC57" s="228">
        <f t="shared" si="88"/>
        <v>3.7272727272727275</v>
      </c>
      <c r="BD57" s="208">
        <f t="shared" si="98"/>
        <v>41</v>
      </c>
      <c r="BE57" s="269"/>
      <c r="BO57" s="208">
        <v>41</v>
      </c>
      <c r="BP57" s="230">
        <f t="shared" si="61"/>
        <v>11.746065618976486</v>
      </c>
      <c r="BQ57" s="230">
        <f t="shared" si="62"/>
        <v>11.746065618976486</v>
      </c>
      <c r="BR57" s="230">
        <f t="shared" si="63"/>
        <v>2.5277807416604423</v>
      </c>
      <c r="BS57" s="230">
        <f t="shared" si="64"/>
        <v>4.6229451632437293</v>
      </c>
      <c r="BT57" s="230">
        <f t="shared" si="65"/>
        <v>10.357142857142858</v>
      </c>
      <c r="BU57" s="208">
        <f t="shared" si="28"/>
        <v>41</v>
      </c>
      <c r="BV57" s="1">
        <f t="shared" si="29"/>
        <v>0.5729788106817798</v>
      </c>
      <c r="CC57" s="1">
        <f t="shared" si="35"/>
        <v>0.56193289094427501</v>
      </c>
      <c r="CD57" s="208">
        <v>41</v>
      </c>
      <c r="CE57" s="230">
        <f t="shared" si="66"/>
        <v>11.519624264357638</v>
      </c>
      <c r="CF57" s="230">
        <f t="shared" si="67"/>
        <v>11.519624264357638</v>
      </c>
      <c r="CG57" s="230">
        <f t="shared" si="68"/>
        <v>3.0119506846969397</v>
      </c>
      <c r="CH57" s="230">
        <f t="shared" si="69"/>
        <v>4.5916579294449242</v>
      </c>
      <c r="CI57" s="230">
        <f t="shared" si="70"/>
        <v>10.357142857142858</v>
      </c>
      <c r="CJ57" s="208">
        <f t="shared" si="30"/>
        <v>41</v>
      </c>
      <c r="CK57" s="1">
        <f t="shared" si="31"/>
        <v>0.56193289094427501</v>
      </c>
      <c r="CP57" s="302">
        <f t="shared" si="32"/>
        <v>0.69090109542328915</v>
      </c>
      <c r="CQ57" s="302">
        <v>41</v>
      </c>
      <c r="CR57" s="302">
        <f t="shared" si="40"/>
        <v>14.163472456177425</v>
      </c>
      <c r="CS57" s="302">
        <f t="shared" si="41"/>
        <v>14.163472456177425</v>
      </c>
      <c r="CT57" s="302">
        <f t="shared" si="42"/>
        <v>2.3589557598732869</v>
      </c>
      <c r="CU57" s="302">
        <f t="shared" si="43"/>
        <v>2.956956470629005</v>
      </c>
      <c r="CV57" s="302">
        <f t="shared" si="44"/>
        <v>7.3571428571428568</v>
      </c>
      <c r="CW57" s="302">
        <f t="shared" si="33"/>
        <v>40.999999999999993</v>
      </c>
      <c r="DH57" s="208">
        <v>41</v>
      </c>
      <c r="DI57" s="125">
        <f t="shared" si="79"/>
        <v>15.78979312714872</v>
      </c>
      <c r="DJ57" s="125">
        <f t="shared" si="80"/>
        <v>15.78979312714872</v>
      </c>
      <c r="DK57" s="125">
        <f t="shared" si="81"/>
        <v>1.381606898625513</v>
      </c>
      <c r="DL57" s="125">
        <f t="shared" si="82"/>
        <v>2.1816639899341927</v>
      </c>
      <c r="DM57" s="125">
        <f t="shared" si="83"/>
        <v>5.8571428571428568</v>
      </c>
      <c r="DN57" s="208">
        <f t="shared" si="34"/>
        <v>41</v>
      </c>
    </row>
    <row r="58" spans="1:118" x14ac:dyDescent="0.3">
      <c r="A58" s="1">
        <f t="shared" si="23"/>
        <v>0.62196910708801556</v>
      </c>
      <c r="B58" s="219">
        <v>44</v>
      </c>
      <c r="C58" s="233">
        <f t="shared" si="99"/>
        <v>13.683320355936345</v>
      </c>
      <c r="D58" s="233">
        <f t="shared" si="100"/>
        <v>13.683320355936345</v>
      </c>
      <c r="E58" s="233">
        <f t="shared" si="101"/>
        <v>2.6972905311444304</v>
      </c>
      <c r="F58" s="233">
        <f t="shared" si="102"/>
        <v>4.8906142115283373</v>
      </c>
      <c r="G58" s="233">
        <f t="shared" si="103"/>
        <v>9.045454545454545</v>
      </c>
      <c r="H58" s="219">
        <f t="shared" si="12"/>
        <v>44.000000000000007</v>
      </c>
      <c r="S58" s="219">
        <v>44</v>
      </c>
      <c r="T58" s="233">
        <f t="shared" si="52"/>
        <v>13.419532488782249</v>
      </c>
      <c r="U58" s="233">
        <f t="shared" si="53"/>
        <v>13.419532488782249</v>
      </c>
      <c r="V58" s="233">
        <f t="shared" si="54"/>
        <v>3.2613136391526698</v>
      </c>
      <c r="W58" s="233">
        <f t="shared" si="55"/>
        <v>4.8541668378282905</v>
      </c>
      <c r="X58" s="233">
        <f t="shared" si="56"/>
        <v>9.045454545454545</v>
      </c>
      <c r="Y58" s="219">
        <f t="shared" si="13"/>
        <v>44</v>
      </c>
      <c r="Z58" s="1">
        <f t="shared" si="14"/>
        <v>0.60997874949010222</v>
      </c>
      <c r="AH58" s="208"/>
      <c r="AI58" s="230">
        <v>42</v>
      </c>
      <c r="AJ58" s="231">
        <f t="shared" si="89"/>
        <v>17.155207610427656</v>
      </c>
      <c r="AK58" s="231">
        <f t="shared" si="90"/>
        <v>17.155207610427656</v>
      </c>
      <c r="AL58" s="231">
        <f t="shared" si="96"/>
        <v>1.5010806659124198</v>
      </c>
      <c r="AM58" s="264">
        <f t="shared" si="91"/>
        <v>2.3703222950504532</v>
      </c>
      <c r="AN58" s="264">
        <f t="shared" si="92"/>
        <v>3.8181818181818183</v>
      </c>
      <c r="AO58" s="230">
        <f t="shared" si="97"/>
        <v>42.000000000000007</v>
      </c>
      <c r="AP58" s="302">
        <f t="shared" si="27"/>
        <v>0.81691464811560255</v>
      </c>
      <c r="AX58" s="208">
        <v>42</v>
      </c>
      <c r="AY58" s="228">
        <f t="shared" si="93"/>
        <v>16.82448849339864</v>
      </c>
      <c r="AZ58" s="228">
        <f t="shared" si="94"/>
        <v>16.82448849339864</v>
      </c>
      <c r="BA58" s="228">
        <f t="shared" si="95"/>
        <v>2.2082141147585714</v>
      </c>
      <c r="BB58" s="228">
        <f t="shared" si="87"/>
        <v>2.3246270802623341</v>
      </c>
      <c r="BC58" s="228">
        <f t="shared" si="88"/>
        <v>3.8181818181818183</v>
      </c>
      <c r="BD58" s="208">
        <f t="shared" si="98"/>
        <v>42</v>
      </c>
      <c r="BE58" s="269"/>
      <c r="BO58" s="208">
        <v>42</v>
      </c>
      <c r="BP58" s="230">
        <f t="shared" si="61"/>
        <v>12.131182524516699</v>
      </c>
      <c r="BQ58" s="230">
        <f t="shared" si="62"/>
        <v>12.131182524516699</v>
      </c>
      <c r="BR58" s="230">
        <f t="shared" si="63"/>
        <v>2.561478470895211</v>
      </c>
      <c r="BS58" s="230">
        <f t="shared" si="64"/>
        <v>4.6761564800713922</v>
      </c>
      <c r="BT58" s="230">
        <f t="shared" si="65"/>
        <v>10.5</v>
      </c>
      <c r="BU58" s="208">
        <f t="shared" si="28"/>
        <v>42</v>
      </c>
      <c r="BV58" s="1">
        <f t="shared" si="29"/>
        <v>0.57767535831031902</v>
      </c>
      <c r="CC58" s="1">
        <f t="shared" si="35"/>
        <v>0.56653889824709702</v>
      </c>
      <c r="CD58" s="208">
        <v>42</v>
      </c>
      <c r="CE58" s="230">
        <f t="shared" si="66"/>
        <v>11.897316863189037</v>
      </c>
      <c r="CF58" s="230">
        <f t="shared" si="67"/>
        <v>11.897316863189037</v>
      </c>
      <c r="CG58" s="230">
        <f t="shared" si="68"/>
        <v>3.0615228382935609</v>
      </c>
      <c r="CH58" s="230">
        <f t="shared" si="69"/>
        <v>4.643843435328364</v>
      </c>
      <c r="CI58" s="230">
        <f t="shared" si="70"/>
        <v>10.5</v>
      </c>
      <c r="CJ58" s="208">
        <f t="shared" si="30"/>
        <v>42</v>
      </c>
      <c r="CK58" s="1">
        <f t="shared" si="31"/>
        <v>0.56653889824709702</v>
      </c>
      <c r="CP58" s="302">
        <f t="shared" si="32"/>
        <v>0.69243643119089637</v>
      </c>
      <c r="CQ58" s="302">
        <v>42</v>
      </c>
      <c r="CR58" s="302">
        <f t="shared" si="40"/>
        <v>14.541165055008824</v>
      </c>
      <c r="CS58" s="302">
        <f t="shared" si="41"/>
        <v>14.541165055008824</v>
      </c>
      <c r="CT58" s="302">
        <f t="shared" si="42"/>
        <v>2.408527913469908</v>
      </c>
      <c r="CU58" s="302">
        <f t="shared" si="43"/>
        <v>3.0091419765124452</v>
      </c>
      <c r="CV58" s="302">
        <f t="shared" si="44"/>
        <v>7.5</v>
      </c>
      <c r="CW58" s="302">
        <f t="shared" si="33"/>
        <v>42</v>
      </c>
      <c r="DH58" s="208">
        <v>42</v>
      </c>
      <c r="DI58" s="125">
        <f t="shared" si="79"/>
        <v>16.174910032688931</v>
      </c>
      <c r="DJ58" s="125">
        <f t="shared" si="80"/>
        <v>16.174910032688931</v>
      </c>
      <c r="DK58" s="125">
        <f t="shared" si="81"/>
        <v>1.4153046278602817</v>
      </c>
      <c r="DL58" s="125">
        <f t="shared" si="82"/>
        <v>2.2348753067618561</v>
      </c>
      <c r="DM58" s="125">
        <f t="shared" si="83"/>
        <v>6</v>
      </c>
      <c r="DN58" s="208">
        <f t="shared" si="34"/>
        <v>42</v>
      </c>
    </row>
    <row r="59" spans="1:118" x14ac:dyDescent="0.3">
      <c r="A59" s="1">
        <f t="shared" si="23"/>
        <v>0.62630123022196205</v>
      </c>
      <c r="B59" s="219">
        <v>45</v>
      </c>
      <c r="C59" s="233">
        <f t="shared" si="99"/>
        <v>14.091777679994145</v>
      </c>
      <c r="D59" s="233">
        <f t="shared" si="100"/>
        <v>14.091777679994145</v>
      </c>
      <c r="E59" s="233">
        <f t="shared" si="101"/>
        <v>2.7330305469994878</v>
      </c>
      <c r="F59" s="233">
        <f t="shared" si="102"/>
        <v>4.9470504566485864</v>
      </c>
      <c r="G59" s="233">
        <f t="shared" si="103"/>
        <v>9.1363636363636367</v>
      </c>
      <c r="H59" s="219">
        <f t="shared" si="12"/>
        <v>45</v>
      </c>
      <c r="S59" s="219">
        <v>45</v>
      </c>
      <c r="T59" s="233">
        <f t="shared" si="52"/>
        <v>13.820115548148884</v>
      </c>
      <c r="U59" s="233">
        <f t="shared" si="53"/>
        <v>13.820115548148884</v>
      </c>
      <c r="V59" s="233">
        <f t="shared" si="54"/>
        <v>3.3138901656945405</v>
      </c>
      <c r="W59" s="233">
        <f t="shared" si="55"/>
        <v>4.9095151016440601</v>
      </c>
      <c r="X59" s="233">
        <f t="shared" si="56"/>
        <v>9.1363636363636367</v>
      </c>
      <c r="Y59" s="219">
        <f t="shared" si="13"/>
        <v>45</v>
      </c>
      <c r="Z59" s="1">
        <f t="shared" si="14"/>
        <v>0.61422735769550596</v>
      </c>
      <c r="AH59" s="208"/>
      <c r="AI59" s="230">
        <v>43</v>
      </c>
      <c r="AJ59" s="231">
        <f t="shared" si="89"/>
        <v>17.563664934485459</v>
      </c>
      <c r="AK59" s="231">
        <f t="shared" si="90"/>
        <v>17.563664934485459</v>
      </c>
      <c r="AL59" s="231">
        <f t="shared" si="96"/>
        <v>1.5368206817674774</v>
      </c>
      <c r="AM59" s="264">
        <f t="shared" si="91"/>
        <v>2.4267585401707024</v>
      </c>
      <c r="AN59" s="264">
        <f t="shared" si="92"/>
        <v>3.9090909090909092</v>
      </c>
      <c r="AO59" s="230">
        <f t="shared" si="97"/>
        <v>43.000000000000007</v>
      </c>
      <c r="AP59" s="302">
        <f t="shared" si="27"/>
        <v>0.81691464811560266</v>
      </c>
      <c r="AX59" s="208">
        <v>43</v>
      </c>
      <c r="AY59" s="228">
        <f t="shared" si="93"/>
        <v>17.225071552765275</v>
      </c>
      <c r="AZ59" s="228">
        <f t="shared" si="94"/>
        <v>17.225071552765275</v>
      </c>
      <c r="BA59" s="228">
        <f t="shared" si="95"/>
        <v>2.2607906413004422</v>
      </c>
      <c r="BB59" s="228">
        <f t="shared" si="87"/>
        <v>2.3799753440781037</v>
      </c>
      <c r="BC59" s="228">
        <f t="shared" si="88"/>
        <v>3.9090909090909092</v>
      </c>
      <c r="BD59" s="208">
        <f t="shared" si="98"/>
        <v>43</v>
      </c>
      <c r="BE59" s="269"/>
      <c r="BO59" s="208">
        <v>43</v>
      </c>
      <c r="BP59" s="230">
        <f t="shared" si="61"/>
        <v>12.516299430056911</v>
      </c>
      <c r="BQ59" s="230">
        <f t="shared" si="62"/>
        <v>12.516299430056911</v>
      </c>
      <c r="BR59" s="230">
        <f t="shared" si="63"/>
        <v>2.5951762001299796</v>
      </c>
      <c r="BS59" s="230">
        <f t="shared" si="64"/>
        <v>4.7293677968990551</v>
      </c>
      <c r="BT59" s="230">
        <f t="shared" si="65"/>
        <v>10.642857142857142</v>
      </c>
      <c r="BU59" s="208">
        <f t="shared" si="28"/>
        <v>43</v>
      </c>
      <c r="BV59" s="1">
        <f t="shared" si="29"/>
        <v>0.58215346186311212</v>
      </c>
      <c r="CC59" s="1">
        <f t="shared" si="35"/>
        <v>0.57093067265211328</v>
      </c>
      <c r="CD59" s="208">
        <v>43</v>
      </c>
      <c r="CE59" s="230">
        <f t="shared" si="66"/>
        <v>12.275009462020435</v>
      </c>
      <c r="CF59" s="230">
        <f t="shared" si="67"/>
        <v>12.275009462020435</v>
      </c>
      <c r="CG59" s="230">
        <f t="shared" si="68"/>
        <v>3.111094991890182</v>
      </c>
      <c r="CH59" s="230">
        <f t="shared" si="69"/>
        <v>4.6960289412118046</v>
      </c>
      <c r="CI59" s="230">
        <f t="shared" si="70"/>
        <v>10.642857142857142</v>
      </c>
      <c r="CJ59" s="208">
        <f t="shared" si="30"/>
        <v>43</v>
      </c>
      <c r="CK59" s="1">
        <f t="shared" si="31"/>
        <v>0.57093067265211328</v>
      </c>
      <c r="CP59" s="302">
        <f t="shared" si="32"/>
        <v>0.69390035599256839</v>
      </c>
      <c r="CQ59" s="302">
        <v>43</v>
      </c>
      <c r="CR59" s="302">
        <f t="shared" si="40"/>
        <v>14.91885765384022</v>
      </c>
      <c r="CS59" s="302">
        <f t="shared" si="41"/>
        <v>14.91885765384022</v>
      </c>
      <c r="CT59" s="302">
        <f t="shared" si="42"/>
        <v>2.4581000670665287</v>
      </c>
      <c r="CU59" s="302">
        <f t="shared" si="43"/>
        <v>3.0613274823958854</v>
      </c>
      <c r="CV59" s="302">
        <f t="shared" si="44"/>
        <v>7.6428571428571423</v>
      </c>
      <c r="CW59" s="302">
        <f t="shared" si="33"/>
        <v>43</v>
      </c>
      <c r="DH59" s="208">
        <v>43</v>
      </c>
      <c r="DI59" s="125">
        <f t="shared" si="79"/>
        <v>16.560026938229143</v>
      </c>
      <c r="DJ59" s="125">
        <f t="shared" si="80"/>
        <v>16.560026938229143</v>
      </c>
      <c r="DK59" s="125">
        <f t="shared" si="81"/>
        <v>1.4490023570950503</v>
      </c>
      <c r="DL59" s="125">
        <f t="shared" si="82"/>
        <v>2.2880866235895194</v>
      </c>
      <c r="DM59" s="125">
        <f t="shared" si="83"/>
        <v>6.1428571428571423</v>
      </c>
      <c r="DN59" s="208">
        <f t="shared" si="34"/>
        <v>43</v>
      </c>
    </row>
    <row r="60" spans="1:118" x14ac:dyDescent="0.3">
      <c r="A60" s="1">
        <f t="shared" si="23"/>
        <v>0.63044500017617155</v>
      </c>
      <c r="B60" s="219">
        <v>46</v>
      </c>
      <c r="C60" s="233">
        <f t="shared" si="99"/>
        <v>14.500235004051948</v>
      </c>
      <c r="D60" s="233">
        <f t="shared" si="100"/>
        <v>14.500235004051948</v>
      </c>
      <c r="E60" s="233">
        <f t="shared" si="101"/>
        <v>2.7687705628545451</v>
      </c>
      <c r="F60" s="233">
        <f t="shared" si="102"/>
        <v>5.0034867017688356</v>
      </c>
      <c r="G60" s="233">
        <f t="shared" si="103"/>
        <v>9.2272727272727266</v>
      </c>
      <c r="H60" s="219">
        <f t="shared" si="12"/>
        <v>46.000000000000007</v>
      </c>
      <c r="S60" s="219">
        <v>46</v>
      </c>
      <c r="T60" s="233">
        <f t="shared" si="52"/>
        <v>14.220698607515518</v>
      </c>
      <c r="U60" s="233">
        <f t="shared" si="53"/>
        <v>14.220698607515518</v>
      </c>
      <c r="V60" s="233">
        <f t="shared" si="54"/>
        <v>3.3664666922364113</v>
      </c>
      <c r="W60" s="233">
        <f t="shared" si="55"/>
        <v>4.9648633654598298</v>
      </c>
      <c r="X60" s="233">
        <f t="shared" si="56"/>
        <v>9.2272727272727266</v>
      </c>
      <c r="Y60" s="219">
        <f t="shared" si="13"/>
        <v>46</v>
      </c>
      <c r="Z60" s="1">
        <f t="shared" si="14"/>
        <v>0.61829124380502254</v>
      </c>
      <c r="AH60" s="208"/>
      <c r="AI60" s="230">
        <v>44</v>
      </c>
      <c r="AJ60" s="231">
        <f t="shared" si="89"/>
        <v>17.972122258543259</v>
      </c>
      <c r="AK60" s="231">
        <f t="shared" si="90"/>
        <v>17.972122258543259</v>
      </c>
      <c r="AL60" s="231">
        <f t="shared" si="96"/>
        <v>1.572560697622535</v>
      </c>
      <c r="AM60" s="264">
        <f t="shared" si="91"/>
        <v>2.4831947852909511</v>
      </c>
      <c r="AN60" s="264">
        <f t="shared" si="92"/>
        <v>4</v>
      </c>
      <c r="AO60" s="230">
        <f t="shared" si="97"/>
        <v>44</v>
      </c>
      <c r="AP60" s="302">
        <f t="shared" si="27"/>
        <v>0.81691464811560266</v>
      </c>
      <c r="AX60" s="208">
        <v>44</v>
      </c>
      <c r="AY60" s="228">
        <f t="shared" si="93"/>
        <v>17.62565461213191</v>
      </c>
      <c r="AZ60" s="228">
        <f t="shared" si="94"/>
        <v>17.62565461213191</v>
      </c>
      <c r="BA60" s="228">
        <f t="shared" si="95"/>
        <v>2.3133671678423129</v>
      </c>
      <c r="BB60" s="228">
        <f t="shared" si="87"/>
        <v>2.4353236078938738</v>
      </c>
      <c r="BC60" s="228">
        <f t="shared" si="88"/>
        <v>4</v>
      </c>
      <c r="BD60" s="208">
        <f t="shared" si="98"/>
        <v>44.000000000000007</v>
      </c>
      <c r="BE60" s="269"/>
      <c r="BO60" s="208">
        <v>44</v>
      </c>
      <c r="BP60" s="230">
        <f t="shared" si="61"/>
        <v>12.901416335597125</v>
      </c>
      <c r="BQ60" s="230">
        <f t="shared" si="62"/>
        <v>12.901416335597125</v>
      </c>
      <c r="BR60" s="230">
        <f t="shared" si="63"/>
        <v>2.6288739293647483</v>
      </c>
      <c r="BS60" s="230">
        <f t="shared" si="64"/>
        <v>4.7825791137267188</v>
      </c>
      <c r="BT60" s="230">
        <f t="shared" si="65"/>
        <v>10.785714285714285</v>
      </c>
      <c r="BU60" s="208">
        <f t="shared" si="28"/>
        <v>44</v>
      </c>
      <c r="BV60" s="1">
        <f t="shared" si="29"/>
        <v>0.58642801525441479</v>
      </c>
      <c r="CC60" s="1">
        <f t="shared" si="35"/>
        <v>0.57512282094781064</v>
      </c>
      <c r="CD60" s="208">
        <v>44</v>
      </c>
      <c r="CE60" s="230">
        <f t="shared" si="66"/>
        <v>12.652702060851833</v>
      </c>
      <c r="CF60" s="230">
        <f t="shared" si="67"/>
        <v>12.652702060851833</v>
      </c>
      <c r="CG60" s="230">
        <f t="shared" si="68"/>
        <v>3.1606671454868032</v>
      </c>
      <c r="CH60" s="230">
        <f t="shared" si="69"/>
        <v>4.7482144470952452</v>
      </c>
      <c r="CI60" s="230">
        <f t="shared" si="70"/>
        <v>10.785714285714285</v>
      </c>
      <c r="CJ60" s="208">
        <f t="shared" si="30"/>
        <v>44</v>
      </c>
      <c r="CK60" s="1">
        <f t="shared" si="31"/>
        <v>0.57512282094781064</v>
      </c>
      <c r="CP60" s="302">
        <f t="shared" si="32"/>
        <v>0.69529773875780088</v>
      </c>
      <c r="CQ60" s="302">
        <v>44</v>
      </c>
      <c r="CR60" s="302">
        <f t="shared" si="40"/>
        <v>15.296550252671619</v>
      </c>
      <c r="CS60" s="302">
        <f t="shared" si="41"/>
        <v>15.296550252671619</v>
      </c>
      <c r="CT60" s="302">
        <f t="shared" si="42"/>
        <v>2.5076722206631499</v>
      </c>
      <c r="CU60" s="302">
        <f t="shared" si="43"/>
        <v>3.1135129882793255</v>
      </c>
      <c r="CV60" s="302">
        <f t="shared" si="44"/>
        <v>7.7857142857142856</v>
      </c>
      <c r="CW60" s="302">
        <f t="shared" si="33"/>
        <v>44</v>
      </c>
      <c r="DH60" s="208">
        <v>44</v>
      </c>
      <c r="DI60" s="125">
        <f t="shared" si="79"/>
        <v>16.945143843769358</v>
      </c>
      <c r="DJ60" s="125">
        <f t="shared" si="80"/>
        <v>16.945143843769358</v>
      </c>
      <c r="DK60" s="125">
        <f t="shared" si="81"/>
        <v>1.4827000863298188</v>
      </c>
      <c r="DL60" s="125">
        <f t="shared" si="82"/>
        <v>2.3412979404171823</v>
      </c>
      <c r="DM60" s="125">
        <f t="shared" si="83"/>
        <v>6.2857142857142856</v>
      </c>
      <c r="DN60" s="208">
        <f t="shared" si="34"/>
        <v>44.000000000000007</v>
      </c>
    </row>
    <row r="61" spans="1:118" x14ac:dyDescent="0.3">
      <c r="A61" s="1">
        <f t="shared" si="23"/>
        <v>0.6344124394940317</v>
      </c>
      <c r="B61" s="219">
        <v>47</v>
      </c>
      <c r="C61" s="233">
        <f t="shared" si="99"/>
        <v>14.908692328109748</v>
      </c>
      <c r="D61" s="233">
        <f t="shared" si="100"/>
        <v>14.908692328109748</v>
      </c>
      <c r="E61" s="233">
        <f t="shared" si="101"/>
        <v>2.804510578709603</v>
      </c>
      <c r="F61" s="233">
        <f t="shared" si="102"/>
        <v>5.0599229468890847</v>
      </c>
      <c r="G61" s="233">
        <f t="shared" si="103"/>
        <v>9.3181818181818183</v>
      </c>
      <c r="H61" s="219">
        <f t="shared" si="12"/>
        <v>47.000000000000007</v>
      </c>
      <c r="S61" s="219">
        <v>47</v>
      </c>
      <c r="T61" s="233">
        <f t="shared" si="52"/>
        <v>14.621281666882151</v>
      </c>
      <c r="U61" s="233">
        <f t="shared" si="53"/>
        <v>14.621281666882151</v>
      </c>
      <c r="V61" s="233">
        <f t="shared" si="54"/>
        <v>3.419043218778282</v>
      </c>
      <c r="W61" s="233">
        <f t="shared" si="55"/>
        <v>5.0202116292756003</v>
      </c>
      <c r="X61" s="233">
        <f t="shared" si="56"/>
        <v>9.3181818181818183</v>
      </c>
      <c r="Y61" s="219">
        <f t="shared" si="13"/>
        <v>47.000000000000007</v>
      </c>
      <c r="Z61" s="1">
        <f t="shared" si="14"/>
        <v>0.62218219859072976</v>
      </c>
      <c r="AH61" s="208"/>
      <c r="AI61" s="230">
        <v>45</v>
      </c>
      <c r="AJ61" s="231">
        <f t="shared" si="89"/>
        <v>18.380579582601058</v>
      </c>
      <c r="AK61" s="231">
        <f t="shared" si="90"/>
        <v>18.380579582601058</v>
      </c>
      <c r="AL61" s="231">
        <f t="shared" si="96"/>
        <v>1.6083007134775926</v>
      </c>
      <c r="AM61" s="264">
        <f t="shared" si="91"/>
        <v>2.5396310304112002</v>
      </c>
      <c r="AN61" s="264">
        <f t="shared" si="92"/>
        <v>4.0909090909090908</v>
      </c>
      <c r="AO61" s="230">
        <f t="shared" si="97"/>
        <v>45</v>
      </c>
      <c r="AP61" s="302">
        <f t="shared" si="27"/>
        <v>0.81691464811560255</v>
      </c>
      <c r="AX61" s="208">
        <v>45</v>
      </c>
      <c r="AY61" s="228">
        <f t="shared" si="93"/>
        <v>18.026237671498542</v>
      </c>
      <c r="AZ61" s="228">
        <f t="shared" si="94"/>
        <v>18.026237671498542</v>
      </c>
      <c r="BA61" s="228">
        <f t="shared" si="95"/>
        <v>2.3659436943841836</v>
      </c>
      <c r="BB61" s="228">
        <f t="shared" si="87"/>
        <v>2.4906718717096434</v>
      </c>
      <c r="BC61" s="228">
        <f t="shared" si="88"/>
        <v>4.0909090909090908</v>
      </c>
      <c r="BD61" s="208">
        <f t="shared" si="98"/>
        <v>45.000000000000007</v>
      </c>
      <c r="BE61" s="269"/>
      <c r="BO61" s="208">
        <v>45</v>
      </c>
      <c r="BP61" s="230">
        <f t="shared" si="61"/>
        <v>13.286533241137336</v>
      </c>
      <c r="BQ61" s="230">
        <f t="shared" si="62"/>
        <v>13.286533241137336</v>
      </c>
      <c r="BR61" s="230">
        <f t="shared" si="63"/>
        <v>2.6625716585995169</v>
      </c>
      <c r="BS61" s="230">
        <f t="shared" si="64"/>
        <v>4.8357904305543817</v>
      </c>
      <c r="BT61" s="230">
        <f t="shared" si="65"/>
        <v>10.928571428571427</v>
      </c>
      <c r="BU61" s="208">
        <f t="shared" si="28"/>
        <v>45</v>
      </c>
      <c r="BV61" s="1">
        <f t="shared" si="29"/>
        <v>0.59051258849499277</v>
      </c>
      <c r="CC61" s="1">
        <f t="shared" si="35"/>
        <v>0.57912865154147686</v>
      </c>
      <c r="CD61" s="208">
        <v>45</v>
      </c>
      <c r="CE61" s="230">
        <f t="shared" si="66"/>
        <v>13.03039465968323</v>
      </c>
      <c r="CF61" s="230">
        <f t="shared" si="67"/>
        <v>13.03039465968323</v>
      </c>
      <c r="CG61" s="230">
        <f t="shared" si="68"/>
        <v>3.2102392990834239</v>
      </c>
      <c r="CH61" s="230">
        <f t="shared" si="69"/>
        <v>4.8003999529786849</v>
      </c>
      <c r="CI61" s="230">
        <f t="shared" si="70"/>
        <v>10.928571428571427</v>
      </c>
      <c r="CJ61" s="208">
        <f t="shared" si="30"/>
        <v>45</v>
      </c>
      <c r="CK61" s="1">
        <f t="shared" si="31"/>
        <v>0.57912865154147686</v>
      </c>
      <c r="CP61" s="302">
        <f t="shared" si="32"/>
        <v>0.69663301562235636</v>
      </c>
      <c r="CQ61" s="302">
        <v>45</v>
      </c>
      <c r="CR61" s="302">
        <f t="shared" si="40"/>
        <v>15.674242851503017</v>
      </c>
      <c r="CS61" s="302">
        <f t="shared" si="41"/>
        <v>15.674242851503017</v>
      </c>
      <c r="CT61" s="302">
        <f t="shared" si="42"/>
        <v>2.5572443742597706</v>
      </c>
      <c r="CU61" s="302">
        <f t="shared" si="43"/>
        <v>3.1656984941627657</v>
      </c>
      <c r="CV61" s="302">
        <f t="shared" si="44"/>
        <v>7.9285714285714279</v>
      </c>
      <c r="CW61" s="302">
        <f t="shared" si="33"/>
        <v>45</v>
      </c>
      <c r="DH61" s="208">
        <v>45</v>
      </c>
      <c r="DI61" s="125">
        <f t="shared" si="79"/>
        <v>17.33026074930957</v>
      </c>
      <c r="DJ61" s="125">
        <f t="shared" si="80"/>
        <v>17.33026074930957</v>
      </c>
      <c r="DK61" s="125">
        <f t="shared" si="81"/>
        <v>1.5163978155645874</v>
      </c>
      <c r="DL61" s="125">
        <f t="shared" si="82"/>
        <v>2.3945092572448456</v>
      </c>
      <c r="DM61" s="125">
        <f t="shared" si="83"/>
        <v>6.4285714285714279</v>
      </c>
      <c r="DN61" s="208">
        <f t="shared" si="34"/>
        <v>45.000000000000007</v>
      </c>
    </row>
    <row r="62" spans="1:118" x14ac:dyDescent="0.3">
      <c r="A62" s="1">
        <f t="shared" si="23"/>
        <v>0.63821456884031458</v>
      </c>
      <c r="B62" s="219">
        <v>48</v>
      </c>
      <c r="C62" s="233">
        <f t="shared" si="99"/>
        <v>15.317149652167551</v>
      </c>
      <c r="D62" s="233">
        <f t="shared" si="100"/>
        <v>15.317149652167551</v>
      </c>
      <c r="E62" s="233">
        <f t="shared" si="101"/>
        <v>2.8402505945646608</v>
      </c>
      <c r="F62" s="233">
        <f t="shared" si="102"/>
        <v>5.1163591920093339</v>
      </c>
      <c r="G62" s="233">
        <f t="shared" si="103"/>
        <v>9.4090909090909101</v>
      </c>
      <c r="H62" s="219">
        <f t="shared" si="12"/>
        <v>48</v>
      </c>
      <c r="S62" s="219">
        <v>48</v>
      </c>
      <c r="T62" s="233">
        <f t="shared" si="52"/>
        <v>15.021864726248786</v>
      </c>
      <c r="U62" s="233">
        <f t="shared" si="53"/>
        <v>15.021864726248786</v>
      </c>
      <c r="V62" s="233">
        <f t="shared" si="54"/>
        <v>3.4716197453201532</v>
      </c>
      <c r="W62" s="233">
        <f t="shared" si="55"/>
        <v>5.0755598930913699</v>
      </c>
      <c r="X62" s="233">
        <f t="shared" si="56"/>
        <v>9.4090909090909101</v>
      </c>
      <c r="Y62" s="219">
        <f t="shared" si="13"/>
        <v>48</v>
      </c>
      <c r="Z62" s="1">
        <f t="shared" si="14"/>
        <v>0.6259110302603661</v>
      </c>
      <c r="AH62" s="208"/>
      <c r="AI62" s="230">
        <v>46</v>
      </c>
      <c r="AJ62" s="231">
        <f t="shared" si="89"/>
        <v>18.789036906658861</v>
      </c>
      <c r="AK62" s="231">
        <f t="shared" si="90"/>
        <v>18.789036906658861</v>
      </c>
      <c r="AL62" s="231">
        <f t="shared" si="96"/>
        <v>1.6440407293326502</v>
      </c>
      <c r="AM62" s="264">
        <f t="shared" si="91"/>
        <v>2.5960672755314489</v>
      </c>
      <c r="AN62" s="264">
        <f t="shared" si="92"/>
        <v>4.1818181818181817</v>
      </c>
      <c r="AO62" s="230">
        <f t="shared" si="97"/>
        <v>46</v>
      </c>
      <c r="AP62" s="302">
        <f t="shared" si="27"/>
        <v>0.81691464811560266</v>
      </c>
      <c r="AX62" s="208">
        <v>46</v>
      </c>
      <c r="AY62" s="228">
        <f t="shared" si="93"/>
        <v>18.426820730865177</v>
      </c>
      <c r="AZ62" s="228">
        <f t="shared" si="94"/>
        <v>18.426820730865177</v>
      </c>
      <c r="BA62" s="228">
        <f t="shared" si="95"/>
        <v>2.4185202209260543</v>
      </c>
      <c r="BB62" s="228">
        <f t="shared" si="87"/>
        <v>2.5460201355254135</v>
      </c>
      <c r="BC62" s="228">
        <f t="shared" si="88"/>
        <v>4.1818181818181817</v>
      </c>
      <c r="BD62" s="208">
        <f t="shared" si="98"/>
        <v>46.000000000000007</v>
      </c>
      <c r="BE62" s="269"/>
      <c r="BO62" s="208">
        <v>46</v>
      </c>
      <c r="BP62" s="230">
        <f t="shared" si="61"/>
        <v>13.67165014667755</v>
      </c>
      <c r="BQ62" s="230">
        <f t="shared" si="62"/>
        <v>13.67165014667755</v>
      </c>
      <c r="BR62" s="230">
        <f t="shared" si="63"/>
        <v>2.6962693878342856</v>
      </c>
      <c r="BS62" s="230">
        <f t="shared" si="64"/>
        <v>4.8890017473820446</v>
      </c>
      <c r="BT62" s="230">
        <f t="shared" si="65"/>
        <v>11.071428571428571</v>
      </c>
      <c r="BU62" s="208">
        <f t="shared" si="28"/>
        <v>46</v>
      </c>
      <c r="BV62" s="1">
        <f t="shared" si="29"/>
        <v>0.59441957159467607</v>
      </c>
      <c r="CC62" s="1">
        <f t="shared" si="35"/>
        <v>0.58296031558759265</v>
      </c>
      <c r="CD62" s="208">
        <v>46</v>
      </c>
      <c r="CE62" s="230">
        <f t="shared" si="66"/>
        <v>13.408087258514628</v>
      </c>
      <c r="CF62" s="230">
        <f t="shared" si="67"/>
        <v>13.408087258514628</v>
      </c>
      <c r="CG62" s="230">
        <f t="shared" si="68"/>
        <v>3.2598114526800446</v>
      </c>
      <c r="CH62" s="230">
        <f t="shared" si="69"/>
        <v>4.8525854588621247</v>
      </c>
      <c r="CI62" s="230">
        <f t="shared" si="70"/>
        <v>11.071428571428571</v>
      </c>
      <c r="CJ62" s="208">
        <f t="shared" si="30"/>
        <v>45.999999999999993</v>
      </c>
      <c r="CK62" s="1">
        <f t="shared" si="31"/>
        <v>0.58296031558759265</v>
      </c>
      <c r="CP62" s="302">
        <f t="shared" si="32"/>
        <v>0.69791023697106169</v>
      </c>
      <c r="CQ62" s="302">
        <v>46</v>
      </c>
      <c r="CR62" s="302">
        <f t="shared" si="40"/>
        <v>16.051935450334415</v>
      </c>
      <c r="CS62" s="302">
        <f t="shared" si="41"/>
        <v>16.051935450334415</v>
      </c>
      <c r="CT62" s="302">
        <f t="shared" si="42"/>
        <v>2.6068165278563917</v>
      </c>
      <c r="CU62" s="302">
        <f t="shared" si="43"/>
        <v>3.2178840000462059</v>
      </c>
      <c r="CV62" s="302">
        <f t="shared" si="44"/>
        <v>8.0714285714285712</v>
      </c>
      <c r="CW62" s="302">
        <f t="shared" si="33"/>
        <v>45.999999999999993</v>
      </c>
      <c r="DH62" s="208">
        <v>46</v>
      </c>
      <c r="DI62" s="125">
        <f t="shared" si="79"/>
        <v>17.715377654849782</v>
      </c>
      <c r="DJ62" s="125">
        <f t="shared" si="80"/>
        <v>17.715377654849782</v>
      </c>
      <c r="DK62" s="125">
        <f t="shared" si="81"/>
        <v>1.5500955447993561</v>
      </c>
      <c r="DL62" s="125">
        <f t="shared" si="82"/>
        <v>2.447720574072509</v>
      </c>
      <c r="DM62" s="125">
        <f t="shared" si="83"/>
        <v>6.5714285714285712</v>
      </c>
      <c r="DN62" s="208">
        <f t="shared" si="34"/>
        <v>46</v>
      </c>
    </row>
    <row r="63" spans="1:118" x14ac:dyDescent="0.3">
      <c r="A63" s="1">
        <f t="shared" si="23"/>
        <v>0.64186150923368779</v>
      </c>
      <c r="B63" s="219">
        <v>49</v>
      </c>
      <c r="C63" s="233">
        <f t="shared" si="99"/>
        <v>15.72560697622535</v>
      </c>
      <c r="D63" s="233">
        <f t="shared" si="100"/>
        <v>15.72560697622535</v>
      </c>
      <c r="E63" s="233">
        <f t="shared" si="101"/>
        <v>2.8759906104197182</v>
      </c>
      <c r="F63" s="233">
        <f t="shared" si="102"/>
        <v>5.1727954371295821</v>
      </c>
      <c r="G63" s="233">
        <f t="shared" si="103"/>
        <v>9.5</v>
      </c>
      <c r="H63" s="219">
        <f t="shared" si="12"/>
        <v>49</v>
      </c>
      <c r="S63" s="219">
        <v>49</v>
      </c>
      <c r="T63" s="233">
        <f t="shared" si="52"/>
        <v>15.42244778561542</v>
      </c>
      <c r="U63" s="233">
        <f t="shared" si="53"/>
        <v>15.42244778561542</v>
      </c>
      <c r="V63" s="233">
        <f t="shared" si="54"/>
        <v>3.5241962718620239</v>
      </c>
      <c r="W63" s="233">
        <f t="shared" si="55"/>
        <v>5.1309081569071395</v>
      </c>
      <c r="X63" s="233">
        <f t="shared" si="56"/>
        <v>9.5</v>
      </c>
      <c r="Y63" s="219">
        <f t="shared" si="13"/>
        <v>49</v>
      </c>
      <c r="Z63" s="1">
        <f t="shared" si="14"/>
        <v>0.62948766471899675</v>
      </c>
      <c r="AH63" s="208"/>
      <c r="AI63" s="230">
        <v>47</v>
      </c>
      <c r="AJ63" s="231">
        <f t="shared" si="89"/>
        <v>19.197494230716664</v>
      </c>
      <c r="AK63" s="231">
        <f t="shared" si="90"/>
        <v>19.197494230716664</v>
      </c>
      <c r="AL63" s="231">
        <f t="shared" si="96"/>
        <v>1.6797807451877078</v>
      </c>
      <c r="AM63" s="264">
        <f t="shared" si="91"/>
        <v>2.652503520651698</v>
      </c>
      <c r="AN63" s="264">
        <f t="shared" si="92"/>
        <v>4.2727272727272725</v>
      </c>
      <c r="AO63" s="230">
        <f t="shared" si="97"/>
        <v>47.000000000000007</v>
      </c>
      <c r="AP63" s="302">
        <f t="shared" si="27"/>
        <v>0.81691464811560266</v>
      </c>
      <c r="AX63" s="208">
        <v>47</v>
      </c>
      <c r="AY63" s="228">
        <f t="shared" si="93"/>
        <v>18.827403790231813</v>
      </c>
      <c r="AZ63" s="228">
        <f t="shared" si="94"/>
        <v>18.827403790231813</v>
      </c>
      <c r="BA63" s="228">
        <f t="shared" si="95"/>
        <v>2.4710967474679251</v>
      </c>
      <c r="BB63" s="228">
        <f t="shared" si="87"/>
        <v>2.6013683993411831</v>
      </c>
      <c r="BC63" s="228">
        <f t="shared" si="88"/>
        <v>4.2727272727272725</v>
      </c>
      <c r="BD63" s="208">
        <f t="shared" si="98"/>
        <v>47.000000000000007</v>
      </c>
      <c r="BE63" s="269"/>
      <c r="BO63" s="208">
        <v>47</v>
      </c>
      <c r="BP63" s="230">
        <f t="shared" si="61"/>
        <v>14.056767052217761</v>
      </c>
      <c r="BQ63" s="230">
        <f t="shared" si="62"/>
        <v>14.056767052217761</v>
      </c>
      <c r="BR63" s="230">
        <f t="shared" si="63"/>
        <v>2.7299671170690543</v>
      </c>
      <c r="BS63" s="230">
        <f t="shared" si="64"/>
        <v>4.9422130642097084</v>
      </c>
      <c r="BT63" s="230">
        <f t="shared" si="65"/>
        <v>11.214285714285715</v>
      </c>
      <c r="BU63" s="208">
        <f t="shared" si="28"/>
        <v>47</v>
      </c>
      <c r="BV63" s="1">
        <f t="shared" si="29"/>
        <v>0.59816030009437282</v>
      </c>
      <c r="CC63" s="1">
        <f t="shared" si="35"/>
        <v>0.58662893009983097</v>
      </c>
      <c r="CD63" s="208">
        <v>47</v>
      </c>
      <c r="CE63" s="230">
        <f t="shared" si="66"/>
        <v>13.785779857346027</v>
      </c>
      <c r="CF63" s="230">
        <f t="shared" si="67"/>
        <v>13.785779857346027</v>
      </c>
      <c r="CG63" s="230">
        <f t="shared" si="68"/>
        <v>3.3093836062766657</v>
      </c>
      <c r="CH63" s="230">
        <f t="shared" si="69"/>
        <v>4.9047709647455653</v>
      </c>
      <c r="CI63" s="230">
        <f t="shared" si="70"/>
        <v>11.214285714285715</v>
      </c>
      <c r="CJ63" s="208">
        <f t="shared" si="30"/>
        <v>47</v>
      </c>
      <c r="CK63" s="1">
        <f t="shared" si="31"/>
        <v>0.58662893009983097</v>
      </c>
      <c r="CP63" s="302">
        <f t="shared" si="32"/>
        <v>0.69913310847514099</v>
      </c>
      <c r="CQ63" s="302">
        <v>47</v>
      </c>
      <c r="CR63" s="302">
        <f t="shared" si="40"/>
        <v>16.429628049165814</v>
      </c>
      <c r="CS63" s="302">
        <f t="shared" si="41"/>
        <v>16.429628049165814</v>
      </c>
      <c r="CT63" s="302">
        <f t="shared" si="42"/>
        <v>2.6563886814530129</v>
      </c>
      <c r="CU63" s="302">
        <f t="shared" si="43"/>
        <v>3.2700695059296461</v>
      </c>
      <c r="CV63" s="302">
        <f t="shared" si="44"/>
        <v>8.2142857142857135</v>
      </c>
      <c r="CW63" s="302">
        <f t="shared" si="33"/>
        <v>47</v>
      </c>
      <c r="DH63" s="208">
        <v>47</v>
      </c>
      <c r="DI63" s="125">
        <f t="shared" si="79"/>
        <v>18.100494560389993</v>
      </c>
      <c r="DJ63" s="125">
        <f t="shared" si="80"/>
        <v>18.100494560389993</v>
      </c>
      <c r="DK63" s="125">
        <f t="shared" si="81"/>
        <v>1.5837932740341247</v>
      </c>
      <c r="DL63" s="125">
        <f t="shared" si="82"/>
        <v>2.5009318909001723</v>
      </c>
      <c r="DM63" s="125">
        <f t="shared" si="83"/>
        <v>6.7142857142857135</v>
      </c>
      <c r="DN63" s="208">
        <f t="shared" si="34"/>
        <v>46.999999999999993</v>
      </c>
    </row>
    <row r="64" spans="1:118" x14ac:dyDescent="0.3">
      <c r="A64" s="1">
        <f t="shared" si="23"/>
        <v>0.64536257201132619</v>
      </c>
      <c r="B64" s="219">
        <v>50</v>
      </c>
      <c r="C64" s="233">
        <f t="shared" si="99"/>
        <v>16.134064300283153</v>
      </c>
      <c r="D64" s="233">
        <f t="shared" si="100"/>
        <v>16.134064300283153</v>
      </c>
      <c r="E64" s="233">
        <f t="shared" si="101"/>
        <v>2.9117306262747755</v>
      </c>
      <c r="F64" s="233">
        <f t="shared" si="102"/>
        <v>5.2292316822498313</v>
      </c>
      <c r="G64" s="233">
        <f t="shared" si="103"/>
        <v>9.5909090909090899</v>
      </c>
      <c r="H64" s="219">
        <f t="shared" si="12"/>
        <v>50</v>
      </c>
      <c r="S64" s="219">
        <v>50</v>
      </c>
      <c r="T64" s="233">
        <f t="shared" si="52"/>
        <v>15.823030844982055</v>
      </c>
      <c r="U64" s="233">
        <f t="shared" si="53"/>
        <v>15.823030844982055</v>
      </c>
      <c r="V64" s="233">
        <f t="shared" si="54"/>
        <v>3.5767727984038946</v>
      </c>
      <c r="W64" s="233">
        <f t="shared" si="55"/>
        <v>5.1862564207229092</v>
      </c>
      <c r="X64" s="233">
        <f t="shared" si="56"/>
        <v>9.5909090909090899</v>
      </c>
      <c r="Y64" s="219">
        <f t="shared" si="13"/>
        <v>50.000000000000014</v>
      </c>
      <c r="Z64" s="1">
        <f t="shared" si="14"/>
        <v>0.632921233799282</v>
      </c>
      <c r="AH64" s="208"/>
      <c r="AI64" s="230">
        <v>48</v>
      </c>
      <c r="AJ64" s="231">
        <f t="shared" si="89"/>
        <v>19.605951554774464</v>
      </c>
      <c r="AK64" s="231">
        <f t="shared" si="90"/>
        <v>19.605951554774464</v>
      </c>
      <c r="AL64" s="231">
        <f t="shared" si="96"/>
        <v>1.7155207610427654</v>
      </c>
      <c r="AM64" s="264">
        <f t="shared" si="91"/>
        <v>2.7089397657719467</v>
      </c>
      <c r="AN64" s="264">
        <f t="shared" si="92"/>
        <v>4.3636363636363633</v>
      </c>
      <c r="AO64" s="230">
        <f t="shared" si="97"/>
        <v>48</v>
      </c>
      <c r="AP64" s="302">
        <f t="shared" si="27"/>
        <v>0.81691464811560266</v>
      </c>
      <c r="AX64" s="208">
        <v>48</v>
      </c>
      <c r="AY64" s="228">
        <f t="shared" si="93"/>
        <v>19.227986849598445</v>
      </c>
      <c r="AZ64" s="228">
        <f t="shared" si="94"/>
        <v>19.227986849598445</v>
      </c>
      <c r="BA64" s="228">
        <f t="shared" si="95"/>
        <v>2.5236732740097958</v>
      </c>
      <c r="BB64" s="228">
        <f t="shared" si="87"/>
        <v>2.6567166631569532</v>
      </c>
      <c r="BC64" s="228">
        <f t="shared" si="88"/>
        <v>4.3636363636363633</v>
      </c>
      <c r="BD64" s="208">
        <f t="shared" si="98"/>
        <v>48</v>
      </c>
      <c r="BE64" s="269"/>
      <c r="BO64" s="208">
        <v>48</v>
      </c>
      <c r="BP64" s="230">
        <f t="shared" si="61"/>
        <v>14.441883957757975</v>
      </c>
      <c r="BQ64" s="230">
        <f t="shared" si="62"/>
        <v>14.441883957757975</v>
      </c>
      <c r="BR64" s="230">
        <f t="shared" si="63"/>
        <v>2.7636648463038229</v>
      </c>
      <c r="BS64" s="230">
        <f t="shared" si="64"/>
        <v>4.9954243810373713</v>
      </c>
      <c r="BT64" s="230">
        <f t="shared" si="65"/>
        <v>11.357142857142858</v>
      </c>
      <c r="BU64" s="208">
        <f t="shared" si="28"/>
        <v>48</v>
      </c>
      <c r="BV64" s="1">
        <f t="shared" si="29"/>
        <v>0.60174516490658225</v>
      </c>
      <c r="CC64" s="1">
        <f t="shared" si="35"/>
        <v>0.59014468567405942</v>
      </c>
      <c r="CD64" s="208">
        <v>48</v>
      </c>
      <c r="CE64" s="230">
        <f t="shared" si="66"/>
        <v>14.163472456177425</v>
      </c>
      <c r="CF64" s="230">
        <f t="shared" si="67"/>
        <v>14.163472456177425</v>
      </c>
      <c r="CG64" s="230">
        <f t="shared" si="68"/>
        <v>3.3589557598732869</v>
      </c>
      <c r="CH64" s="230">
        <f t="shared" si="69"/>
        <v>4.956956470629005</v>
      </c>
      <c r="CI64" s="230">
        <f t="shared" si="70"/>
        <v>11.357142857142858</v>
      </c>
      <c r="CJ64" s="208">
        <f t="shared" si="30"/>
        <v>48</v>
      </c>
      <c r="CK64" s="1">
        <f t="shared" si="31"/>
        <v>0.59014468567405942</v>
      </c>
      <c r="CP64" s="302">
        <f t="shared" si="32"/>
        <v>0.70030502699988384</v>
      </c>
      <c r="CQ64" s="302">
        <v>48</v>
      </c>
      <c r="CR64" s="302">
        <f t="shared" si="40"/>
        <v>16.807320647997212</v>
      </c>
      <c r="CS64" s="302">
        <f t="shared" si="41"/>
        <v>16.807320647997212</v>
      </c>
      <c r="CT64" s="302">
        <f t="shared" si="42"/>
        <v>2.7059608350496336</v>
      </c>
      <c r="CU64" s="302">
        <f t="shared" si="43"/>
        <v>3.3222550118130862</v>
      </c>
      <c r="CV64" s="302">
        <f t="shared" si="44"/>
        <v>8.3571428571428577</v>
      </c>
      <c r="CW64" s="302">
        <f t="shared" si="33"/>
        <v>48</v>
      </c>
      <c r="DH64" s="208">
        <v>48</v>
      </c>
      <c r="DI64" s="125">
        <f t="shared" si="79"/>
        <v>18.485611465930209</v>
      </c>
      <c r="DJ64" s="125">
        <f t="shared" si="80"/>
        <v>18.485611465930209</v>
      </c>
      <c r="DK64" s="125">
        <f t="shared" si="81"/>
        <v>1.6174910032688934</v>
      </c>
      <c r="DL64" s="125">
        <f t="shared" si="82"/>
        <v>2.5541432077278357</v>
      </c>
      <c r="DM64" s="125">
        <f t="shared" si="83"/>
        <v>6.8571428571428568</v>
      </c>
      <c r="DN64" s="208">
        <f t="shared" si="34"/>
        <v>48</v>
      </c>
    </row>
    <row r="65" spans="1:118" x14ac:dyDescent="0.3">
      <c r="A65" s="1">
        <f t="shared" si="23"/>
        <v>0.64872633820944914</v>
      </c>
      <c r="B65" s="219">
        <v>51</v>
      </c>
      <c r="C65" s="233">
        <f t="shared" si="99"/>
        <v>16.542521624340953</v>
      </c>
      <c r="D65" s="233">
        <f t="shared" si="100"/>
        <v>16.542521624340953</v>
      </c>
      <c r="E65" s="233">
        <f t="shared" si="101"/>
        <v>2.9474706421298333</v>
      </c>
      <c r="F65" s="233">
        <f t="shared" si="102"/>
        <v>5.2856679273700795</v>
      </c>
      <c r="G65" s="233">
        <f t="shared" si="103"/>
        <v>9.6818181818181817</v>
      </c>
      <c r="H65" s="219">
        <f t="shared" si="12"/>
        <v>51</v>
      </c>
      <c r="S65" s="219">
        <v>51</v>
      </c>
      <c r="T65" s="233">
        <f t="shared" si="52"/>
        <v>16.223613904348689</v>
      </c>
      <c r="U65" s="233">
        <f t="shared" si="53"/>
        <v>16.223613904348689</v>
      </c>
      <c r="V65" s="233">
        <f t="shared" si="54"/>
        <v>3.6293493249457653</v>
      </c>
      <c r="W65" s="233">
        <f t="shared" si="55"/>
        <v>5.2416046845386788</v>
      </c>
      <c r="X65" s="233">
        <f t="shared" si="56"/>
        <v>9.6818181818181817</v>
      </c>
      <c r="Y65" s="219">
        <f t="shared" si="13"/>
        <v>51</v>
      </c>
      <c r="Z65" s="1">
        <f t="shared" si="14"/>
        <v>0.63622015311171332</v>
      </c>
      <c r="AH65" s="208"/>
      <c r="AI65" s="230">
        <v>49</v>
      </c>
      <c r="AJ65" s="231">
        <f t="shared" si="89"/>
        <v>20.014408878832263</v>
      </c>
      <c r="AK65" s="231">
        <f t="shared" si="90"/>
        <v>20.014408878832263</v>
      </c>
      <c r="AL65" s="231">
        <f t="shared" si="96"/>
        <v>1.7512607768978232</v>
      </c>
      <c r="AM65" s="264">
        <f t="shared" si="91"/>
        <v>2.7653760108921954</v>
      </c>
      <c r="AN65" s="264">
        <f t="shared" si="92"/>
        <v>4.454545454545455</v>
      </c>
      <c r="AO65" s="230">
        <f t="shared" si="97"/>
        <v>49</v>
      </c>
      <c r="AP65" s="302">
        <f t="shared" si="27"/>
        <v>0.81691464811560255</v>
      </c>
      <c r="AX65" s="208">
        <v>49</v>
      </c>
      <c r="AY65" s="228">
        <f t="shared" si="93"/>
        <v>19.62856990896508</v>
      </c>
      <c r="AZ65" s="228">
        <f t="shared" si="94"/>
        <v>19.62856990896508</v>
      </c>
      <c r="BA65" s="228">
        <f t="shared" si="95"/>
        <v>2.5762498005516665</v>
      </c>
      <c r="BB65" s="228">
        <f t="shared" si="87"/>
        <v>2.7120649269727228</v>
      </c>
      <c r="BC65" s="228">
        <f t="shared" si="88"/>
        <v>4.454545454545455</v>
      </c>
      <c r="BD65" s="208">
        <f t="shared" si="98"/>
        <v>49</v>
      </c>
      <c r="BE65" s="269"/>
      <c r="BO65" s="208">
        <v>49</v>
      </c>
      <c r="BP65" s="230">
        <f t="shared" si="61"/>
        <v>14.827000863298187</v>
      </c>
      <c r="BQ65" s="230">
        <f t="shared" si="62"/>
        <v>14.827000863298187</v>
      </c>
      <c r="BR65" s="230">
        <f t="shared" si="63"/>
        <v>2.7973625755385916</v>
      </c>
      <c r="BS65" s="230">
        <f t="shared" si="64"/>
        <v>5.0486356978650342</v>
      </c>
      <c r="BT65" s="230">
        <f t="shared" si="65"/>
        <v>11.5</v>
      </c>
      <c r="BU65" s="208">
        <f t="shared" si="28"/>
        <v>49</v>
      </c>
      <c r="BV65" s="1">
        <f t="shared" si="29"/>
        <v>0.60518370870604843</v>
      </c>
      <c r="CC65" s="1">
        <f t="shared" si="35"/>
        <v>0.59351694102076835</v>
      </c>
      <c r="CD65" s="208">
        <v>49</v>
      </c>
      <c r="CE65" s="230">
        <f t="shared" si="66"/>
        <v>14.541165055008824</v>
      </c>
      <c r="CF65" s="230">
        <f t="shared" si="67"/>
        <v>14.541165055008824</v>
      </c>
      <c r="CG65" s="230">
        <f t="shared" si="68"/>
        <v>3.408527913469908</v>
      </c>
      <c r="CH65" s="230">
        <f t="shared" si="69"/>
        <v>5.0091419765124456</v>
      </c>
      <c r="CI65" s="230">
        <f t="shared" si="70"/>
        <v>11.5</v>
      </c>
      <c r="CJ65" s="208">
        <f t="shared" si="30"/>
        <v>49</v>
      </c>
      <c r="CK65" s="1">
        <f t="shared" si="31"/>
        <v>0.59351694102076835</v>
      </c>
      <c r="CP65" s="302">
        <f t="shared" si="32"/>
        <v>0.70142911211545345</v>
      </c>
      <c r="CQ65" s="302">
        <v>49</v>
      </c>
      <c r="CR65" s="302">
        <f t="shared" si="40"/>
        <v>17.185013246828611</v>
      </c>
      <c r="CS65" s="302">
        <f t="shared" si="41"/>
        <v>17.185013246828611</v>
      </c>
      <c r="CT65" s="302">
        <f t="shared" si="42"/>
        <v>2.7555329886462547</v>
      </c>
      <c r="CU65" s="302">
        <f t="shared" si="43"/>
        <v>3.3744405176965264</v>
      </c>
      <c r="CV65" s="302">
        <f t="shared" si="44"/>
        <v>8.5</v>
      </c>
      <c r="CW65" s="302">
        <f t="shared" si="33"/>
        <v>49</v>
      </c>
      <c r="DH65" s="208">
        <v>49</v>
      </c>
      <c r="DI65" s="125">
        <f t="shared" si="79"/>
        <v>18.87072837147042</v>
      </c>
      <c r="DJ65" s="125">
        <f t="shared" si="80"/>
        <v>18.87072837147042</v>
      </c>
      <c r="DK65" s="125">
        <f t="shared" si="81"/>
        <v>1.6511887325036618</v>
      </c>
      <c r="DL65" s="125">
        <f t="shared" si="82"/>
        <v>2.6073545245554985</v>
      </c>
      <c r="DM65" s="125">
        <f t="shared" si="83"/>
        <v>7</v>
      </c>
      <c r="DN65" s="208">
        <f t="shared" si="34"/>
        <v>49</v>
      </c>
    </row>
    <row r="66" spans="1:118" x14ac:dyDescent="0.3">
      <c r="A66" s="1">
        <f t="shared" si="23"/>
        <v>0.65196072878456746</v>
      </c>
      <c r="B66" s="219">
        <v>52</v>
      </c>
      <c r="C66" s="233">
        <f t="shared" si="99"/>
        <v>16.950978948398756</v>
      </c>
      <c r="D66" s="233">
        <f t="shared" si="100"/>
        <v>16.950978948398756</v>
      </c>
      <c r="E66" s="233">
        <f t="shared" si="101"/>
        <v>2.9832106579848912</v>
      </c>
      <c r="F66" s="233">
        <f t="shared" si="102"/>
        <v>5.3421041724903287</v>
      </c>
      <c r="G66" s="233">
        <f t="shared" si="103"/>
        <v>9.7727272727272734</v>
      </c>
      <c r="H66" s="219">
        <f t="shared" si="12"/>
        <v>52.000000000000007</v>
      </c>
      <c r="S66" s="219">
        <v>52</v>
      </c>
      <c r="T66" s="233">
        <f t="shared" si="52"/>
        <v>16.624196963715324</v>
      </c>
      <c r="U66" s="233">
        <f t="shared" si="53"/>
        <v>16.624196963715324</v>
      </c>
      <c r="V66" s="233">
        <f t="shared" si="54"/>
        <v>3.6819258514876361</v>
      </c>
      <c r="W66" s="233">
        <f t="shared" si="55"/>
        <v>5.2969529483544484</v>
      </c>
      <c r="X66" s="233">
        <f t="shared" si="56"/>
        <v>9.7727272727272734</v>
      </c>
      <c r="Y66" s="219">
        <f t="shared" si="13"/>
        <v>52.000000000000007</v>
      </c>
      <c r="Z66" s="1">
        <f t="shared" si="14"/>
        <v>0.63939219091212773</v>
      </c>
      <c r="AH66" s="208"/>
      <c r="AI66" s="230">
        <v>50</v>
      </c>
      <c r="AJ66" s="231">
        <f t="shared" si="89"/>
        <v>20.422866202890066</v>
      </c>
      <c r="AK66" s="231">
        <f t="shared" si="90"/>
        <v>20.422866202890066</v>
      </c>
      <c r="AL66" s="231">
        <f t="shared" si="96"/>
        <v>1.7870007927528808</v>
      </c>
      <c r="AM66" s="264">
        <f t="shared" si="91"/>
        <v>2.8218122560124446</v>
      </c>
      <c r="AN66" s="264">
        <f t="shared" si="92"/>
        <v>4.5454545454545459</v>
      </c>
      <c r="AO66" s="230">
        <f t="shared" si="97"/>
        <v>50</v>
      </c>
      <c r="AP66" s="302">
        <f t="shared" si="27"/>
        <v>0.81691464811560266</v>
      </c>
      <c r="AX66" s="208">
        <v>50</v>
      </c>
      <c r="AY66" s="228">
        <f t="shared" si="93"/>
        <v>20.029152968331715</v>
      </c>
      <c r="AZ66" s="228">
        <f t="shared" si="94"/>
        <v>20.029152968331715</v>
      </c>
      <c r="BA66" s="228">
        <f t="shared" si="95"/>
        <v>2.6288263270935373</v>
      </c>
      <c r="BB66" s="228">
        <f t="shared" si="87"/>
        <v>2.7674131907884929</v>
      </c>
      <c r="BC66" s="228">
        <f t="shared" si="88"/>
        <v>4.5454545454545459</v>
      </c>
      <c r="BD66" s="208">
        <f t="shared" si="98"/>
        <v>50.000000000000007</v>
      </c>
      <c r="BE66" s="269"/>
      <c r="BO66" s="208">
        <v>50</v>
      </c>
      <c r="BP66" s="230">
        <f t="shared" si="61"/>
        <v>15.2121177688384</v>
      </c>
      <c r="BQ66" s="230">
        <f t="shared" si="62"/>
        <v>15.2121177688384</v>
      </c>
      <c r="BR66" s="230">
        <f t="shared" si="63"/>
        <v>2.8310603047733602</v>
      </c>
      <c r="BS66" s="230">
        <f t="shared" si="64"/>
        <v>5.101847014692698</v>
      </c>
      <c r="BT66" s="230">
        <f t="shared" si="65"/>
        <v>11.642857142857142</v>
      </c>
      <c r="BU66" s="208">
        <f t="shared" si="28"/>
        <v>50</v>
      </c>
      <c r="BV66" s="1">
        <f t="shared" si="29"/>
        <v>0.60848471075353605</v>
      </c>
      <c r="CC66" s="1">
        <f t="shared" si="35"/>
        <v>0.5967543061536088</v>
      </c>
      <c r="CD66" s="208">
        <v>50</v>
      </c>
      <c r="CE66" s="230">
        <f t="shared" si="66"/>
        <v>14.91885765384022</v>
      </c>
      <c r="CF66" s="230">
        <f t="shared" si="67"/>
        <v>14.91885765384022</v>
      </c>
      <c r="CG66" s="230">
        <f t="shared" si="68"/>
        <v>3.4581000670665287</v>
      </c>
      <c r="CH66" s="230">
        <f t="shared" si="69"/>
        <v>5.0613274823958854</v>
      </c>
      <c r="CI66" s="230">
        <f t="shared" si="70"/>
        <v>11.642857142857142</v>
      </c>
      <c r="CJ66" s="208">
        <f t="shared" si="30"/>
        <v>50</v>
      </c>
      <c r="CK66" s="1">
        <f t="shared" si="31"/>
        <v>0.5967543061536088</v>
      </c>
      <c r="CP66" s="302">
        <f t="shared" si="32"/>
        <v>0.70250823382640037</v>
      </c>
      <c r="CQ66" s="302">
        <v>50</v>
      </c>
      <c r="CR66" s="302">
        <f t="shared" si="40"/>
        <v>17.562705845660005</v>
      </c>
      <c r="CS66" s="302">
        <f t="shared" si="41"/>
        <v>17.562705845660005</v>
      </c>
      <c r="CT66" s="302">
        <f t="shared" si="42"/>
        <v>2.8051051422428759</v>
      </c>
      <c r="CU66" s="302">
        <f t="shared" si="43"/>
        <v>3.4266260235799666</v>
      </c>
      <c r="CV66" s="302">
        <f t="shared" si="44"/>
        <v>8.6428571428571423</v>
      </c>
      <c r="CW66" s="302">
        <f t="shared" si="33"/>
        <v>49.999999999999986</v>
      </c>
      <c r="DH66" s="208">
        <v>50</v>
      </c>
      <c r="DI66" s="125">
        <f t="shared" si="79"/>
        <v>19.255845277010632</v>
      </c>
      <c r="DJ66" s="125">
        <f t="shared" si="80"/>
        <v>19.255845277010632</v>
      </c>
      <c r="DK66" s="125">
        <f t="shared" si="81"/>
        <v>1.6848864617384305</v>
      </c>
      <c r="DL66" s="125">
        <f t="shared" si="82"/>
        <v>2.6605658413831619</v>
      </c>
      <c r="DM66" s="125">
        <f t="shared" si="83"/>
        <v>7.1428571428571423</v>
      </c>
      <c r="DN66" s="208">
        <f t="shared" si="34"/>
        <v>50</v>
      </c>
    </row>
    <row r="67" spans="1:118" x14ac:dyDescent="0.3">
      <c r="A67" s="1">
        <f t="shared" si="23"/>
        <v>0.65507306688515299</v>
      </c>
      <c r="B67" s="219">
        <v>53</v>
      </c>
      <c r="C67" s="233">
        <f t="shared" si="99"/>
        <v>17.359436272456556</v>
      </c>
      <c r="D67" s="233">
        <f t="shared" si="100"/>
        <v>17.359436272456556</v>
      </c>
      <c r="E67" s="233">
        <f t="shared" si="101"/>
        <v>3.0189506738399485</v>
      </c>
      <c r="F67" s="233">
        <f t="shared" si="102"/>
        <v>5.3985404176105778</v>
      </c>
      <c r="G67" s="233">
        <f t="shared" si="103"/>
        <v>9.8636363636363633</v>
      </c>
      <c r="H67" s="219">
        <f t="shared" si="12"/>
        <v>53</v>
      </c>
      <c r="S67" s="219">
        <v>53</v>
      </c>
      <c r="T67" s="233">
        <f t="shared" si="52"/>
        <v>17.024780023081959</v>
      </c>
      <c r="U67" s="233">
        <f t="shared" si="53"/>
        <v>17.024780023081959</v>
      </c>
      <c r="V67" s="233">
        <f t="shared" si="54"/>
        <v>3.7345023780295068</v>
      </c>
      <c r="W67" s="233">
        <f t="shared" si="55"/>
        <v>5.3523012121702189</v>
      </c>
      <c r="X67" s="233">
        <f t="shared" si="56"/>
        <v>9.8636363636363633</v>
      </c>
      <c r="Y67" s="219">
        <f t="shared" si="13"/>
        <v>53</v>
      </c>
      <c r="Z67" s="1">
        <f t="shared" si="14"/>
        <v>0.64244452917290418</v>
      </c>
      <c r="AH67" s="208"/>
      <c r="AI67" s="230">
        <v>51</v>
      </c>
      <c r="AJ67" s="231">
        <f t="shared" si="89"/>
        <v>20.83132352694787</v>
      </c>
      <c r="AK67" s="231">
        <f t="shared" si="90"/>
        <v>20.83132352694787</v>
      </c>
      <c r="AL67" s="231">
        <f t="shared" si="96"/>
        <v>1.8227408086079384</v>
      </c>
      <c r="AM67" s="264">
        <f t="shared" si="91"/>
        <v>2.8782485011326933</v>
      </c>
      <c r="AN67" s="264">
        <f t="shared" si="92"/>
        <v>4.6363636363636367</v>
      </c>
      <c r="AO67" s="230">
        <f t="shared" si="97"/>
        <v>51.000000000000014</v>
      </c>
      <c r="AP67" s="302">
        <f t="shared" si="27"/>
        <v>0.81691464811560255</v>
      </c>
      <c r="AX67" s="208">
        <v>51</v>
      </c>
      <c r="AY67" s="228">
        <f t="shared" si="93"/>
        <v>20.42973602769835</v>
      </c>
      <c r="AZ67" s="228">
        <f t="shared" si="94"/>
        <v>20.42973602769835</v>
      </c>
      <c r="BA67" s="228">
        <f t="shared" si="95"/>
        <v>2.681402853635408</v>
      </c>
      <c r="BB67" s="228">
        <f t="shared" si="87"/>
        <v>2.8227614546042625</v>
      </c>
      <c r="BC67" s="228">
        <f t="shared" si="88"/>
        <v>4.6363636363636367</v>
      </c>
      <c r="BD67" s="208">
        <f t="shared" si="98"/>
        <v>51.000000000000014</v>
      </c>
      <c r="BE67" s="269"/>
      <c r="BO67" s="208">
        <v>51</v>
      </c>
      <c r="BP67" s="230">
        <f t="shared" si="61"/>
        <v>15.597234674378614</v>
      </c>
      <c r="BQ67" s="230">
        <f t="shared" si="62"/>
        <v>15.597234674378614</v>
      </c>
      <c r="BR67" s="230">
        <f t="shared" si="63"/>
        <v>2.8647580340081289</v>
      </c>
      <c r="BS67" s="230">
        <f t="shared" si="64"/>
        <v>5.1550583315203617</v>
      </c>
      <c r="BT67" s="230">
        <f t="shared" si="65"/>
        <v>11.785714285714285</v>
      </c>
      <c r="BU67" s="208">
        <f t="shared" si="28"/>
        <v>51.000000000000007</v>
      </c>
      <c r="BV67" s="1">
        <f t="shared" si="29"/>
        <v>0.61165626174033771</v>
      </c>
      <c r="CC67" s="1">
        <f t="shared" si="35"/>
        <v>0.59986471579104383</v>
      </c>
      <c r="CD67" s="208">
        <v>51</v>
      </c>
      <c r="CE67" s="230">
        <f t="shared" si="66"/>
        <v>15.296550252671619</v>
      </c>
      <c r="CF67" s="230">
        <f t="shared" si="67"/>
        <v>15.296550252671619</v>
      </c>
      <c r="CG67" s="230">
        <f t="shared" si="68"/>
        <v>3.5076722206631499</v>
      </c>
      <c r="CH67" s="230">
        <f t="shared" si="69"/>
        <v>5.1135129882793251</v>
      </c>
      <c r="CI67" s="230">
        <f t="shared" si="70"/>
        <v>11.785714285714285</v>
      </c>
      <c r="CJ67" s="208">
        <f t="shared" si="30"/>
        <v>51</v>
      </c>
      <c r="CK67" s="1">
        <f t="shared" si="31"/>
        <v>0.59986471579104383</v>
      </c>
      <c r="CP67" s="302">
        <f t="shared" si="32"/>
        <v>0.70354503703887872</v>
      </c>
      <c r="CQ67" s="302">
        <v>51</v>
      </c>
      <c r="CR67" s="302">
        <f t="shared" si="40"/>
        <v>17.940398444491404</v>
      </c>
      <c r="CS67" s="302">
        <f t="shared" si="41"/>
        <v>17.940398444491404</v>
      </c>
      <c r="CT67" s="302">
        <f t="shared" si="42"/>
        <v>2.8546772958394966</v>
      </c>
      <c r="CU67" s="302">
        <f t="shared" si="43"/>
        <v>3.4788115294634068</v>
      </c>
      <c r="CV67" s="302">
        <f t="shared" si="44"/>
        <v>8.7857142857142847</v>
      </c>
      <c r="CW67" s="302">
        <f t="shared" si="33"/>
        <v>50.999999999999993</v>
      </c>
      <c r="DH67" s="208">
        <v>51</v>
      </c>
      <c r="DI67" s="125">
        <f t="shared" si="79"/>
        <v>19.640962182550847</v>
      </c>
      <c r="DJ67" s="125">
        <f t="shared" si="80"/>
        <v>19.640962182550847</v>
      </c>
      <c r="DK67" s="125">
        <f t="shared" si="81"/>
        <v>1.7185841909731991</v>
      </c>
      <c r="DL67" s="125">
        <f t="shared" si="82"/>
        <v>2.7137771582108252</v>
      </c>
      <c r="DM67" s="125">
        <f t="shared" si="83"/>
        <v>7.2857142857142856</v>
      </c>
      <c r="DN67" s="208">
        <f t="shared" si="34"/>
        <v>51</v>
      </c>
    </row>
    <row r="68" spans="1:118" x14ac:dyDescent="0.3">
      <c r="A68" s="1">
        <f t="shared" si="23"/>
        <v>0.65807013320423546</v>
      </c>
      <c r="B68" s="219">
        <v>54</v>
      </c>
      <c r="C68" s="233">
        <f t="shared" si="99"/>
        <v>17.767893596514359</v>
      </c>
      <c r="D68" s="233">
        <f t="shared" si="100"/>
        <v>17.767893596514359</v>
      </c>
      <c r="E68" s="233">
        <f t="shared" si="101"/>
        <v>3.0546906896950063</v>
      </c>
      <c r="F68" s="233">
        <f t="shared" si="102"/>
        <v>5.4549766627308269</v>
      </c>
      <c r="G68" s="233">
        <f t="shared" si="103"/>
        <v>9.954545454545455</v>
      </c>
      <c r="H68" s="219">
        <f t="shared" si="12"/>
        <v>54.000000000000007</v>
      </c>
      <c r="S68" s="219">
        <v>54</v>
      </c>
      <c r="T68" s="233">
        <f t="shared" si="52"/>
        <v>17.425363082448591</v>
      </c>
      <c r="U68" s="233">
        <f t="shared" si="53"/>
        <v>17.425363082448591</v>
      </c>
      <c r="V68" s="233">
        <f t="shared" si="54"/>
        <v>3.7870789045713775</v>
      </c>
      <c r="W68" s="233">
        <f t="shared" si="55"/>
        <v>5.4076494759859886</v>
      </c>
      <c r="X68" s="233">
        <f t="shared" si="56"/>
        <v>9.954545454545455</v>
      </c>
      <c r="Y68" s="219">
        <f t="shared" si="13"/>
        <v>54.000000000000007</v>
      </c>
      <c r="Z68" s="1">
        <f t="shared" si="14"/>
        <v>0.64538381786846621</v>
      </c>
      <c r="AH68" s="208"/>
      <c r="AI68" s="230">
        <v>52</v>
      </c>
      <c r="AJ68" s="231">
        <f t="shared" si="89"/>
        <v>21.239780851005669</v>
      </c>
      <c r="AK68" s="231">
        <f t="shared" si="90"/>
        <v>21.239780851005669</v>
      </c>
      <c r="AL68" s="231">
        <f t="shared" si="96"/>
        <v>1.858480824462996</v>
      </c>
      <c r="AM68" s="264">
        <f t="shared" si="91"/>
        <v>2.9346847462529424</v>
      </c>
      <c r="AN68" s="264">
        <f t="shared" si="92"/>
        <v>4.7272727272727275</v>
      </c>
      <c r="AO68" s="230">
        <f t="shared" si="97"/>
        <v>52</v>
      </c>
      <c r="AP68" s="302">
        <f t="shared" si="27"/>
        <v>0.81691464811560266</v>
      </c>
      <c r="AX68" s="208">
        <v>52</v>
      </c>
      <c r="AY68" s="228">
        <f t="shared" si="93"/>
        <v>20.830319087064982</v>
      </c>
      <c r="AZ68" s="228">
        <f t="shared" si="94"/>
        <v>20.830319087064982</v>
      </c>
      <c r="BA68" s="228">
        <f t="shared" si="95"/>
        <v>2.7339793801772787</v>
      </c>
      <c r="BB68" s="228">
        <f t="shared" si="87"/>
        <v>2.8781097184200326</v>
      </c>
      <c r="BC68" s="228">
        <f t="shared" si="88"/>
        <v>4.7272727272727275</v>
      </c>
      <c r="BD68" s="208">
        <f t="shared" si="98"/>
        <v>52.000000000000007</v>
      </c>
      <c r="BE68" s="269"/>
      <c r="BO68" s="208">
        <v>52</v>
      </c>
      <c r="BP68" s="230">
        <f t="shared" si="61"/>
        <v>15.982351579918825</v>
      </c>
      <c r="BQ68" s="230">
        <f t="shared" si="62"/>
        <v>15.982351579918825</v>
      </c>
      <c r="BR68" s="230">
        <f t="shared" si="63"/>
        <v>2.8984557632428976</v>
      </c>
      <c r="BS68" s="230">
        <f t="shared" si="64"/>
        <v>5.2082696483480238</v>
      </c>
      <c r="BT68" s="230">
        <f t="shared" si="65"/>
        <v>11.928571428571427</v>
      </c>
      <c r="BU68" s="208">
        <f t="shared" si="28"/>
        <v>52</v>
      </c>
      <c r="BV68" s="1">
        <f t="shared" si="29"/>
        <v>0.61470582999687795</v>
      </c>
      <c r="CC68" s="1">
        <f t="shared" si="35"/>
        <v>0.60285549428857754</v>
      </c>
      <c r="CD68" s="208">
        <v>52</v>
      </c>
      <c r="CE68" s="230">
        <f t="shared" si="66"/>
        <v>15.674242851503017</v>
      </c>
      <c r="CF68" s="230">
        <f t="shared" si="67"/>
        <v>15.674242851503017</v>
      </c>
      <c r="CG68" s="230">
        <f t="shared" si="68"/>
        <v>3.5572443742597706</v>
      </c>
      <c r="CH68" s="230">
        <f t="shared" si="69"/>
        <v>5.1656984941627657</v>
      </c>
      <c r="CI68" s="230">
        <f t="shared" si="70"/>
        <v>11.928571428571427</v>
      </c>
      <c r="CJ68" s="208">
        <f t="shared" si="30"/>
        <v>52</v>
      </c>
      <c r="CK68" s="1">
        <f t="shared" si="31"/>
        <v>0.60285549428857754</v>
      </c>
      <c r="CP68" s="302">
        <f t="shared" si="32"/>
        <v>0.70454196320472318</v>
      </c>
      <c r="CQ68" s="302">
        <v>52</v>
      </c>
      <c r="CR68" s="302">
        <f t="shared" si="40"/>
        <v>18.318091043322802</v>
      </c>
      <c r="CS68" s="302">
        <f t="shared" si="41"/>
        <v>18.318091043322802</v>
      </c>
      <c r="CT68" s="302">
        <f t="shared" si="42"/>
        <v>2.9042494494361177</v>
      </c>
      <c r="CU68" s="302">
        <f t="shared" si="43"/>
        <v>3.5309970353468469</v>
      </c>
      <c r="CV68" s="302">
        <f t="shared" si="44"/>
        <v>8.928571428571427</v>
      </c>
      <c r="CW68" s="302">
        <f t="shared" si="33"/>
        <v>52</v>
      </c>
      <c r="DH68" s="208">
        <v>52</v>
      </c>
      <c r="DI68" s="125">
        <f t="shared" si="79"/>
        <v>20.026079088091059</v>
      </c>
      <c r="DJ68" s="125">
        <f t="shared" si="80"/>
        <v>20.026079088091059</v>
      </c>
      <c r="DK68" s="125">
        <f t="shared" si="81"/>
        <v>1.7522819202079678</v>
      </c>
      <c r="DL68" s="125">
        <f t="shared" si="82"/>
        <v>2.7669884750384885</v>
      </c>
      <c r="DM68" s="125">
        <f t="shared" si="83"/>
        <v>7.4285714285714279</v>
      </c>
      <c r="DN68" s="208">
        <f t="shared" si="34"/>
        <v>52.000000000000007</v>
      </c>
    </row>
    <row r="69" spans="1:118" x14ac:dyDescent="0.3">
      <c r="A69" s="1">
        <f t="shared" si="23"/>
        <v>0.66095821529353305</v>
      </c>
      <c r="B69" s="219">
        <v>55</v>
      </c>
      <c r="C69" s="233">
        <f t="shared" si="99"/>
        <v>18.176350920572158</v>
      </c>
      <c r="D69" s="233">
        <f t="shared" si="100"/>
        <v>18.176350920572158</v>
      </c>
      <c r="E69" s="233">
        <f t="shared" si="101"/>
        <v>3.0904307055500642</v>
      </c>
      <c r="F69" s="233">
        <f t="shared" si="102"/>
        <v>5.5114129078510761</v>
      </c>
      <c r="G69" s="233">
        <f t="shared" si="103"/>
        <v>10.045454545454547</v>
      </c>
      <c r="H69" s="219">
        <f t="shared" si="12"/>
        <v>55</v>
      </c>
      <c r="S69" s="219">
        <v>55</v>
      </c>
      <c r="T69" s="233">
        <f t="shared" si="52"/>
        <v>17.825946141815226</v>
      </c>
      <c r="U69" s="233">
        <f t="shared" si="53"/>
        <v>17.825946141815226</v>
      </c>
      <c r="V69" s="233">
        <f t="shared" si="54"/>
        <v>3.8396554311132483</v>
      </c>
      <c r="W69" s="233">
        <f t="shared" si="55"/>
        <v>5.4629977398017591</v>
      </c>
      <c r="X69" s="233">
        <f t="shared" si="56"/>
        <v>10.045454545454547</v>
      </c>
      <c r="Y69" s="219">
        <f t="shared" si="13"/>
        <v>55.000000000000007</v>
      </c>
      <c r="Z69" s="1">
        <f t="shared" si="14"/>
        <v>0.64821622333873541</v>
      </c>
      <c r="AH69" s="208"/>
      <c r="AI69" s="230">
        <v>53</v>
      </c>
      <c r="AJ69" s="231">
        <f t="shared" si="89"/>
        <v>21.648238175063469</v>
      </c>
      <c r="AK69" s="231">
        <f t="shared" si="90"/>
        <v>21.648238175063469</v>
      </c>
      <c r="AL69" s="231">
        <f t="shared" si="96"/>
        <v>1.8942208403180536</v>
      </c>
      <c r="AM69" s="264">
        <f t="shared" si="91"/>
        <v>2.9911209913731911</v>
      </c>
      <c r="AN69" s="264">
        <f t="shared" si="92"/>
        <v>4.8181818181818183</v>
      </c>
      <c r="AO69" s="230">
        <f t="shared" si="97"/>
        <v>53.000000000000007</v>
      </c>
      <c r="AP69" s="302">
        <f t="shared" si="27"/>
        <v>0.81691464811560244</v>
      </c>
      <c r="AX69" s="208">
        <v>53</v>
      </c>
      <c r="AY69" s="228">
        <f t="shared" si="93"/>
        <v>21.230902146431617</v>
      </c>
      <c r="AZ69" s="228">
        <f t="shared" si="94"/>
        <v>21.230902146431617</v>
      </c>
      <c r="BA69" s="228">
        <f t="shared" si="95"/>
        <v>2.7865559067191494</v>
      </c>
      <c r="BB69" s="228">
        <f t="shared" si="87"/>
        <v>2.9334579822358022</v>
      </c>
      <c r="BC69" s="228">
        <f t="shared" si="88"/>
        <v>4.8181818181818183</v>
      </c>
      <c r="BD69" s="208">
        <f t="shared" si="98"/>
        <v>53.000000000000007</v>
      </c>
      <c r="BE69" s="269"/>
      <c r="BO69" s="208">
        <v>53</v>
      </c>
      <c r="BP69" s="230">
        <f t="shared" si="61"/>
        <v>16.367468485459039</v>
      </c>
      <c r="BQ69" s="230">
        <f t="shared" si="62"/>
        <v>16.367468485459039</v>
      </c>
      <c r="BR69" s="230">
        <f t="shared" si="63"/>
        <v>2.9321534924776662</v>
      </c>
      <c r="BS69" s="230">
        <f t="shared" si="64"/>
        <v>5.2614809651756875</v>
      </c>
      <c r="BT69" s="230">
        <f t="shared" si="65"/>
        <v>12.071428571428571</v>
      </c>
      <c r="BU69" s="208">
        <f t="shared" si="28"/>
        <v>53</v>
      </c>
      <c r="BV69" s="1">
        <f t="shared" si="29"/>
        <v>0.61764032020600146</v>
      </c>
      <c r="CC69" s="1">
        <f t="shared" si="35"/>
        <v>0.60573341322016672</v>
      </c>
      <c r="CD69" s="208">
        <v>53</v>
      </c>
      <c r="CE69" s="230">
        <f t="shared" si="66"/>
        <v>16.051935450334415</v>
      </c>
      <c r="CF69" s="230">
        <f t="shared" si="67"/>
        <v>16.051935450334415</v>
      </c>
      <c r="CG69" s="230">
        <f t="shared" si="68"/>
        <v>3.6068165278563917</v>
      </c>
      <c r="CH69" s="230">
        <f t="shared" si="69"/>
        <v>5.2178840000462063</v>
      </c>
      <c r="CI69" s="230">
        <f t="shared" si="70"/>
        <v>12.071428571428571</v>
      </c>
      <c r="CJ69" s="208">
        <f t="shared" si="30"/>
        <v>52.999999999999993</v>
      </c>
      <c r="CK69" s="1">
        <f t="shared" si="31"/>
        <v>0.60573341322016672</v>
      </c>
      <c r="CP69" s="302">
        <f t="shared" si="32"/>
        <v>0.70550126951525294</v>
      </c>
      <c r="CQ69" s="302">
        <v>53</v>
      </c>
      <c r="CR69" s="302">
        <f t="shared" si="40"/>
        <v>18.695783642154201</v>
      </c>
      <c r="CS69" s="302">
        <f t="shared" si="41"/>
        <v>18.695783642154201</v>
      </c>
      <c r="CT69" s="302">
        <f t="shared" si="42"/>
        <v>2.9538216030327384</v>
      </c>
      <c r="CU69" s="302">
        <f t="shared" si="43"/>
        <v>3.5831825412302871</v>
      </c>
      <c r="CV69" s="302">
        <f t="shared" si="44"/>
        <v>9.0714285714285712</v>
      </c>
      <c r="CW69" s="302">
        <f t="shared" si="33"/>
        <v>52.999999999999993</v>
      </c>
      <c r="DH69" s="208">
        <v>53</v>
      </c>
      <c r="DI69" s="125">
        <f t="shared" si="79"/>
        <v>20.411195993631271</v>
      </c>
      <c r="DJ69" s="125">
        <f t="shared" si="80"/>
        <v>20.411195993631271</v>
      </c>
      <c r="DK69" s="125">
        <f t="shared" si="81"/>
        <v>1.7859796494427362</v>
      </c>
      <c r="DL69" s="125">
        <f t="shared" si="82"/>
        <v>2.8201997918661514</v>
      </c>
      <c r="DM69" s="125">
        <f t="shared" si="83"/>
        <v>7.5714285714285712</v>
      </c>
      <c r="DN69" s="208">
        <f t="shared" si="34"/>
        <v>53</v>
      </c>
    </row>
    <row r="70" spans="1:118" x14ac:dyDescent="0.3">
      <c r="A70" s="1">
        <f t="shared" si="23"/>
        <v>0.66374315159392705</v>
      </c>
      <c r="B70" s="219">
        <v>56</v>
      </c>
      <c r="C70" s="233">
        <f t="shared" si="99"/>
        <v>18.584808244629961</v>
      </c>
      <c r="D70" s="233">
        <f t="shared" si="100"/>
        <v>18.584808244629961</v>
      </c>
      <c r="E70" s="233">
        <f t="shared" si="101"/>
        <v>3.1261707214051215</v>
      </c>
      <c r="F70" s="233">
        <f t="shared" si="102"/>
        <v>5.5678491529713243</v>
      </c>
      <c r="G70" s="233">
        <f t="shared" si="103"/>
        <v>10.136363636363637</v>
      </c>
      <c r="H70" s="219">
        <f t="shared" si="12"/>
        <v>56.000000000000014</v>
      </c>
      <c r="S70" s="219">
        <v>56</v>
      </c>
      <c r="T70" s="233">
        <f t="shared" si="52"/>
        <v>18.226529201181862</v>
      </c>
      <c r="U70" s="233">
        <f t="shared" si="53"/>
        <v>18.226529201181862</v>
      </c>
      <c r="V70" s="233">
        <f t="shared" si="54"/>
        <v>3.892231957655119</v>
      </c>
      <c r="W70" s="233">
        <f t="shared" si="55"/>
        <v>5.5183460036175287</v>
      </c>
      <c r="X70" s="233">
        <f t="shared" si="56"/>
        <v>10.136363636363637</v>
      </c>
      <c r="Y70" s="219">
        <f t="shared" si="13"/>
        <v>56.000000000000014</v>
      </c>
      <c r="Z70" s="1">
        <f t="shared" si="14"/>
        <v>0.65094747147078058</v>
      </c>
      <c r="AH70" s="208"/>
      <c r="AI70" s="230">
        <v>54</v>
      </c>
      <c r="AJ70" s="231">
        <f t="shared" si="89"/>
        <v>22.056695499121272</v>
      </c>
      <c r="AK70" s="231">
        <f t="shared" si="90"/>
        <v>22.056695499121272</v>
      </c>
      <c r="AL70" s="231">
        <f t="shared" si="96"/>
        <v>1.9299608561731112</v>
      </c>
      <c r="AM70" s="264">
        <f t="shared" si="91"/>
        <v>3.0475572364934402</v>
      </c>
      <c r="AN70" s="264">
        <f t="shared" si="92"/>
        <v>4.9090909090909092</v>
      </c>
      <c r="AO70" s="230">
        <f t="shared" si="97"/>
        <v>54</v>
      </c>
      <c r="AP70" s="302">
        <f t="shared" si="27"/>
        <v>0.81691464811560266</v>
      </c>
      <c r="AX70" s="208">
        <v>54</v>
      </c>
      <c r="AY70" s="228">
        <f t="shared" si="93"/>
        <v>21.631485205798253</v>
      </c>
      <c r="AZ70" s="228">
        <f t="shared" si="94"/>
        <v>21.631485205798253</v>
      </c>
      <c r="BA70" s="228">
        <f t="shared" si="95"/>
        <v>2.8391324332610206</v>
      </c>
      <c r="BB70" s="228">
        <f t="shared" si="87"/>
        <v>2.9888062460515723</v>
      </c>
      <c r="BC70" s="228">
        <f t="shared" si="88"/>
        <v>4.9090909090909092</v>
      </c>
      <c r="BD70" s="208">
        <f t="shared" si="98"/>
        <v>54.000000000000007</v>
      </c>
      <c r="BE70" s="269"/>
      <c r="BO70" s="208">
        <v>54</v>
      </c>
      <c r="BP70" s="230">
        <f t="shared" si="61"/>
        <v>16.752585390999251</v>
      </c>
      <c r="BQ70" s="230">
        <f t="shared" si="62"/>
        <v>16.752585390999251</v>
      </c>
      <c r="BR70" s="230">
        <f t="shared" si="63"/>
        <v>2.9658512217124344</v>
      </c>
      <c r="BS70" s="230">
        <f t="shared" si="64"/>
        <v>5.3146922820033513</v>
      </c>
      <c r="BT70" s="230">
        <f t="shared" si="65"/>
        <v>12.214285714285714</v>
      </c>
      <c r="BU70" s="208">
        <f t="shared" si="28"/>
        <v>54</v>
      </c>
      <c r="BV70" s="1">
        <f t="shared" si="29"/>
        <v>0.62046612559256487</v>
      </c>
      <c r="CC70" s="1">
        <f t="shared" si="35"/>
        <v>0.60850474256169684</v>
      </c>
      <c r="CD70" s="208">
        <v>54</v>
      </c>
      <c r="CE70" s="230">
        <f t="shared" si="66"/>
        <v>16.429628049165814</v>
      </c>
      <c r="CF70" s="230">
        <f t="shared" si="67"/>
        <v>16.429628049165814</v>
      </c>
      <c r="CG70" s="230">
        <f t="shared" si="68"/>
        <v>3.6563886814530129</v>
      </c>
      <c r="CH70" s="230">
        <f t="shared" si="69"/>
        <v>5.2700695059296461</v>
      </c>
      <c r="CI70" s="230">
        <f t="shared" si="70"/>
        <v>12.214285714285714</v>
      </c>
      <c r="CJ70" s="208">
        <f t="shared" si="30"/>
        <v>54</v>
      </c>
      <c r="CK70" s="1">
        <f t="shared" si="31"/>
        <v>0.60850474256169684</v>
      </c>
      <c r="CP70" s="302">
        <f t="shared" si="32"/>
        <v>0.70642504596242961</v>
      </c>
      <c r="CQ70" s="302">
        <v>54</v>
      </c>
      <c r="CR70" s="302">
        <f t="shared" si="40"/>
        <v>19.073476240985599</v>
      </c>
      <c r="CS70" s="302">
        <f t="shared" si="41"/>
        <v>19.073476240985599</v>
      </c>
      <c r="CT70" s="302">
        <f t="shared" si="42"/>
        <v>3.0033937566293596</v>
      </c>
      <c r="CU70" s="302">
        <f t="shared" si="43"/>
        <v>3.6353680471137273</v>
      </c>
      <c r="CV70" s="302">
        <f t="shared" si="44"/>
        <v>9.2142857142857135</v>
      </c>
      <c r="CW70" s="302">
        <f t="shared" si="33"/>
        <v>54</v>
      </c>
      <c r="DH70" s="208">
        <v>54</v>
      </c>
      <c r="DI70" s="125">
        <f t="shared" si="79"/>
        <v>20.796312899171483</v>
      </c>
      <c r="DJ70" s="125">
        <f t="shared" si="80"/>
        <v>20.796312899171483</v>
      </c>
      <c r="DK70" s="125">
        <f t="shared" si="81"/>
        <v>1.8196773786775049</v>
      </c>
      <c r="DL70" s="125">
        <f t="shared" si="82"/>
        <v>2.8734111086938148</v>
      </c>
      <c r="DM70" s="125">
        <f t="shared" si="83"/>
        <v>7.7142857142857135</v>
      </c>
      <c r="DN70" s="208">
        <f t="shared" si="34"/>
        <v>54</v>
      </c>
    </row>
    <row r="71" spans="1:118" x14ac:dyDescent="0.3">
      <c r="A71" s="1">
        <f t="shared" si="23"/>
        <v>0.66643037083114953</v>
      </c>
      <c r="B71" s="219">
        <v>57</v>
      </c>
      <c r="C71" s="233">
        <f t="shared" si="99"/>
        <v>18.993265568687761</v>
      </c>
      <c r="D71" s="233">
        <f t="shared" si="100"/>
        <v>18.993265568687761</v>
      </c>
      <c r="E71" s="233">
        <f t="shared" si="101"/>
        <v>3.1619107372601789</v>
      </c>
      <c r="F71" s="233">
        <f t="shared" si="102"/>
        <v>5.6242853980915735</v>
      </c>
      <c r="G71" s="233">
        <f t="shared" si="103"/>
        <v>10.227272727272727</v>
      </c>
      <c r="H71" s="219">
        <f t="shared" si="12"/>
        <v>57</v>
      </c>
      <c r="S71" s="219">
        <v>57</v>
      </c>
      <c r="T71" s="233">
        <f t="shared" si="52"/>
        <v>18.627112260548493</v>
      </c>
      <c r="U71" s="233">
        <f t="shared" si="53"/>
        <v>18.627112260548493</v>
      </c>
      <c r="V71" s="233">
        <f t="shared" si="54"/>
        <v>3.9448084841969897</v>
      </c>
      <c r="W71" s="233">
        <f t="shared" si="55"/>
        <v>5.5736942674332983</v>
      </c>
      <c r="X71" s="233">
        <f t="shared" si="56"/>
        <v>10.227272727272727</v>
      </c>
      <c r="Y71" s="219">
        <f t="shared" si="13"/>
        <v>57</v>
      </c>
      <c r="Z71" s="1">
        <f t="shared" si="14"/>
        <v>0.65358288633503481</v>
      </c>
      <c r="AH71" s="208"/>
      <c r="AI71" s="230">
        <v>55</v>
      </c>
      <c r="AJ71" s="231">
        <f t="shared" si="89"/>
        <v>22.465152823179075</v>
      </c>
      <c r="AK71" s="231">
        <f t="shared" si="90"/>
        <v>22.465152823179075</v>
      </c>
      <c r="AL71" s="231">
        <f t="shared" si="96"/>
        <v>1.9657008720281688</v>
      </c>
      <c r="AM71" s="264">
        <f t="shared" ref="AM71:AM102" si="104">AI71*$AL$11</f>
        <v>3.1039934816136889</v>
      </c>
      <c r="AN71" s="264">
        <f t="shared" ref="AN71:AN102" si="105">AI71*$AL$12</f>
        <v>5</v>
      </c>
      <c r="AO71" s="230">
        <f t="shared" si="97"/>
        <v>55.000000000000007</v>
      </c>
      <c r="AP71" s="302">
        <f t="shared" si="27"/>
        <v>0.81691464811560266</v>
      </c>
      <c r="AX71" s="208">
        <v>55</v>
      </c>
      <c r="AY71" s="228">
        <f t="shared" si="93"/>
        <v>22.032068265164888</v>
      </c>
      <c r="AZ71" s="228">
        <f t="shared" si="94"/>
        <v>22.032068265164888</v>
      </c>
      <c r="BA71" s="228">
        <f t="shared" si="95"/>
        <v>2.8917089598028913</v>
      </c>
      <c r="BB71" s="228">
        <f t="shared" ref="BB71:BB103" si="106">AX71*$BA$9</f>
        <v>3.0441545098673419</v>
      </c>
      <c r="BC71" s="228">
        <f t="shared" ref="BC71:BC103" si="107">AX71*$BA$10</f>
        <v>5</v>
      </c>
      <c r="BD71" s="208">
        <f t="shared" si="98"/>
        <v>55.000000000000007</v>
      </c>
      <c r="BE71" s="269"/>
      <c r="BO71" s="208">
        <v>55</v>
      </c>
      <c r="BP71" s="230">
        <f t="shared" si="61"/>
        <v>17.137702296539462</v>
      </c>
      <c r="BQ71" s="230">
        <f t="shared" si="62"/>
        <v>17.137702296539462</v>
      </c>
      <c r="BR71" s="230">
        <f t="shared" si="63"/>
        <v>2.9995489509472031</v>
      </c>
      <c r="BS71" s="230">
        <f t="shared" si="64"/>
        <v>5.3679035988310142</v>
      </c>
      <c r="BT71" s="230">
        <f t="shared" si="65"/>
        <v>12.357142857142858</v>
      </c>
      <c r="BU71" s="208">
        <f t="shared" si="28"/>
        <v>55</v>
      </c>
      <c r="BV71" s="1">
        <f t="shared" si="29"/>
        <v>0.62318917441961685</v>
      </c>
      <c r="CC71" s="1">
        <f t="shared" si="35"/>
        <v>0.61117529629080769</v>
      </c>
      <c r="CD71" s="208">
        <v>55</v>
      </c>
      <c r="CE71" s="230">
        <f t="shared" si="66"/>
        <v>16.807320647997212</v>
      </c>
      <c r="CF71" s="230">
        <f t="shared" si="67"/>
        <v>16.807320647997212</v>
      </c>
      <c r="CG71" s="230">
        <f t="shared" si="68"/>
        <v>3.7059608350496336</v>
      </c>
      <c r="CH71" s="230">
        <f t="shared" si="69"/>
        <v>5.3222550118130858</v>
      </c>
      <c r="CI71" s="230">
        <f t="shared" si="70"/>
        <v>12.357142857142858</v>
      </c>
      <c r="CJ71" s="208">
        <f t="shared" si="30"/>
        <v>55</v>
      </c>
      <c r="CK71" s="1">
        <f t="shared" si="31"/>
        <v>0.61117529629080769</v>
      </c>
      <c r="CP71" s="302">
        <f t="shared" si="32"/>
        <v>0.70731523053879986</v>
      </c>
      <c r="CQ71" s="302">
        <v>55</v>
      </c>
      <c r="CR71" s="302">
        <f t="shared" si="40"/>
        <v>19.451168839816997</v>
      </c>
      <c r="CS71" s="302">
        <f t="shared" si="41"/>
        <v>19.451168839816997</v>
      </c>
      <c r="CT71" s="302">
        <f t="shared" si="42"/>
        <v>3.0529659102259807</v>
      </c>
      <c r="CU71" s="302">
        <f t="shared" si="43"/>
        <v>3.687553552997167</v>
      </c>
      <c r="CV71" s="302">
        <f t="shared" si="44"/>
        <v>9.3571428571428577</v>
      </c>
      <c r="CW71" s="302">
        <f t="shared" si="33"/>
        <v>55</v>
      </c>
      <c r="DH71" s="208">
        <v>55</v>
      </c>
      <c r="DI71" s="125">
        <f t="shared" si="79"/>
        <v>21.181429804711698</v>
      </c>
      <c r="DJ71" s="125">
        <f t="shared" si="80"/>
        <v>21.181429804711698</v>
      </c>
      <c r="DK71" s="125">
        <f t="shared" si="81"/>
        <v>1.8533751079122736</v>
      </c>
      <c r="DL71" s="125">
        <f t="shared" si="82"/>
        <v>2.9266224255214781</v>
      </c>
      <c r="DM71" s="125">
        <f t="shared" si="83"/>
        <v>7.8571428571428568</v>
      </c>
      <c r="DN71" s="208">
        <f t="shared" si="34"/>
        <v>55</v>
      </c>
    </row>
    <row r="72" spans="1:118" x14ac:dyDescent="0.3">
      <c r="A72" s="1">
        <f t="shared" si="23"/>
        <v>0.6690249273360539</v>
      </c>
      <c r="B72" s="219">
        <v>58</v>
      </c>
      <c r="C72" s="233">
        <f t="shared" si="99"/>
        <v>19.401722892745564</v>
      </c>
      <c r="D72" s="233">
        <f t="shared" si="100"/>
        <v>19.401722892745564</v>
      </c>
      <c r="E72" s="233">
        <f t="shared" si="101"/>
        <v>3.1976507531152367</v>
      </c>
      <c r="F72" s="233">
        <f t="shared" si="102"/>
        <v>5.6807216432118217</v>
      </c>
      <c r="G72" s="233">
        <f t="shared" si="103"/>
        <v>10.318181818181818</v>
      </c>
      <c r="H72" s="219">
        <f t="shared" si="12"/>
        <v>58.000000000000007</v>
      </c>
      <c r="S72" s="219">
        <v>58</v>
      </c>
      <c r="T72" s="233">
        <f t="shared" si="52"/>
        <v>19.027695319915129</v>
      </c>
      <c r="U72" s="233">
        <f t="shared" si="53"/>
        <v>19.027695319915129</v>
      </c>
      <c r="V72" s="233">
        <f t="shared" si="54"/>
        <v>3.9973850107388604</v>
      </c>
      <c r="W72" s="233">
        <f t="shared" si="55"/>
        <v>5.6290425312490679</v>
      </c>
      <c r="X72" s="233">
        <f t="shared" si="56"/>
        <v>10.318181818181818</v>
      </c>
      <c r="Y72" s="219">
        <f t="shared" si="13"/>
        <v>58.000000000000007</v>
      </c>
      <c r="Z72" s="1">
        <f t="shared" si="14"/>
        <v>0.65612742482465958</v>
      </c>
      <c r="AH72" s="208"/>
      <c r="AI72" s="230">
        <v>56</v>
      </c>
      <c r="AJ72" s="231">
        <f t="shared" si="89"/>
        <v>22.873610147236874</v>
      </c>
      <c r="AK72" s="231">
        <f t="shared" si="90"/>
        <v>22.873610147236874</v>
      </c>
      <c r="AL72" s="231">
        <f t="shared" si="96"/>
        <v>2.0014408878832266</v>
      </c>
      <c r="AM72" s="264">
        <f t="shared" si="104"/>
        <v>3.1604297267339376</v>
      </c>
      <c r="AN72" s="264">
        <f t="shared" si="105"/>
        <v>5.0909090909090908</v>
      </c>
      <c r="AO72" s="230">
        <f t="shared" si="97"/>
        <v>56.000000000000007</v>
      </c>
      <c r="AP72" s="302">
        <f t="shared" si="27"/>
        <v>0.81691464811560255</v>
      </c>
      <c r="AX72" s="208">
        <v>56</v>
      </c>
      <c r="AY72" s="228">
        <f t="shared" si="93"/>
        <v>22.43265132453152</v>
      </c>
      <c r="AZ72" s="228">
        <f t="shared" si="94"/>
        <v>22.43265132453152</v>
      </c>
      <c r="BA72" s="228">
        <f t="shared" si="95"/>
        <v>2.9442854863447621</v>
      </c>
      <c r="BB72" s="228">
        <f t="shared" si="106"/>
        <v>3.099502773683112</v>
      </c>
      <c r="BC72" s="228">
        <f t="shared" si="107"/>
        <v>5.0909090909090908</v>
      </c>
      <c r="BD72" s="208">
        <f t="shared" si="98"/>
        <v>56.000000000000007</v>
      </c>
      <c r="BE72" s="269"/>
      <c r="BO72" s="208">
        <v>56</v>
      </c>
      <c r="BP72" s="230">
        <f t="shared" si="61"/>
        <v>17.522819202079678</v>
      </c>
      <c r="BQ72" s="230">
        <f t="shared" si="62"/>
        <v>17.522819202079678</v>
      </c>
      <c r="BR72" s="230">
        <f t="shared" si="63"/>
        <v>3.0332466801819717</v>
      </c>
      <c r="BS72" s="230">
        <f t="shared" si="64"/>
        <v>5.4211149156586771</v>
      </c>
      <c r="BT72" s="230">
        <f t="shared" si="65"/>
        <v>12.5</v>
      </c>
      <c r="BU72" s="208">
        <f t="shared" si="28"/>
        <v>56.000000000000007</v>
      </c>
      <c r="BV72" s="1">
        <f t="shared" si="29"/>
        <v>0.6258149715028456</v>
      </c>
      <c r="CC72" s="1">
        <f t="shared" si="35"/>
        <v>0.61375047310102182</v>
      </c>
      <c r="CD72" s="208">
        <v>56</v>
      </c>
      <c r="CE72" s="230">
        <f t="shared" si="66"/>
        <v>17.185013246828611</v>
      </c>
      <c r="CF72" s="230">
        <f t="shared" si="67"/>
        <v>17.185013246828611</v>
      </c>
      <c r="CG72" s="230">
        <f t="shared" si="68"/>
        <v>3.7555329886462547</v>
      </c>
      <c r="CH72" s="230">
        <f t="shared" si="69"/>
        <v>5.3744405176965264</v>
      </c>
      <c r="CI72" s="230">
        <f t="shared" si="70"/>
        <v>12.5</v>
      </c>
      <c r="CJ72" s="208">
        <f t="shared" si="30"/>
        <v>56</v>
      </c>
      <c r="CK72" s="1">
        <f t="shared" si="31"/>
        <v>0.61375047310102182</v>
      </c>
      <c r="CP72" s="302">
        <f t="shared" si="32"/>
        <v>0.70817362280887131</v>
      </c>
      <c r="CQ72" s="302">
        <v>56</v>
      </c>
      <c r="CR72" s="302">
        <f t="shared" si="40"/>
        <v>19.828861438648396</v>
      </c>
      <c r="CS72" s="302">
        <f t="shared" si="41"/>
        <v>19.828861438648396</v>
      </c>
      <c r="CT72" s="302">
        <f t="shared" si="42"/>
        <v>3.1025380638226014</v>
      </c>
      <c r="CU72" s="302">
        <f t="shared" si="43"/>
        <v>3.7397390588806072</v>
      </c>
      <c r="CV72" s="302">
        <f t="shared" si="44"/>
        <v>9.5</v>
      </c>
      <c r="CW72" s="302">
        <f t="shared" si="33"/>
        <v>56</v>
      </c>
      <c r="DH72" s="208">
        <v>56</v>
      </c>
      <c r="DI72" s="125">
        <f t="shared" si="79"/>
        <v>21.56654671025191</v>
      </c>
      <c r="DJ72" s="125">
        <f t="shared" si="80"/>
        <v>21.56654671025191</v>
      </c>
      <c r="DK72" s="125">
        <f t="shared" si="81"/>
        <v>1.8870728371470422</v>
      </c>
      <c r="DL72" s="125">
        <f t="shared" si="82"/>
        <v>2.9798337423491414</v>
      </c>
      <c r="DM72" s="125">
        <f t="shared" si="83"/>
        <v>8</v>
      </c>
      <c r="DN72" s="208">
        <f t="shared" si="34"/>
        <v>56.000000000000007</v>
      </c>
    </row>
    <row r="73" spans="1:118" x14ac:dyDescent="0.3">
      <c r="A73" s="1">
        <f t="shared" si="23"/>
        <v>0.67153153277299538</v>
      </c>
      <c r="B73" s="219">
        <v>59</v>
      </c>
      <c r="C73" s="233">
        <f t="shared" si="99"/>
        <v>19.810180216803364</v>
      </c>
      <c r="D73" s="233">
        <f t="shared" si="100"/>
        <v>19.810180216803364</v>
      </c>
      <c r="E73" s="233">
        <f t="shared" si="101"/>
        <v>3.2333907689702945</v>
      </c>
      <c r="F73" s="233">
        <f t="shared" si="102"/>
        <v>5.7371578883320709</v>
      </c>
      <c r="G73" s="233">
        <f t="shared" si="103"/>
        <v>10.40909090909091</v>
      </c>
      <c r="H73" s="219">
        <f t="shared" si="12"/>
        <v>59</v>
      </c>
      <c r="S73" s="219">
        <v>59</v>
      </c>
      <c r="T73" s="233">
        <f t="shared" si="52"/>
        <v>19.428278379281764</v>
      </c>
      <c r="U73" s="233">
        <f t="shared" si="53"/>
        <v>19.428278379281764</v>
      </c>
      <c r="V73" s="233">
        <f t="shared" si="54"/>
        <v>4.0499615372807316</v>
      </c>
      <c r="W73" s="233">
        <f t="shared" si="55"/>
        <v>5.6843907950648376</v>
      </c>
      <c r="X73" s="233">
        <f t="shared" si="56"/>
        <v>10.40909090909091</v>
      </c>
      <c r="Y73" s="219">
        <f t="shared" si="13"/>
        <v>59</v>
      </c>
      <c r="Z73" s="1">
        <f t="shared" si="14"/>
        <v>0.65858570777226322</v>
      </c>
      <c r="AH73" s="208"/>
      <c r="AI73" s="230">
        <v>57</v>
      </c>
      <c r="AJ73" s="231">
        <f t="shared" si="89"/>
        <v>23.282067471294674</v>
      </c>
      <c r="AK73" s="231">
        <f t="shared" si="90"/>
        <v>23.282067471294674</v>
      </c>
      <c r="AL73" s="231">
        <f t="shared" si="96"/>
        <v>2.037180903738284</v>
      </c>
      <c r="AM73" s="264">
        <f t="shared" si="104"/>
        <v>3.2168659718541868</v>
      </c>
      <c r="AN73" s="264">
        <f t="shared" si="105"/>
        <v>5.1818181818181817</v>
      </c>
      <c r="AO73" s="230">
        <f t="shared" si="97"/>
        <v>56.999999999999993</v>
      </c>
      <c r="AP73" s="302">
        <f t="shared" si="27"/>
        <v>0.81691464811560266</v>
      </c>
      <c r="AX73" s="208">
        <v>57</v>
      </c>
      <c r="AY73" s="228">
        <f t="shared" si="93"/>
        <v>22.833234383898155</v>
      </c>
      <c r="AZ73" s="228">
        <f t="shared" si="94"/>
        <v>22.833234383898155</v>
      </c>
      <c r="BA73" s="228">
        <f t="shared" si="95"/>
        <v>2.9968620128866328</v>
      </c>
      <c r="BB73" s="228">
        <f t="shared" si="106"/>
        <v>3.1548510374988816</v>
      </c>
      <c r="BC73" s="228">
        <f t="shared" si="107"/>
        <v>5.1818181818181817</v>
      </c>
      <c r="BD73" s="208">
        <f t="shared" si="98"/>
        <v>57</v>
      </c>
      <c r="BE73" s="269"/>
      <c r="BO73" s="208">
        <v>57</v>
      </c>
      <c r="BP73" s="230">
        <f t="shared" si="61"/>
        <v>17.907936107619889</v>
      </c>
      <c r="BQ73" s="230">
        <f t="shared" si="62"/>
        <v>17.907936107619889</v>
      </c>
      <c r="BR73" s="230">
        <f t="shared" si="63"/>
        <v>3.0669444094167404</v>
      </c>
      <c r="BS73" s="230">
        <f t="shared" si="64"/>
        <v>5.4743262324863409</v>
      </c>
      <c r="BT73" s="230">
        <f t="shared" si="65"/>
        <v>12.642857142857142</v>
      </c>
      <c r="BU73" s="208">
        <f t="shared" si="28"/>
        <v>57</v>
      </c>
      <c r="BV73" s="1">
        <f t="shared" si="29"/>
        <v>0.62834863535508378</v>
      </c>
      <c r="CC73" s="1">
        <f t="shared" si="35"/>
        <v>0.61623529283017575</v>
      </c>
      <c r="CD73" s="208">
        <v>57</v>
      </c>
      <c r="CE73" s="230">
        <f t="shared" si="66"/>
        <v>17.562705845660005</v>
      </c>
      <c r="CF73" s="230">
        <f t="shared" si="67"/>
        <v>17.562705845660005</v>
      </c>
      <c r="CG73" s="230">
        <f t="shared" si="68"/>
        <v>3.8051051422428759</v>
      </c>
      <c r="CH73" s="230">
        <f t="shared" si="69"/>
        <v>5.426626023579967</v>
      </c>
      <c r="CI73" s="230">
        <f t="shared" si="70"/>
        <v>12.642857142857142</v>
      </c>
      <c r="CJ73" s="208">
        <f t="shared" si="30"/>
        <v>56.999999999999986</v>
      </c>
      <c r="CK73" s="1">
        <f t="shared" si="31"/>
        <v>0.61623529283017575</v>
      </c>
      <c r="CP73" s="302">
        <f t="shared" si="32"/>
        <v>0.70900189605192265</v>
      </c>
      <c r="CQ73" s="302">
        <v>57</v>
      </c>
      <c r="CR73" s="302">
        <f t="shared" si="40"/>
        <v>20.206554037479794</v>
      </c>
      <c r="CS73" s="302">
        <f t="shared" si="41"/>
        <v>20.206554037479794</v>
      </c>
      <c r="CT73" s="302">
        <f t="shared" si="42"/>
        <v>3.1521102174192226</v>
      </c>
      <c r="CU73" s="302">
        <f t="shared" si="43"/>
        <v>3.7919245647640474</v>
      </c>
      <c r="CV73" s="302">
        <f t="shared" si="44"/>
        <v>9.6428571428571423</v>
      </c>
      <c r="CW73" s="302">
        <f t="shared" si="33"/>
        <v>57</v>
      </c>
      <c r="DH73" s="208">
        <v>57</v>
      </c>
      <c r="DI73" s="125">
        <f t="shared" si="79"/>
        <v>21.951663615792121</v>
      </c>
      <c r="DJ73" s="125">
        <f t="shared" si="80"/>
        <v>21.951663615792121</v>
      </c>
      <c r="DK73" s="125">
        <f t="shared" si="81"/>
        <v>1.9207705663818109</v>
      </c>
      <c r="DL73" s="125">
        <f t="shared" si="82"/>
        <v>3.0330450591768048</v>
      </c>
      <c r="DM73" s="125">
        <f t="shared" si="83"/>
        <v>8.1428571428571423</v>
      </c>
      <c r="DN73" s="208">
        <f t="shared" si="34"/>
        <v>57</v>
      </c>
    </row>
    <row r="74" spans="1:118" x14ac:dyDescent="0.3">
      <c r="A74" s="1">
        <f t="shared" si="23"/>
        <v>0.67395458469537217</v>
      </c>
      <c r="B74" s="219">
        <v>60</v>
      </c>
      <c r="C74" s="233">
        <f t="shared" si="99"/>
        <v>20.218637540861167</v>
      </c>
      <c r="D74" s="233">
        <f t="shared" si="100"/>
        <v>20.218637540861167</v>
      </c>
      <c r="E74" s="233">
        <f t="shared" si="101"/>
        <v>3.2691307848253519</v>
      </c>
      <c r="F74" s="233">
        <f t="shared" si="102"/>
        <v>5.79359413345232</v>
      </c>
      <c r="G74" s="233">
        <f t="shared" si="103"/>
        <v>10.5</v>
      </c>
      <c r="H74" s="219">
        <f t="shared" si="12"/>
        <v>60</v>
      </c>
      <c r="S74" s="219">
        <v>60</v>
      </c>
      <c r="T74" s="233">
        <f t="shared" si="52"/>
        <v>19.828861438648399</v>
      </c>
      <c r="U74" s="233">
        <f t="shared" si="53"/>
        <v>19.828861438648399</v>
      </c>
      <c r="V74" s="233">
        <f t="shared" si="54"/>
        <v>4.1025380638226014</v>
      </c>
      <c r="W74" s="233">
        <f t="shared" si="55"/>
        <v>5.7397390588806081</v>
      </c>
      <c r="X74" s="233">
        <f t="shared" si="56"/>
        <v>10.5</v>
      </c>
      <c r="Y74" s="219">
        <f t="shared" si="13"/>
        <v>60.000000000000007</v>
      </c>
      <c r="Z74" s="1">
        <f t="shared" si="14"/>
        <v>0.66096204795494651</v>
      </c>
      <c r="AH74" s="208"/>
      <c r="AI74" s="230">
        <v>58</v>
      </c>
      <c r="AJ74" s="231">
        <f t="shared" si="89"/>
        <v>23.690524795352477</v>
      </c>
      <c r="AK74" s="231">
        <f t="shared" si="90"/>
        <v>23.690524795352477</v>
      </c>
      <c r="AL74" s="231">
        <f t="shared" si="96"/>
        <v>2.0729209195933418</v>
      </c>
      <c r="AM74" s="264">
        <f t="shared" si="104"/>
        <v>3.2733022169744355</v>
      </c>
      <c r="AN74" s="264">
        <f t="shared" si="105"/>
        <v>5.2727272727272725</v>
      </c>
      <c r="AO74" s="230">
        <f t="shared" si="97"/>
        <v>58.000000000000007</v>
      </c>
      <c r="AP74" s="302">
        <f t="shared" si="27"/>
        <v>0.81691464811560255</v>
      </c>
      <c r="AX74" s="208">
        <v>58</v>
      </c>
      <c r="AY74" s="228">
        <f t="shared" si="93"/>
        <v>23.23381744326479</v>
      </c>
      <c r="AZ74" s="228">
        <f t="shared" si="94"/>
        <v>23.23381744326479</v>
      </c>
      <c r="BA74" s="228">
        <f t="shared" si="95"/>
        <v>3.0494385394285035</v>
      </c>
      <c r="BB74" s="228">
        <f t="shared" si="106"/>
        <v>3.2101993013146517</v>
      </c>
      <c r="BC74" s="228">
        <f t="shared" si="107"/>
        <v>5.2727272727272725</v>
      </c>
      <c r="BD74" s="208">
        <f t="shared" si="98"/>
        <v>58.000000000000007</v>
      </c>
      <c r="BE74" s="269"/>
      <c r="BO74" s="208">
        <v>58</v>
      </c>
      <c r="BP74" s="230">
        <f t="shared" si="61"/>
        <v>18.293053013160101</v>
      </c>
      <c r="BQ74" s="230">
        <f t="shared" si="62"/>
        <v>18.293053013160101</v>
      </c>
      <c r="BR74" s="230">
        <f t="shared" si="63"/>
        <v>3.1006421386515091</v>
      </c>
      <c r="BS74" s="230">
        <f t="shared" si="64"/>
        <v>5.5275375493140038</v>
      </c>
      <c r="BT74" s="230">
        <f t="shared" si="65"/>
        <v>12.785714285714285</v>
      </c>
      <c r="BU74" s="208">
        <f t="shared" si="28"/>
        <v>58</v>
      </c>
      <c r="BV74" s="1">
        <f t="shared" si="29"/>
        <v>0.63079493148827936</v>
      </c>
      <c r="CC74" s="1">
        <f t="shared" si="35"/>
        <v>0.61863442912039335</v>
      </c>
      <c r="CD74" s="208">
        <v>58</v>
      </c>
      <c r="CE74" s="230">
        <f t="shared" si="66"/>
        <v>17.940398444491404</v>
      </c>
      <c r="CF74" s="230">
        <f t="shared" si="67"/>
        <v>17.940398444491404</v>
      </c>
      <c r="CG74" s="230">
        <f t="shared" si="68"/>
        <v>3.8546772958394966</v>
      </c>
      <c r="CH74" s="230">
        <f t="shared" si="69"/>
        <v>5.4788115294634068</v>
      </c>
      <c r="CI74" s="230">
        <f t="shared" si="70"/>
        <v>12.785714285714285</v>
      </c>
      <c r="CJ74" s="208">
        <f t="shared" si="30"/>
        <v>57.999999999999993</v>
      </c>
      <c r="CK74" s="1">
        <f t="shared" si="31"/>
        <v>0.61863442912039335</v>
      </c>
      <c r="CP74" s="302">
        <f t="shared" si="32"/>
        <v>0.70980160814866178</v>
      </c>
      <c r="CQ74" s="302">
        <v>58</v>
      </c>
      <c r="CR74" s="302">
        <f t="shared" si="40"/>
        <v>20.584246636311192</v>
      </c>
      <c r="CS74" s="302">
        <f t="shared" si="41"/>
        <v>20.584246636311192</v>
      </c>
      <c r="CT74" s="302">
        <f t="shared" si="42"/>
        <v>3.2016823710158437</v>
      </c>
      <c r="CU74" s="302">
        <f t="shared" si="43"/>
        <v>3.8441100706474876</v>
      </c>
      <c r="CV74" s="302">
        <f t="shared" si="44"/>
        <v>9.7857142857142847</v>
      </c>
      <c r="CW74" s="302">
        <f t="shared" si="33"/>
        <v>58</v>
      </c>
      <c r="DH74" s="208">
        <v>58</v>
      </c>
      <c r="DI74" s="125">
        <f t="shared" si="79"/>
        <v>22.336780521332333</v>
      </c>
      <c r="DJ74" s="125">
        <f t="shared" si="80"/>
        <v>22.336780521332333</v>
      </c>
      <c r="DK74" s="125">
        <f t="shared" si="81"/>
        <v>1.9544682956165793</v>
      </c>
      <c r="DL74" s="125">
        <f t="shared" si="82"/>
        <v>3.0862563760044677</v>
      </c>
      <c r="DM74" s="125">
        <f t="shared" si="83"/>
        <v>8.2857142857142847</v>
      </c>
      <c r="DN74" s="208">
        <f t="shared" si="34"/>
        <v>58</v>
      </c>
    </row>
    <row r="75" spans="1:118" x14ac:dyDescent="0.3">
      <c r="A75" s="1">
        <f t="shared" si="23"/>
        <v>0.67629819229242516</v>
      </c>
      <c r="B75" s="219">
        <v>61</v>
      </c>
      <c r="C75" s="233">
        <f t="shared" si="99"/>
        <v>20.627094864918966</v>
      </c>
      <c r="D75" s="233">
        <f t="shared" si="100"/>
        <v>20.627094864918966</v>
      </c>
      <c r="E75" s="233">
        <f t="shared" si="101"/>
        <v>3.3048708006804093</v>
      </c>
      <c r="F75" s="233">
        <f t="shared" si="102"/>
        <v>5.8500303785725691</v>
      </c>
      <c r="G75" s="233">
        <f t="shared" si="103"/>
        <v>10.59090909090909</v>
      </c>
      <c r="H75" s="219">
        <f t="shared" si="12"/>
        <v>61</v>
      </c>
      <c r="S75" s="219">
        <v>61</v>
      </c>
      <c r="T75" s="233">
        <f t="shared" si="52"/>
        <v>20.229444498015031</v>
      </c>
      <c r="U75" s="233">
        <f t="shared" si="53"/>
        <v>20.229444498015031</v>
      </c>
      <c r="V75" s="233">
        <f t="shared" si="54"/>
        <v>4.1551145903644731</v>
      </c>
      <c r="W75" s="233">
        <f t="shared" si="55"/>
        <v>5.7950873226963777</v>
      </c>
      <c r="X75" s="233">
        <f t="shared" si="56"/>
        <v>10.59090909090909</v>
      </c>
      <c r="Y75" s="219">
        <f t="shared" si="13"/>
        <v>61</v>
      </c>
      <c r="Z75" s="1">
        <f t="shared" si="14"/>
        <v>0.66326047534475507</v>
      </c>
      <c r="AH75" s="208"/>
      <c r="AI75" s="230">
        <v>59</v>
      </c>
      <c r="AJ75" s="231">
        <f t="shared" si="89"/>
        <v>24.09898211941028</v>
      </c>
      <c r="AK75" s="231">
        <f t="shared" si="90"/>
        <v>24.09898211941028</v>
      </c>
      <c r="AL75" s="231">
        <f t="shared" si="96"/>
        <v>2.1086609354483992</v>
      </c>
      <c r="AM75" s="264">
        <f t="shared" si="104"/>
        <v>3.3297384620946846</v>
      </c>
      <c r="AN75" s="264">
        <f t="shared" si="105"/>
        <v>5.3636363636363642</v>
      </c>
      <c r="AO75" s="230">
        <f t="shared" si="97"/>
        <v>59.000000000000007</v>
      </c>
      <c r="AP75" s="302">
        <f t="shared" si="27"/>
        <v>0.81691464811560266</v>
      </c>
      <c r="AX75" s="208">
        <v>59</v>
      </c>
      <c r="AY75" s="228">
        <f t="shared" si="93"/>
        <v>23.634400502631422</v>
      </c>
      <c r="AZ75" s="228">
        <f t="shared" si="94"/>
        <v>23.634400502631422</v>
      </c>
      <c r="BA75" s="228">
        <f t="shared" si="95"/>
        <v>3.1020150659703742</v>
      </c>
      <c r="BB75" s="228">
        <f t="shared" si="106"/>
        <v>3.2655475651304213</v>
      </c>
      <c r="BC75" s="228">
        <f t="shared" si="107"/>
        <v>5.3636363636363642</v>
      </c>
      <c r="BD75" s="208">
        <f t="shared" si="98"/>
        <v>59.000000000000007</v>
      </c>
      <c r="BE75" s="269"/>
      <c r="BO75" s="208">
        <v>59</v>
      </c>
      <c r="BP75" s="230">
        <f t="shared" si="61"/>
        <v>18.678169918700313</v>
      </c>
      <c r="BQ75" s="230">
        <f t="shared" si="62"/>
        <v>18.678169918700313</v>
      </c>
      <c r="BR75" s="230">
        <f t="shared" si="63"/>
        <v>3.1343398678862773</v>
      </c>
      <c r="BS75" s="230">
        <f t="shared" si="64"/>
        <v>5.5807488661416667</v>
      </c>
      <c r="BT75" s="230">
        <f t="shared" si="65"/>
        <v>12.928571428571427</v>
      </c>
      <c r="BU75" s="208">
        <f t="shared" si="28"/>
        <v>59</v>
      </c>
      <c r="BV75" s="1">
        <f t="shared" si="29"/>
        <v>0.6331583023288242</v>
      </c>
      <c r="CC75" s="1">
        <f t="shared" si="35"/>
        <v>0.62095223875670513</v>
      </c>
      <c r="CD75" s="208">
        <v>59</v>
      </c>
      <c r="CE75" s="230">
        <f t="shared" si="66"/>
        <v>18.318091043322802</v>
      </c>
      <c r="CF75" s="230">
        <f t="shared" si="67"/>
        <v>18.318091043322802</v>
      </c>
      <c r="CG75" s="230">
        <f t="shared" si="68"/>
        <v>3.9042494494361177</v>
      </c>
      <c r="CH75" s="230">
        <f t="shared" si="69"/>
        <v>5.5309970353468465</v>
      </c>
      <c r="CI75" s="230">
        <f t="shared" si="70"/>
        <v>12.928571428571427</v>
      </c>
      <c r="CJ75" s="208">
        <f t="shared" si="30"/>
        <v>59</v>
      </c>
      <c r="CK75" s="1">
        <f t="shared" si="31"/>
        <v>0.62095223875670513</v>
      </c>
      <c r="CP75" s="302">
        <f t="shared" si="32"/>
        <v>0.71057421136076582</v>
      </c>
      <c r="CQ75" s="302">
        <v>59</v>
      </c>
      <c r="CR75" s="302">
        <f t="shared" si="40"/>
        <v>20.961939235142587</v>
      </c>
      <c r="CS75" s="302">
        <f t="shared" si="41"/>
        <v>20.961939235142587</v>
      </c>
      <c r="CT75" s="302">
        <f t="shared" si="42"/>
        <v>3.2512545246124644</v>
      </c>
      <c r="CU75" s="302">
        <f t="shared" si="43"/>
        <v>3.8962955765309277</v>
      </c>
      <c r="CV75" s="302">
        <f t="shared" si="44"/>
        <v>9.928571428571427</v>
      </c>
      <c r="CW75" s="302">
        <f t="shared" si="33"/>
        <v>58.999999999999986</v>
      </c>
      <c r="DH75" s="208">
        <v>59</v>
      </c>
      <c r="DI75" s="125">
        <f t="shared" si="79"/>
        <v>22.721897426872548</v>
      </c>
      <c r="DJ75" s="125">
        <f t="shared" si="80"/>
        <v>22.721897426872548</v>
      </c>
      <c r="DK75" s="125">
        <f t="shared" si="81"/>
        <v>1.988166024851348</v>
      </c>
      <c r="DL75" s="125">
        <f t="shared" si="82"/>
        <v>3.139467692832131</v>
      </c>
      <c r="DM75" s="125">
        <f t="shared" si="83"/>
        <v>8.4285714285714288</v>
      </c>
      <c r="DN75" s="208">
        <f t="shared" si="34"/>
        <v>59</v>
      </c>
    </row>
    <row r="76" spans="1:118" x14ac:dyDescent="0.3">
      <c r="A76" s="1">
        <f t="shared" si="23"/>
        <v>0.67856619964441178</v>
      </c>
      <c r="B76" s="219">
        <v>62</v>
      </c>
      <c r="C76" s="233">
        <f t="shared" si="99"/>
        <v>21.035552188976769</v>
      </c>
      <c r="D76" s="233">
        <f t="shared" si="100"/>
        <v>21.035552188976769</v>
      </c>
      <c r="E76" s="233">
        <f t="shared" si="101"/>
        <v>3.3406108165354671</v>
      </c>
      <c r="F76" s="233">
        <f t="shared" si="102"/>
        <v>5.9064666236928183</v>
      </c>
      <c r="G76" s="233">
        <f t="shared" si="103"/>
        <v>10.681818181818182</v>
      </c>
      <c r="H76" s="219">
        <f t="shared" si="12"/>
        <v>62.000000000000007</v>
      </c>
      <c r="S76" s="219">
        <v>62</v>
      </c>
      <c r="T76" s="233">
        <f t="shared" si="52"/>
        <v>20.630027557381666</v>
      </c>
      <c r="U76" s="233">
        <f t="shared" si="53"/>
        <v>20.630027557381666</v>
      </c>
      <c r="V76" s="233">
        <f t="shared" si="54"/>
        <v>4.2076911169063429</v>
      </c>
      <c r="W76" s="233">
        <f t="shared" si="55"/>
        <v>5.8504355865121482</v>
      </c>
      <c r="X76" s="233">
        <f t="shared" si="56"/>
        <v>10.681818181818182</v>
      </c>
      <c r="Y76" s="219">
        <f t="shared" si="13"/>
        <v>62.000000000000007</v>
      </c>
      <c r="Z76" s="1">
        <f t="shared" si="14"/>
        <v>0.66548475991553757</v>
      </c>
      <c r="AH76" s="208"/>
      <c r="AI76" s="230">
        <v>60</v>
      </c>
      <c r="AJ76" s="231">
        <f t="shared" si="89"/>
        <v>24.50743944346808</v>
      </c>
      <c r="AK76" s="231">
        <f t="shared" si="90"/>
        <v>24.50743944346808</v>
      </c>
      <c r="AL76" s="231">
        <f t="shared" si="96"/>
        <v>2.144400951303457</v>
      </c>
      <c r="AM76" s="264">
        <f t="shared" si="104"/>
        <v>3.3861747072149333</v>
      </c>
      <c r="AN76" s="264">
        <f t="shared" si="105"/>
        <v>5.454545454545455</v>
      </c>
      <c r="AO76" s="230">
        <f t="shared" si="97"/>
        <v>60.000000000000007</v>
      </c>
      <c r="AP76" s="302">
        <f t="shared" si="27"/>
        <v>0.81691464811560255</v>
      </c>
      <c r="AX76" s="208">
        <v>60</v>
      </c>
      <c r="AY76" s="228">
        <f t="shared" si="93"/>
        <v>24.034983561998057</v>
      </c>
      <c r="AZ76" s="228">
        <f t="shared" si="94"/>
        <v>24.034983561998057</v>
      </c>
      <c r="BA76" s="228">
        <f t="shared" si="95"/>
        <v>3.154591592512245</v>
      </c>
      <c r="BB76" s="228">
        <f t="shared" si="106"/>
        <v>3.3208958289461914</v>
      </c>
      <c r="BC76" s="228">
        <f t="shared" si="107"/>
        <v>5.454545454545455</v>
      </c>
      <c r="BD76" s="208">
        <f t="shared" si="98"/>
        <v>60.000000000000007</v>
      </c>
      <c r="BE76" s="269"/>
      <c r="BO76" s="208">
        <v>60</v>
      </c>
      <c r="BP76" s="230">
        <f t="shared" si="61"/>
        <v>19.063286824240528</v>
      </c>
      <c r="BQ76" s="230">
        <f t="shared" si="62"/>
        <v>19.063286824240528</v>
      </c>
      <c r="BR76" s="230">
        <f t="shared" si="63"/>
        <v>3.1680375971210459</v>
      </c>
      <c r="BS76" s="230">
        <f t="shared" si="64"/>
        <v>5.6339601829693304</v>
      </c>
      <c r="BT76" s="230">
        <f t="shared" si="65"/>
        <v>13.071428571428571</v>
      </c>
      <c r="BU76" s="208">
        <f t="shared" si="28"/>
        <v>60</v>
      </c>
      <c r="BV76" s="1">
        <f t="shared" si="29"/>
        <v>0.63544289414135091</v>
      </c>
      <c r="CC76" s="1">
        <f t="shared" si="35"/>
        <v>0.62319278807180678</v>
      </c>
      <c r="CD76" s="208">
        <v>60</v>
      </c>
      <c r="CE76" s="230">
        <f t="shared" si="66"/>
        <v>18.695783642154201</v>
      </c>
      <c r="CF76" s="230">
        <f t="shared" si="67"/>
        <v>18.695783642154201</v>
      </c>
      <c r="CG76" s="230">
        <f t="shared" si="68"/>
        <v>3.9538216030327384</v>
      </c>
      <c r="CH76" s="230">
        <f t="shared" si="69"/>
        <v>5.5831825412302871</v>
      </c>
      <c r="CI76" s="230">
        <f t="shared" si="70"/>
        <v>13.071428571428571</v>
      </c>
      <c r="CJ76" s="208">
        <f t="shared" si="30"/>
        <v>59.999999999999993</v>
      </c>
      <c r="CK76" s="1">
        <f t="shared" si="31"/>
        <v>0.62319278807180678</v>
      </c>
      <c r="CP76" s="302">
        <f t="shared" si="32"/>
        <v>0.71132106113246629</v>
      </c>
      <c r="CQ76" s="302">
        <v>60</v>
      </c>
      <c r="CR76" s="302">
        <f t="shared" si="40"/>
        <v>21.339631833973986</v>
      </c>
      <c r="CS76" s="302">
        <f t="shared" si="41"/>
        <v>21.339631833973986</v>
      </c>
      <c r="CT76" s="302">
        <f t="shared" si="42"/>
        <v>3.3008266782090856</v>
      </c>
      <c r="CU76" s="302">
        <f t="shared" si="43"/>
        <v>3.9484810824143679</v>
      </c>
      <c r="CV76" s="302">
        <f t="shared" si="44"/>
        <v>10.071428571428571</v>
      </c>
      <c r="CW76" s="302">
        <f t="shared" si="33"/>
        <v>59.999999999999993</v>
      </c>
      <c r="DH76" s="208">
        <v>60</v>
      </c>
      <c r="DI76" s="125">
        <f t="shared" si="79"/>
        <v>23.10701433241276</v>
      </c>
      <c r="DJ76" s="125">
        <f t="shared" si="80"/>
        <v>23.10701433241276</v>
      </c>
      <c r="DK76" s="125">
        <f t="shared" si="81"/>
        <v>2.0218637540861164</v>
      </c>
      <c r="DL76" s="125">
        <f t="shared" si="82"/>
        <v>3.1926790096597943</v>
      </c>
      <c r="DM76" s="125">
        <f t="shared" si="83"/>
        <v>8.5714285714285712</v>
      </c>
      <c r="DN76" s="208">
        <f t="shared" si="34"/>
        <v>60</v>
      </c>
    </row>
    <row r="77" spans="1:118" x14ac:dyDescent="0.3">
      <c r="A77" s="1">
        <f t="shared" si="23"/>
        <v>0.68076220676300214</v>
      </c>
      <c r="B77" s="219">
        <v>63</v>
      </c>
      <c r="C77" s="233">
        <f t="shared" si="99"/>
        <v>21.444009513034569</v>
      </c>
      <c r="D77" s="233">
        <f t="shared" si="100"/>
        <v>21.444009513034569</v>
      </c>
      <c r="E77" s="233">
        <f t="shared" si="101"/>
        <v>3.3763508323905249</v>
      </c>
      <c r="F77" s="233">
        <f t="shared" si="102"/>
        <v>5.9629028688130665</v>
      </c>
      <c r="G77" s="233">
        <f t="shared" si="103"/>
        <v>10.772727272727273</v>
      </c>
      <c r="H77" s="219">
        <f t="shared" si="12"/>
        <v>63</v>
      </c>
      <c r="S77" s="219">
        <v>63</v>
      </c>
      <c r="T77" s="233">
        <f t="shared" si="52"/>
        <v>21.030610616748302</v>
      </c>
      <c r="U77" s="233">
        <f t="shared" si="53"/>
        <v>21.030610616748302</v>
      </c>
      <c r="V77" s="233">
        <f t="shared" si="54"/>
        <v>4.2602676434482145</v>
      </c>
      <c r="W77" s="233">
        <f t="shared" si="55"/>
        <v>5.9057838503279179</v>
      </c>
      <c r="X77" s="233">
        <f t="shared" si="56"/>
        <v>10.772727272727273</v>
      </c>
      <c r="Y77" s="219">
        <f t="shared" si="13"/>
        <v>63.000000000000007</v>
      </c>
      <c r="Z77" s="1">
        <f t="shared" si="14"/>
        <v>0.66763843227772379</v>
      </c>
      <c r="AH77" s="208"/>
      <c r="AI77" s="230">
        <v>61</v>
      </c>
      <c r="AJ77" s="231">
        <f t="shared" si="89"/>
        <v>24.915896767525879</v>
      </c>
      <c r="AK77" s="231">
        <f t="shared" si="90"/>
        <v>24.915896767525879</v>
      </c>
      <c r="AL77" s="231">
        <f t="shared" si="96"/>
        <v>2.1801409671585144</v>
      </c>
      <c r="AM77" s="264">
        <f t="shared" si="104"/>
        <v>3.4426109523351824</v>
      </c>
      <c r="AN77" s="264">
        <f t="shared" si="105"/>
        <v>5.5454545454545459</v>
      </c>
      <c r="AO77" s="230">
        <f t="shared" si="97"/>
        <v>61</v>
      </c>
      <c r="AP77" s="302">
        <f t="shared" si="27"/>
        <v>0.81691464811560255</v>
      </c>
      <c r="AX77" s="208">
        <v>61</v>
      </c>
      <c r="AY77" s="228">
        <f t="shared" si="93"/>
        <v>24.435566621364693</v>
      </c>
      <c r="AZ77" s="228">
        <f t="shared" si="94"/>
        <v>24.435566621364693</v>
      </c>
      <c r="BA77" s="228">
        <f t="shared" si="95"/>
        <v>3.2071681190541157</v>
      </c>
      <c r="BB77" s="228">
        <f t="shared" si="106"/>
        <v>3.376244092761961</v>
      </c>
      <c r="BC77" s="228">
        <f t="shared" si="107"/>
        <v>5.5454545454545459</v>
      </c>
      <c r="BD77" s="208">
        <f t="shared" si="98"/>
        <v>61.000000000000007</v>
      </c>
      <c r="BE77" s="269"/>
      <c r="BO77" s="208">
        <v>61</v>
      </c>
      <c r="BP77" s="230">
        <f t="shared" si="61"/>
        <v>19.44840372978074</v>
      </c>
      <c r="BQ77" s="230">
        <f t="shared" si="62"/>
        <v>19.44840372978074</v>
      </c>
      <c r="BR77" s="230">
        <f t="shared" si="63"/>
        <v>3.2017353263558146</v>
      </c>
      <c r="BS77" s="230">
        <f t="shared" si="64"/>
        <v>5.6871714997969933</v>
      </c>
      <c r="BT77" s="230">
        <f t="shared" si="65"/>
        <v>13.214285714285714</v>
      </c>
      <c r="BU77" s="208">
        <f t="shared" si="28"/>
        <v>61.000000000000007</v>
      </c>
      <c r="BV77" s="1">
        <f t="shared" si="29"/>
        <v>0.63765258130428648</v>
      </c>
      <c r="CC77" s="1">
        <f t="shared" si="35"/>
        <v>0.62535987675362614</v>
      </c>
      <c r="CD77" s="208">
        <v>61</v>
      </c>
      <c r="CE77" s="230">
        <f t="shared" si="66"/>
        <v>19.073476240985599</v>
      </c>
      <c r="CF77" s="230">
        <f t="shared" si="67"/>
        <v>19.073476240985599</v>
      </c>
      <c r="CG77" s="230">
        <f t="shared" si="68"/>
        <v>4.0033937566293591</v>
      </c>
      <c r="CH77" s="230">
        <f t="shared" si="69"/>
        <v>5.6353680471137277</v>
      </c>
      <c r="CI77" s="230">
        <f t="shared" si="70"/>
        <v>13.214285714285714</v>
      </c>
      <c r="CJ77" s="208">
        <f t="shared" si="30"/>
        <v>61</v>
      </c>
      <c r="CK77" s="1">
        <f t="shared" si="31"/>
        <v>0.62535987675362614</v>
      </c>
      <c r="CP77" s="302">
        <f t="shared" si="32"/>
        <v>0.71204342402640608</v>
      </c>
      <c r="CQ77" s="302">
        <v>61</v>
      </c>
      <c r="CR77" s="302">
        <f t="shared" si="40"/>
        <v>21.717324432805384</v>
      </c>
      <c r="CS77" s="302">
        <f t="shared" si="41"/>
        <v>21.717324432805384</v>
      </c>
      <c r="CT77" s="302">
        <f t="shared" si="42"/>
        <v>3.3503988318057063</v>
      </c>
      <c r="CU77" s="302">
        <f t="shared" si="43"/>
        <v>4.0006665882978076</v>
      </c>
      <c r="CV77" s="302">
        <f t="shared" si="44"/>
        <v>10.214285714285714</v>
      </c>
      <c r="CW77" s="302">
        <f t="shared" si="33"/>
        <v>60.999999999999993</v>
      </c>
      <c r="DH77" s="208">
        <v>61</v>
      </c>
      <c r="DI77" s="125">
        <f t="shared" si="79"/>
        <v>23.492131237952972</v>
      </c>
      <c r="DJ77" s="125">
        <f t="shared" si="80"/>
        <v>23.492131237952972</v>
      </c>
      <c r="DK77" s="125">
        <f t="shared" si="81"/>
        <v>2.0555614833208851</v>
      </c>
      <c r="DL77" s="125">
        <f t="shared" si="82"/>
        <v>3.2458903264874577</v>
      </c>
      <c r="DM77" s="125">
        <f t="shared" si="83"/>
        <v>8.7142857142857135</v>
      </c>
      <c r="DN77" s="208">
        <f t="shared" si="34"/>
        <v>61</v>
      </c>
    </row>
    <row r="78" spans="1:118" x14ac:dyDescent="0.3">
      <c r="A78" s="1">
        <f t="shared" si="23"/>
        <v>0.68288958865913663</v>
      </c>
      <c r="B78" s="219">
        <v>64</v>
      </c>
      <c r="C78" s="233">
        <f t="shared" si="99"/>
        <v>21.852466837092372</v>
      </c>
      <c r="D78" s="233">
        <f t="shared" si="100"/>
        <v>21.852466837092372</v>
      </c>
      <c r="E78" s="233">
        <f t="shared" si="101"/>
        <v>3.4120908482455823</v>
      </c>
      <c r="F78" s="233">
        <f t="shared" si="102"/>
        <v>6.0193391139333157</v>
      </c>
      <c r="G78" s="233">
        <f t="shared" si="103"/>
        <v>10.863636363636363</v>
      </c>
      <c r="H78" s="219">
        <f t="shared" si="12"/>
        <v>64</v>
      </c>
      <c r="S78" s="219">
        <v>64</v>
      </c>
      <c r="T78" s="233">
        <f t="shared" si="52"/>
        <v>21.431193676114933</v>
      </c>
      <c r="U78" s="233">
        <f t="shared" si="53"/>
        <v>21.431193676114933</v>
      </c>
      <c r="V78" s="233">
        <f t="shared" si="54"/>
        <v>4.3128441699900852</v>
      </c>
      <c r="W78" s="233">
        <f t="shared" si="55"/>
        <v>5.9611321141436875</v>
      </c>
      <c r="X78" s="233">
        <f t="shared" si="56"/>
        <v>10.863636363636363</v>
      </c>
      <c r="Y78" s="219">
        <f t="shared" si="13"/>
        <v>64</v>
      </c>
      <c r="Z78" s="1">
        <f t="shared" si="14"/>
        <v>0.66972480237859167</v>
      </c>
      <c r="AH78" s="208"/>
      <c r="AI78" s="230">
        <v>62</v>
      </c>
      <c r="AJ78" s="231">
        <f t="shared" si="89"/>
        <v>25.324354091583682</v>
      </c>
      <c r="AK78" s="231">
        <f t="shared" si="90"/>
        <v>25.324354091583682</v>
      </c>
      <c r="AL78" s="231">
        <f t="shared" si="96"/>
        <v>2.2158809830135722</v>
      </c>
      <c r="AM78" s="264">
        <f t="shared" si="104"/>
        <v>3.4990471974554311</v>
      </c>
      <c r="AN78" s="264">
        <f t="shared" si="105"/>
        <v>5.6363636363636367</v>
      </c>
      <c r="AO78" s="230">
        <f t="shared" si="97"/>
        <v>62</v>
      </c>
      <c r="AP78" s="302">
        <f t="shared" si="27"/>
        <v>0.81691464811560266</v>
      </c>
      <c r="AX78" s="208">
        <v>62</v>
      </c>
      <c r="AY78" s="228">
        <f t="shared" si="93"/>
        <v>24.836149680731328</v>
      </c>
      <c r="AZ78" s="228">
        <f t="shared" si="94"/>
        <v>24.836149680731328</v>
      </c>
      <c r="BA78" s="228">
        <f t="shared" si="95"/>
        <v>3.2597446455959864</v>
      </c>
      <c r="BB78" s="228">
        <f t="shared" si="106"/>
        <v>3.4315923565777311</v>
      </c>
      <c r="BC78" s="228">
        <f t="shared" si="107"/>
        <v>5.6363636363636367</v>
      </c>
      <c r="BD78" s="208">
        <f t="shared" si="98"/>
        <v>62.000000000000014</v>
      </c>
      <c r="BE78" s="269"/>
      <c r="BO78" s="208">
        <v>62</v>
      </c>
      <c r="BP78" s="230">
        <f t="shared" si="61"/>
        <v>19.833520635320951</v>
      </c>
      <c r="BQ78" s="230">
        <f t="shared" si="62"/>
        <v>19.833520635320951</v>
      </c>
      <c r="BR78" s="230">
        <f t="shared" si="63"/>
        <v>3.2354330555905833</v>
      </c>
      <c r="BS78" s="230">
        <f t="shared" si="64"/>
        <v>5.7403828166246562</v>
      </c>
      <c r="BT78" s="230">
        <f t="shared" si="65"/>
        <v>13.357142857142858</v>
      </c>
      <c r="BU78" s="208">
        <f t="shared" si="28"/>
        <v>62</v>
      </c>
      <c r="BV78" s="1">
        <f t="shared" si="29"/>
        <v>0.63979098823615976</v>
      </c>
      <c r="CC78" s="1">
        <f t="shared" si="35"/>
        <v>0.62745705934893536</v>
      </c>
      <c r="CD78" s="208">
        <v>62</v>
      </c>
      <c r="CE78" s="230">
        <f t="shared" si="66"/>
        <v>19.451168839816997</v>
      </c>
      <c r="CF78" s="230">
        <f t="shared" si="67"/>
        <v>19.451168839816997</v>
      </c>
      <c r="CG78" s="230">
        <f t="shared" si="68"/>
        <v>4.0529659102259803</v>
      </c>
      <c r="CH78" s="230">
        <f t="shared" si="69"/>
        <v>5.6875535529971675</v>
      </c>
      <c r="CI78" s="230">
        <f t="shared" si="70"/>
        <v>13.357142857142858</v>
      </c>
      <c r="CJ78" s="208">
        <f t="shared" si="30"/>
        <v>62</v>
      </c>
      <c r="CK78" s="1">
        <f t="shared" si="31"/>
        <v>0.62745705934893536</v>
      </c>
      <c r="CP78" s="302">
        <f t="shared" si="32"/>
        <v>0.71274248489150915</v>
      </c>
      <c r="CQ78" s="302">
        <v>62</v>
      </c>
      <c r="CR78" s="302">
        <f t="shared" si="40"/>
        <v>22.095017031636782</v>
      </c>
      <c r="CS78" s="302">
        <f t="shared" si="41"/>
        <v>22.095017031636782</v>
      </c>
      <c r="CT78" s="302">
        <f t="shared" si="42"/>
        <v>3.3999709854023275</v>
      </c>
      <c r="CU78" s="302">
        <f t="shared" si="43"/>
        <v>4.0528520941812483</v>
      </c>
      <c r="CV78" s="302">
        <f t="shared" si="44"/>
        <v>10.357142857142856</v>
      </c>
      <c r="CW78" s="302">
        <f t="shared" si="33"/>
        <v>61.999999999999993</v>
      </c>
      <c r="DH78" s="208">
        <v>62</v>
      </c>
      <c r="DI78" s="125">
        <f t="shared" si="79"/>
        <v>23.877248143493183</v>
      </c>
      <c r="DJ78" s="125">
        <f t="shared" si="80"/>
        <v>23.877248143493183</v>
      </c>
      <c r="DK78" s="125">
        <f t="shared" si="81"/>
        <v>2.0892592125556537</v>
      </c>
      <c r="DL78" s="125">
        <f t="shared" si="82"/>
        <v>3.2991016433151206</v>
      </c>
      <c r="DM78" s="125">
        <f t="shared" si="83"/>
        <v>8.8571428571428559</v>
      </c>
      <c r="DN78" s="208">
        <f t="shared" si="34"/>
        <v>61.999999999999993</v>
      </c>
    </row>
    <row r="79" spans="1:118" x14ac:dyDescent="0.3">
      <c r="A79" s="1">
        <f t="shared" ref="A79:A142" si="108">(C79+D79)/H79</f>
        <v>0.68495151265077447</v>
      </c>
      <c r="B79" s="219">
        <v>65</v>
      </c>
      <c r="C79" s="233">
        <f t="shared" si="99"/>
        <v>22.260924161150172</v>
      </c>
      <c r="D79" s="233">
        <f t="shared" si="100"/>
        <v>22.260924161150172</v>
      </c>
      <c r="E79" s="233">
        <f t="shared" si="101"/>
        <v>3.4478308641006401</v>
      </c>
      <c r="F79" s="233">
        <f t="shared" si="102"/>
        <v>6.0757753590535639</v>
      </c>
      <c r="G79" s="233">
        <f t="shared" si="103"/>
        <v>10.954545454545455</v>
      </c>
      <c r="H79" s="219">
        <f t="shared" ref="H79:H142" si="109">SUM(C79:G79)</f>
        <v>65</v>
      </c>
      <c r="S79" s="219">
        <v>65</v>
      </c>
      <c r="T79" s="233">
        <f t="shared" si="52"/>
        <v>21.831776735481569</v>
      </c>
      <c r="U79" s="233">
        <f t="shared" si="53"/>
        <v>21.831776735481569</v>
      </c>
      <c r="V79" s="233">
        <f t="shared" si="54"/>
        <v>4.365420696531956</v>
      </c>
      <c r="W79" s="233">
        <f t="shared" si="55"/>
        <v>6.0164803779594571</v>
      </c>
      <c r="X79" s="233">
        <f t="shared" si="56"/>
        <v>10.954545454545455</v>
      </c>
      <c r="Y79" s="219">
        <f t="shared" ref="Y79:Y142" si="110">SUM(T79:X79)</f>
        <v>65</v>
      </c>
      <c r="Z79" s="1">
        <f t="shared" ref="Z79:Z142" si="111">(T79+U79)/Y79</f>
        <v>0.67174697647635595</v>
      </c>
      <c r="AH79" s="208"/>
      <c r="AI79" s="230">
        <v>63</v>
      </c>
      <c r="AJ79" s="231">
        <f t="shared" si="89"/>
        <v>25.732811415641486</v>
      </c>
      <c r="AK79" s="231">
        <f t="shared" si="90"/>
        <v>25.732811415641486</v>
      </c>
      <c r="AL79" s="231">
        <f t="shared" si="96"/>
        <v>2.2516209988686295</v>
      </c>
      <c r="AM79" s="264">
        <f t="shared" si="104"/>
        <v>3.5554834425756803</v>
      </c>
      <c r="AN79" s="264">
        <f t="shared" si="105"/>
        <v>5.7272727272727275</v>
      </c>
      <c r="AO79" s="230">
        <f t="shared" si="97"/>
        <v>63.000000000000007</v>
      </c>
      <c r="AP79" s="302">
        <f t="shared" si="27"/>
        <v>0.81691464811560266</v>
      </c>
      <c r="AX79" s="208">
        <v>63</v>
      </c>
      <c r="AY79" s="228">
        <f t="shared" si="93"/>
        <v>25.23673274009796</v>
      </c>
      <c r="AZ79" s="228">
        <f t="shared" si="94"/>
        <v>25.23673274009796</v>
      </c>
      <c r="BA79" s="228">
        <f t="shared" si="95"/>
        <v>3.3123211721378572</v>
      </c>
      <c r="BB79" s="228">
        <f t="shared" si="106"/>
        <v>3.4869406203935007</v>
      </c>
      <c r="BC79" s="228">
        <f t="shared" si="107"/>
        <v>5.7272727272727275</v>
      </c>
      <c r="BD79" s="208">
        <f t="shared" si="98"/>
        <v>63.000000000000007</v>
      </c>
      <c r="BE79" s="269"/>
      <c r="BO79" s="208">
        <v>63</v>
      </c>
      <c r="BP79" s="230">
        <f t="shared" si="61"/>
        <v>20.218637540861163</v>
      </c>
      <c r="BQ79" s="230">
        <f t="shared" si="62"/>
        <v>20.218637540861163</v>
      </c>
      <c r="BR79" s="230">
        <f t="shared" si="63"/>
        <v>3.2691307848253519</v>
      </c>
      <c r="BS79" s="230">
        <f t="shared" si="64"/>
        <v>5.79359413345232</v>
      </c>
      <c r="BT79" s="230">
        <f t="shared" si="65"/>
        <v>13.5</v>
      </c>
      <c r="BU79" s="208">
        <f t="shared" si="28"/>
        <v>63</v>
      </c>
      <c r="BV79" s="1">
        <f t="shared" si="29"/>
        <v>0.64186150923368768</v>
      </c>
      <c r="CC79" s="1">
        <f t="shared" si="35"/>
        <v>0.62948766471899664</v>
      </c>
      <c r="CD79" s="208">
        <v>63</v>
      </c>
      <c r="CE79" s="230">
        <f t="shared" si="66"/>
        <v>19.828861438648396</v>
      </c>
      <c r="CF79" s="230">
        <f t="shared" si="67"/>
        <v>19.828861438648396</v>
      </c>
      <c r="CG79" s="230">
        <f t="shared" si="68"/>
        <v>4.1025380638226014</v>
      </c>
      <c r="CH79" s="230">
        <f t="shared" si="69"/>
        <v>5.7397390588806072</v>
      </c>
      <c r="CI79" s="230">
        <f t="shared" si="70"/>
        <v>13.5</v>
      </c>
      <c r="CJ79" s="208">
        <f t="shared" si="30"/>
        <v>63</v>
      </c>
      <c r="CK79" s="1">
        <f t="shared" si="31"/>
        <v>0.62948766471899664</v>
      </c>
      <c r="CP79" s="302">
        <f t="shared" si="32"/>
        <v>0.71341935334819617</v>
      </c>
      <c r="CQ79" s="302">
        <v>63</v>
      </c>
      <c r="CR79" s="302">
        <f t="shared" si="40"/>
        <v>22.472709630468181</v>
      </c>
      <c r="CS79" s="302">
        <f t="shared" si="41"/>
        <v>22.472709630468181</v>
      </c>
      <c r="CT79" s="302">
        <f t="shared" si="42"/>
        <v>3.4495431389989486</v>
      </c>
      <c r="CU79" s="302">
        <f t="shared" si="43"/>
        <v>4.1050376000646889</v>
      </c>
      <c r="CV79" s="302">
        <f t="shared" si="44"/>
        <v>10.5</v>
      </c>
      <c r="CW79" s="302">
        <f t="shared" si="33"/>
        <v>63</v>
      </c>
      <c r="DH79" s="208">
        <v>63</v>
      </c>
      <c r="DI79" s="125">
        <f t="shared" si="79"/>
        <v>24.262365049033399</v>
      </c>
      <c r="DJ79" s="125">
        <f t="shared" si="80"/>
        <v>24.262365049033399</v>
      </c>
      <c r="DK79" s="125">
        <f t="shared" si="81"/>
        <v>2.1229569417904224</v>
      </c>
      <c r="DL79" s="125">
        <f t="shared" si="82"/>
        <v>3.3523129601427839</v>
      </c>
      <c r="DM79" s="125">
        <f t="shared" si="83"/>
        <v>9</v>
      </c>
      <c r="DN79" s="208">
        <f t="shared" si="34"/>
        <v>63</v>
      </c>
    </row>
    <row r="80" spans="1:118" x14ac:dyDescent="0.3">
      <c r="A80" s="1">
        <f t="shared" si="108"/>
        <v>0.68695095409721141</v>
      </c>
      <c r="B80" s="219">
        <v>66</v>
      </c>
      <c r="C80" s="233">
        <f t="shared" si="99"/>
        <v>22.669381485207975</v>
      </c>
      <c r="D80" s="233">
        <f t="shared" si="100"/>
        <v>22.669381485207975</v>
      </c>
      <c r="E80" s="233">
        <f t="shared" si="101"/>
        <v>3.4835708799556979</v>
      </c>
      <c r="F80" s="233">
        <f t="shared" si="102"/>
        <v>6.1322116041738131</v>
      </c>
      <c r="G80" s="233">
        <f t="shared" si="103"/>
        <v>11.045454545454547</v>
      </c>
      <c r="H80" s="219">
        <f t="shared" si="109"/>
        <v>66</v>
      </c>
      <c r="S80" s="219">
        <v>66</v>
      </c>
      <c r="T80" s="233">
        <f t="shared" si="52"/>
        <v>22.232359794848204</v>
      </c>
      <c r="U80" s="233">
        <f t="shared" si="53"/>
        <v>22.232359794848204</v>
      </c>
      <c r="V80" s="233">
        <f t="shared" si="54"/>
        <v>4.4179972230738267</v>
      </c>
      <c r="W80" s="233">
        <f t="shared" si="55"/>
        <v>6.0718286417752267</v>
      </c>
      <c r="X80" s="233">
        <f t="shared" si="56"/>
        <v>11.045454545454547</v>
      </c>
      <c r="Y80" s="219">
        <f t="shared" si="110"/>
        <v>66</v>
      </c>
      <c r="Z80" s="1">
        <f t="shared" si="111"/>
        <v>0.67370787257115772</v>
      </c>
      <c r="AH80" s="208"/>
      <c r="AI80" s="230">
        <v>64</v>
      </c>
      <c r="AJ80" s="231">
        <f t="shared" si="89"/>
        <v>26.141268739699285</v>
      </c>
      <c r="AK80" s="231">
        <f t="shared" si="90"/>
        <v>26.141268739699285</v>
      </c>
      <c r="AL80" s="231">
        <f t="shared" si="96"/>
        <v>2.2873610147236874</v>
      </c>
      <c r="AM80" s="264">
        <f t="shared" si="104"/>
        <v>3.611919687695929</v>
      </c>
      <c r="AN80" s="264">
        <f t="shared" si="105"/>
        <v>5.8181818181818183</v>
      </c>
      <c r="AO80" s="230">
        <f t="shared" ref="AO80:AO111" si="112">SUM(AJ80:AN80)</f>
        <v>64</v>
      </c>
      <c r="AP80" s="302">
        <f t="shared" si="27"/>
        <v>0.81691464811560266</v>
      </c>
      <c r="AX80" s="208">
        <v>64</v>
      </c>
      <c r="AY80" s="228">
        <f t="shared" si="93"/>
        <v>25.637315799464595</v>
      </c>
      <c r="AZ80" s="228">
        <f t="shared" si="94"/>
        <v>25.637315799464595</v>
      </c>
      <c r="BA80" s="228">
        <f t="shared" si="95"/>
        <v>3.3648976986797279</v>
      </c>
      <c r="BB80" s="228">
        <f t="shared" si="106"/>
        <v>3.5422888842092708</v>
      </c>
      <c r="BC80" s="228">
        <f t="shared" si="107"/>
        <v>5.8181818181818183</v>
      </c>
      <c r="BD80" s="208">
        <f t="shared" ref="BD80:BD111" si="113">SUM(AY80:BC80)</f>
        <v>64</v>
      </c>
      <c r="BE80" s="269"/>
      <c r="BO80" s="208">
        <v>64</v>
      </c>
      <c r="BP80" s="230">
        <f t="shared" si="61"/>
        <v>20.603754446401378</v>
      </c>
      <c r="BQ80" s="230">
        <f t="shared" si="62"/>
        <v>20.603754446401378</v>
      </c>
      <c r="BR80" s="230">
        <f t="shared" si="63"/>
        <v>3.3028285140601206</v>
      </c>
      <c r="BS80" s="230">
        <f t="shared" si="64"/>
        <v>5.8468054502799838</v>
      </c>
      <c r="BT80" s="230">
        <f t="shared" si="65"/>
        <v>13.642857142857142</v>
      </c>
      <c r="BU80" s="208">
        <f t="shared" si="28"/>
        <v>64</v>
      </c>
      <c r="BV80" s="1">
        <f t="shared" si="29"/>
        <v>0.64386732645004308</v>
      </c>
      <c r="CC80" s="1">
        <f t="shared" si="35"/>
        <v>0.63145481367124356</v>
      </c>
      <c r="CD80" s="208">
        <v>64</v>
      </c>
      <c r="CE80" s="230">
        <f t="shared" si="66"/>
        <v>20.206554037479794</v>
      </c>
      <c r="CF80" s="230">
        <f t="shared" si="67"/>
        <v>20.206554037479794</v>
      </c>
      <c r="CG80" s="230">
        <f t="shared" si="68"/>
        <v>4.1521102174192226</v>
      </c>
      <c r="CH80" s="230">
        <f t="shared" si="69"/>
        <v>5.7919245647640469</v>
      </c>
      <c r="CI80" s="230">
        <f t="shared" si="70"/>
        <v>13.642857142857142</v>
      </c>
      <c r="CJ80" s="208">
        <f t="shared" si="30"/>
        <v>64</v>
      </c>
      <c r="CK80" s="1">
        <f t="shared" si="31"/>
        <v>0.63145481367124356</v>
      </c>
      <c r="CP80" s="302">
        <f t="shared" si="32"/>
        <v>0.71407506966561185</v>
      </c>
      <c r="CQ80" s="302">
        <v>64</v>
      </c>
      <c r="CR80" s="302">
        <f t="shared" si="40"/>
        <v>22.850402229299579</v>
      </c>
      <c r="CS80" s="302">
        <f t="shared" si="41"/>
        <v>22.850402229299579</v>
      </c>
      <c r="CT80" s="302">
        <f t="shared" si="42"/>
        <v>3.4991152925955693</v>
      </c>
      <c r="CU80" s="302">
        <f t="shared" si="43"/>
        <v>4.1572231059481286</v>
      </c>
      <c r="CV80" s="302">
        <f t="shared" si="44"/>
        <v>10.642857142857142</v>
      </c>
      <c r="CW80" s="302">
        <f t="shared" si="33"/>
        <v>64</v>
      </c>
      <c r="DH80" s="208">
        <v>64</v>
      </c>
      <c r="DI80" s="125">
        <f t="shared" si="79"/>
        <v>24.64748195457361</v>
      </c>
      <c r="DJ80" s="125">
        <f t="shared" si="80"/>
        <v>24.64748195457361</v>
      </c>
      <c r="DK80" s="125">
        <f t="shared" si="81"/>
        <v>2.156654671025191</v>
      </c>
      <c r="DL80" s="125">
        <f t="shared" si="82"/>
        <v>3.4055242769704472</v>
      </c>
      <c r="DM80" s="125">
        <f t="shared" si="83"/>
        <v>9.1428571428571423</v>
      </c>
      <c r="DN80" s="208">
        <f t="shared" si="34"/>
        <v>64</v>
      </c>
    </row>
    <row r="81" spans="1:118" x14ac:dyDescent="0.3">
      <c r="A81" s="1">
        <f t="shared" si="108"/>
        <v>0.68889071072435148</v>
      </c>
      <c r="B81" s="219">
        <v>67</v>
      </c>
      <c r="C81" s="233">
        <f t="shared" si="99"/>
        <v>23.077838809265774</v>
      </c>
      <c r="D81" s="233">
        <f t="shared" si="100"/>
        <v>23.077838809265774</v>
      </c>
      <c r="E81" s="233">
        <f t="shared" si="101"/>
        <v>3.5193108958107553</v>
      </c>
      <c r="F81" s="233">
        <f t="shared" si="102"/>
        <v>6.1886478492940622</v>
      </c>
      <c r="G81" s="233">
        <f t="shared" si="103"/>
        <v>11.136363636363637</v>
      </c>
      <c r="H81" s="219">
        <f t="shared" si="109"/>
        <v>67</v>
      </c>
      <c r="S81" s="219">
        <v>67</v>
      </c>
      <c r="T81" s="233">
        <f t="shared" si="52"/>
        <v>22.632942854214839</v>
      </c>
      <c r="U81" s="233">
        <f t="shared" si="53"/>
        <v>22.632942854214839</v>
      </c>
      <c r="V81" s="233">
        <f t="shared" si="54"/>
        <v>4.4705737496156974</v>
      </c>
      <c r="W81" s="233">
        <f t="shared" si="55"/>
        <v>6.1271769055909964</v>
      </c>
      <c r="X81" s="233">
        <f t="shared" si="56"/>
        <v>11.136363636363637</v>
      </c>
      <c r="Y81" s="219">
        <f t="shared" si="110"/>
        <v>67.000000000000014</v>
      </c>
      <c r="Z81" s="1">
        <f t="shared" si="111"/>
        <v>0.67561023445417412</v>
      </c>
      <c r="AH81" s="208"/>
      <c r="AI81" s="230">
        <v>65</v>
      </c>
      <c r="AJ81" s="231">
        <f t="shared" si="89"/>
        <v>26.549726063757085</v>
      </c>
      <c r="AK81" s="231">
        <f t="shared" si="90"/>
        <v>26.549726063757085</v>
      </c>
      <c r="AL81" s="231">
        <f t="shared" si="96"/>
        <v>2.3231010305787452</v>
      </c>
      <c r="AM81" s="264">
        <f t="shared" si="104"/>
        <v>3.6683559328161777</v>
      </c>
      <c r="AN81" s="264">
        <f t="shared" si="105"/>
        <v>5.9090909090909092</v>
      </c>
      <c r="AO81" s="230">
        <f t="shared" si="112"/>
        <v>65</v>
      </c>
      <c r="AP81" s="302">
        <f t="shared" ref="AP81:AP116" si="114">(AJ81+AK81)/AO81</f>
        <v>0.81691464811560266</v>
      </c>
      <c r="AX81" s="208">
        <v>65</v>
      </c>
      <c r="AY81" s="228">
        <f t="shared" si="93"/>
        <v>26.03789885883123</v>
      </c>
      <c r="AZ81" s="228">
        <f t="shared" si="94"/>
        <v>26.03789885883123</v>
      </c>
      <c r="BA81" s="228">
        <f t="shared" si="95"/>
        <v>3.4174742252215986</v>
      </c>
      <c r="BB81" s="228">
        <f t="shared" si="106"/>
        <v>3.5976371480250409</v>
      </c>
      <c r="BC81" s="228">
        <f t="shared" si="107"/>
        <v>5.9090909090909092</v>
      </c>
      <c r="BD81" s="208">
        <f t="shared" si="113"/>
        <v>65.000000000000014</v>
      </c>
      <c r="BE81" s="269"/>
      <c r="BO81" s="208">
        <v>65</v>
      </c>
      <c r="BP81" s="230">
        <f t="shared" si="61"/>
        <v>20.98887135194159</v>
      </c>
      <c r="BQ81" s="230">
        <f t="shared" si="62"/>
        <v>20.98887135194159</v>
      </c>
      <c r="BR81" s="230">
        <f t="shared" si="63"/>
        <v>3.3365262432948892</v>
      </c>
      <c r="BS81" s="230">
        <f t="shared" si="64"/>
        <v>5.9000167671076467</v>
      </c>
      <c r="BT81" s="230">
        <f t="shared" si="65"/>
        <v>13.785714285714285</v>
      </c>
      <c r="BU81" s="208">
        <f t="shared" ref="BU81:BU116" si="115">SUM(BP81:BT81)</f>
        <v>65</v>
      </c>
      <c r="BV81" s="1">
        <f t="shared" ref="BV81:BV116" si="116">(BP81+BQ81)/BU81</f>
        <v>0.64581142621358734</v>
      </c>
      <c r="CC81" s="1">
        <f t="shared" ref="CC81:CC116" si="117">(CE81+CF81)/CJ81</f>
        <v>0.63336143496342134</v>
      </c>
      <c r="CD81" s="208">
        <v>65</v>
      </c>
      <c r="CE81" s="230">
        <f t="shared" si="66"/>
        <v>20.584246636311192</v>
      </c>
      <c r="CF81" s="230">
        <f t="shared" si="67"/>
        <v>20.584246636311192</v>
      </c>
      <c r="CG81" s="230">
        <f t="shared" si="68"/>
        <v>4.2016823710158437</v>
      </c>
      <c r="CH81" s="230">
        <f t="shared" si="69"/>
        <v>5.8441100706474876</v>
      </c>
      <c r="CI81" s="230">
        <f t="shared" si="70"/>
        <v>13.785714285714285</v>
      </c>
      <c r="CJ81" s="208">
        <f t="shared" ref="CJ81:CJ116" si="118">SUM(CE81:CI81)</f>
        <v>65</v>
      </c>
      <c r="CK81" s="1">
        <f t="shared" ref="CK81:CK116" si="119">(CE81+CF81)/CJ81</f>
        <v>0.63336143496342134</v>
      </c>
      <c r="CP81" s="302">
        <f t="shared" ref="CP81:CP116" si="120">(CR81+CS81)/CW81</f>
        <v>0.71471061009633774</v>
      </c>
      <c r="CQ81" s="302">
        <v>65</v>
      </c>
      <c r="CR81" s="302">
        <f t="shared" si="40"/>
        <v>23.228094828130978</v>
      </c>
      <c r="CS81" s="302">
        <f t="shared" si="41"/>
        <v>23.228094828130978</v>
      </c>
      <c r="CT81" s="302">
        <f t="shared" si="42"/>
        <v>3.5486874461921905</v>
      </c>
      <c r="CU81" s="302">
        <f t="shared" si="43"/>
        <v>4.2094086118315683</v>
      </c>
      <c r="CV81" s="302">
        <f t="shared" si="44"/>
        <v>10.785714285714285</v>
      </c>
      <c r="CW81" s="302">
        <f t="shared" ref="CW81:CW116" si="121">SUM(CR81:CV81)</f>
        <v>65</v>
      </c>
      <c r="DH81" s="208">
        <v>65</v>
      </c>
      <c r="DI81" s="125">
        <f t="shared" si="79"/>
        <v>25.032598860113822</v>
      </c>
      <c r="DJ81" s="125">
        <f t="shared" si="80"/>
        <v>25.032598860113822</v>
      </c>
      <c r="DK81" s="125">
        <f t="shared" si="81"/>
        <v>2.1903524002599597</v>
      </c>
      <c r="DL81" s="125">
        <f t="shared" si="82"/>
        <v>3.4587355937981106</v>
      </c>
      <c r="DM81" s="125">
        <f t="shared" si="83"/>
        <v>9.2857142857142847</v>
      </c>
      <c r="DN81" s="208">
        <f t="shared" ref="DN81:DN116" si="122">SUM(DI81:DM81)</f>
        <v>65</v>
      </c>
    </row>
    <row r="82" spans="1:118" x14ac:dyDescent="0.3">
      <c r="A82" s="1">
        <f t="shared" si="108"/>
        <v>0.6907734156859876</v>
      </c>
      <c r="B82" s="219">
        <v>68</v>
      </c>
      <c r="C82" s="233">
        <f t="shared" si="99"/>
        <v>23.486296133323577</v>
      </c>
      <c r="D82" s="233">
        <f t="shared" si="100"/>
        <v>23.486296133323577</v>
      </c>
      <c r="E82" s="233">
        <f t="shared" si="101"/>
        <v>3.5550509116658127</v>
      </c>
      <c r="F82" s="233">
        <f t="shared" si="102"/>
        <v>6.2450840944143113</v>
      </c>
      <c r="G82" s="233">
        <f t="shared" si="103"/>
        <v>11.227272727272727</v>
      </c>
      <c r="H82" s="219">
        <f t="shared" si="109"/>
        <v>68</v>
      </c>
      <c r="S82" s="219">
        <v>68</v>
      </c>
      <c r="T82" s="233">
        <f t="shared" si="52"/>
        <v>23.033525913581471</v>
      </c>
      <c r="U82" s="233">
        <f t="shared" si="53"/>
        <v>23.033525913581471</v>
      </c>
      <c r="V82" s="233">
        <f t="shared" si="54"/>
        <v>4.5231502761575682</v>
      </c>
      <c r="W82" s="233">
        <f t="shared" si="55"/>
        <v>6.1825251694067669</v>
      </c>
      <c r="X82" s="233">
        <f t="shared" si="56"/>
        <v>11.227272727272727</v>
      </c>
      <c r="Y82" s="219">
        <f t="shared" si="110"/>
        <v>68</v>
      </c>
      <c r="Z82" s="1">
        <f t="shared" si="111"/>
        <v>0.67745664451710208</v>
      </c>
      <c r="AH82" s="208"/>
      <c r="AI82" s="230">
        <v>66</v>
      </c>
      <c r="AJ82" s="231">
        <f t="shared" si="89"/>
        <v>26.958183387814888</v>
      </c>
      <c r="AK82" s="231">
        <f t="shared" si="90"/>
        <v>26.958183387814888</v>
      </c>
      <c r="AL82" s="231">
        <f t="shared" si="96"/>
        <v>2.3588410464338025</v>
      </c>
      <c r="AM82" s="264">
        <f t="shared" si="104"/>
        <v>3.7247921779364268</v>
      </c>
      <c r="AN82" s="264">
        <f t="shared" si="105"/>
        <v>6</v>
      </c>
      <c r="AO82" s="230">
        <f t="shared" si="112"/>
        <v>66</v>
      </c>
      <c r="AP82" s="302">
        <f t="shared" si="114"/>
        <v>0.81691464811560266</v>
      </c>
      <c r="AX82" s="208">
        <v>66</v>
      </c>
      <c r="AY82" s="228">
        <f t="shared" si="93"/>
        <v>26.438481918197862</v>
      </c>
      <c r="AZ82" s="228">
        <f t="shared" si="94"/>
        <v>26.438481918197862</v>
      </c>
      <c r="BA82" s="228">
        <f t="shared" si="95"/>
        <v>3.4700507517634693</v>
      </c>
      <c r="BB82" s="228">
        <f t="shared" si="106"/>
        <v>3.6529854118408105</v>
      </c>
      <c r="BC82" s="228">
        <f t="shared" si="107"/>
        <v>6</v>
      </c>
      <c r="BD82" s="208">
        <f t="shared" si="113"/>
        <v>66</v>
      </c>
      <c r="BE82" s="269"/>
      <c r="BO82" s="208">
        <v>66</v>
      </c>
      <c r="BP82" s="230">
        <f t="shared" si="61"/>
        <v>21.373988257481802</v>
      </c>
      <c r="BQ82" s="230">
        <f t="shared" si="62"/>
        <v>21.373988257481802</v>
      </c>
      <c r="BR82" s="230">
        <f t="shared" si="63"/>
        <v>3.3702239725296579</v>
      </c>
      <c r="BS82" s="230">
        <f t="shared" si="64"/>
        <v>5.9532280839353096</v>
      </c>
      <c r="BT82" s="230">
        <f t="shared" si="65"/>
        <v>13.928571428571427</v>
      </c>
      <c r="BU82" s="208">
        <f t="shared" si="115"/>
        <v>66</v>
      </c>
      <c r="BV82" s="1">
        <f t="shared" si="116"/>
        <v>0.64769661386308486</v>
      </c>
      <c r="CC82" s="1">
        <f t="shared" si="117"/>
        <v>0.63521027985280565</v>
      </c>
      <c r="CD82" s="208">
        <v>66</v>
      </c>
      <c r="CE82" s="230">
        <f t="shared" si="66"/>
        <v>20.961939235142587</v>
      </c>
      <c r="CF82" s="230">
        <f t="shared" si="67"/>
        <v>20.961939235142587</v>
      </c>
      <c r="CG82" s="230">
        <f t="shared" si="68"/>
        <v>4.2512545246124649</v>
      </c>
      <c r="CH82" s="230">
        <f t="shared" si="69"/>
        <v>5.8962955765309282</v>
      </c>
      <c r="CI82" s="230">
        <f t="shared" si="70"/>
        <v>13.928571428571427</v>
      </c>
      <c r="CJ82" s="208">
        <f t="shared" si="118"/>
        <v>66</v>
      </c>
      <c r="CK82" s="1">
        <f t="shared" si="119"/>
        <v>0.63521027985280565</v>
      </c>
      <c r="CP82" s="302">
        <f t="shared" si="120"/>
        <v>0.71532689172613262</v>
      </c>
      <c r="CQ82" s="302">
        <v>66</v>
      </c>
      <c r="CR82" s="302">
        <f t="shared" si="40"/>
        <v>23.605787426962376</v>
      </c>
      <c r="CS82" s="302">
        <f t="shared" si="41"/>
        <v>23.605787426962376</v>
      </c>
      <c r="CT82" s="302">
        <f t="shared" si="42"/>
        <v>3.5982595997888116</v>
      </c>
      <c r="CU82" s="302">
        <f t="shared" si="43"/>
        <v>4.261594117715009</v>
      </c>
      <c r="CV82" s="302">
        <f t="shared" si="44"/>
        <v>10.928571428571429</v>
      </c>
      <c r="CW82" s="302">
        <f t="shared" si="121"/>
        <v>66</v>
      </c>
      <c r="DH82" s="208">
        <v>66</v>
      </c>
      <c r="DI82" s="125">
        <f t="shared" si="79"/>
        <v>25.417715765654037</v>
      </c>
      <c r="DJ82" s="125">
        <f t="shared" si="80"/>
        <v>25.417715765654037</v>
      </c>
      <c r="DK82" s="125">
        <f t="shared" si="81"/>
        <v>2.2240501294947284</v>
      </c>
      <c r="DL82" s="125">
        <f t="shared" si="82"/>
        <v>3.5119469106257739</v>
      </c>
      <c r="DM82" s="125">
        <f t="shared" si="83"/>
        <v>9.4285714285714288</v>
      </c>
      <c r="DN82" s="208">
        <f t="shared" si="122"/>
        <v>66</v>
      </c>
    </row>
    <row r="83" spans="1:118" x14ac:dyDescent="0.3">
      <c r="A83" s="1">
        <f t="shared" si="108"/>
        <v>0.69260154948931529</v>
      </c>
      <c r="B83" s="219">
        <v>69</v>
      </c>
      <c r="C83" s="233">
        <f t="shared" si="99"/>
        <v>23.894753457381377</v>
      </c>
      <c r="D83" s="233">
        <f t="shared" si="100"/>
        <v>23.894753457381377</v>
      </c>
      <c r="E83" s="233">
        <f t="shared" si="101"/>
        <v>3.5907909275208705</v>
      </c>
      <c r="F83" s="233">
        <f t="shared" si="102"/>
        <v>6.3015203395345605</v>
      </c>
      <c r="G83" s="233">
        <f t="shared" si="103"/>
        <v>11.318181818181818</v>
      </c>
      <c r="H83" s="219">
        <f t="shared" si="109"/>
        <v>69</v>
      </c>
      <c r="S83" s="219">
        <v>69</v>
      </c>
      <c r="T83" s="233">
        <f t="shared" si="52"/>
        <v>23.434108972948106</v>
      </c>
      <c r="U83" s="233">
        <f t="shared" si="53"/>
        <v>23.434108972948106</v>
      </c>
      <c r="V83" s="233">
        <f t="shared" si="54"/>
        <v>4.5757268026994389</v>
      </c>
      <c r="W83" s="233">
        <f t="shared" si="55"/>
        <v>6.2378734332225365</v>
      </c>
      <c r="X83" s="233">
        <f t="shared" si="56"/>
        <v>11.318181818181818</v>
      </c>
      <c r="Y83" s="219">
        <f t="shared" si="110"/>
        <v>69.000000000000014</v>
      </c>
      <c r="Z83" s="1">
        <f t="shared" si="111"/>
        <v>0.679249535447771</v>
      </c>
      <c r="AH83" s="208"/>
      <c r="AI83" s="230">
        <v>67</v>
      </c>
      <c r="AJ83" s="231">
        <f t="shared" si="89"/>
        <v>27.366640711872691</v>
      </c>
      <c r="AK83" s="231">
        <f t="shared" si="90"/>
        <v>27.366640711872691</v>
      </c>
      <c r="AL83" s="231">
        <f t="shared" si="96"/>
        <v>2.3945810622888604</v>
      </c>
      <c r="AM83" s="264">
        <f t="shared" si="104"/>
        <v>3.7812284230566755</v>
      </c>
      <c r="AN83" s="264">
        <f t="shared" si="105"/>
        <v>6.0909090909090908</v>
      </c>
      <c r="AO83" s="230">
        <f t="shared" si="112"/>
        <v>67</v>
      </c>
      <c r="AP83" s="302">
        <f t="shared" si="114"/>
        <v>0.81691464811560266</v>
      </c>
      <c r="AX83" s="208">
        <v>67</v>
      </c>
      <c r="AY83" s="228">
        <f t="shared" si="93"/>
        <v>26.839064977564497</v>
      </c>
      <c r="AZ83" s="228">
        <f t="shared" si="94"/>
        <v>26.839064977564497</v>
      </c>
      <c r="BA83" s="228">
        <f t="shared" si="95"/>
        <v>3.5226272783053401</v>
      </c>
      <c r="BB83" s="228">
        <f t="shared" si="106"/>
        <v>3.7083336756565806</v>
      </c>
      <c r="BC83" s="228">
        <f t="shared" si="107"/>
        <v>6.0909090909090908</v>
      </c>
      <c r="BD83" s="208">
        <f t="shared" si="113"/>
        <v>67.000000000000014</v>
      </c>
      <c r="BE83" s="269"/>
      <c r="BO83" s="208">
        <v>67</v>
      </c>
      <c r="BP83" s="230">
        <f t="shared" si="61"/>
        <v>21.759105163022017</v>
      </c>
      <c r="BQ83" s="230">
        <f t="shared" si="62"/>
        <v>21.759105163022017</v>
      </c>
      <c r="BR83" s="230">
        <f t="shared" si="63"/>
        <v>3.4039217017644265</v>
      </c>
      <c r="BS83" s="230">
        <f t="shared" si="64"/>
        <v>6.0064394007629733</v>
      </c>
      <c r="BT83" s="230">
        <f t="shared" si="65"/>
        <v>14.071428571428571</v>
      </c>
      <c r="BU83" s="208">
        <f t="shared" si="115"/>
        <v>67</v>
      </c>
      <c r="BV83" s="1">
        <f t="shared" si="116"/>
        <v>0.64952552725438861</v>
      </c>
      <c r="CC83" s="1">
        <f t="shared" si="117"/>
        <v>0.63700393534250699</v>
      </c>
      <c r="CD83" s="208">
        <v>67</v>
      </c>
      <c r="CE83" s="230">
        <f t="shared" si="66"/>
        <v>21.339631833973986</v>
      </c>
      <c r="CF83" s="230">
        <f t="shared" si="67"/>
        <v>21.339631833973986</v>
      </c>
      <c r="CG83" s="230">
        <f t="shared" si="68"/>
        <v>4.300826678209086</v>
      </c>
      <c r="CH83" s="230">
        <f t="shared" si="69"/>
        <v>5.9484810824143679</v>
      </c>
      <c r="CI83" s="230">
        <f t="shared" si="70"/>
        <v>14.071428571428571</v>
      </c>
      <c r="CJ83" s="208">
        <f t="shared" si="118"/>
        <v>67</v>
      </c>
      <c r="CK83" s="1">
        <f t="shared" si="119"/>
        <v>0.63700393534250699</v>
      </c>
      <c r="CP83" s="302">
        <f t="shared" si="120"/>
        <v>0.7159247768893664</v>
      </c>
      <c r="CQ83" s="302">
        <v>67</v>
      </c>
      <c r="CR83" s="302">
        <f t="shared" si="40"/>
        <v>23.983480025793774</v>
      </c>
      <c r="CS83" s="302">
        <f t="shared" si="41"/>
        <v>23.983480025793774</v>
      </c>
      <c r="CT83" s="302">
        <f t="shared" si="42"/>
        <v>3.6478317533854323</v>
      </c>
      <c r="CU83" s="302">
        <f t="shared" si="43"/>
        <v>4.3137796235984496</v>
      </c>
      <c r="CV83" s="302">
        <f t="shared" si="44"/>
        <v>11.071428571428571</v>
      </c>
      <c r="CW83" s="302">
        <f t="shared" si="121"/>
        <v>67</v>
      </c>
      <c r="DH83" s="208">
        <v>67</v>
      </c>
      <c r="DI83" s="125">
        <f t="shared" si="79"/>
        <v>25.802832671194249</v>
      </c>
      <c r="DJ83" s="125">
        <f t="shared" si="80"/>
        <v>25.802832671194249</v>
      </c>
      <c r="DK83" s="125">
        <f t="shared" si="81"/>
        <v>2.257747858729497</v>
      </c>
      <c r="DL83" s="125">
        <f t="shared" si="82"/>
        <v>3.5651582274534368</v>
      </c>
      <c r="DM83" s="125">
        <f t="shared" si="83"/>
        <v>9.5714285714285712</v>
      </c>
      <c r="DN83" s="208">
        <f t="shared" si="122"/>
        <v>67</v>
      </c>
    </row>
    <row r="84" spans="1:118" x14ac:dyDescent="0.3">
      <c r="A84" s="1">
        <f t="shared" si="108"/>
        <v>0.69437745089826231</v>
      </c>
      <c r="B84" s="219">
        <v>70</v>
      </c>
      <c r="C84" s="233">
        <f t="shared" si="99"/>
        <v>24.30321078143918</v>
      </c>
      <c r="D84" s="233">
        <f t="shared" si="100"/>
        <v>24.30321078143918</v>
      </c>
      <c r="E84" s="233">
        <f t="shared" si="101"/>
        <v>3.6265309433759283</v>
      </c>
      <c r="F84" s="233">
        <f t="shared" si="102"/>
        <v>6.3579565846548096</v>
      </c>
      <c r="G84" s="233">
        <f t="shared" si="103"/>
        <v>11.40909090909091</v>
      </c>
      <c r="H84" s="219">
        <f t="shared" si="109"/>
        <v>70</v>
      </c>
      <c r="S84" s="219">
        <v>70</v>
      </c>
      <c r="T84" s="233">
        <f t="shared" si="52"/>
        <v>23.834692032314742</v>
      </c>
      <c r="U84" s="233">
        <f t="shared" si="53"/>
        <v>23.834692032314742</v>
      </c>
      <c r="V84" s="233">
        <f t="shared" si="54"/>
        <v>4.6283033292413096</v>
      </c>
      <c r="W84" s="233">
        <f t="shared" si="55"/>
        <v>6.293221697038307</v>
      </c>
      <c r="X84" s="233">
        <f t="shared" si="56"/>
        <v>11.40909090909091</v>
      </c>
      <c r="Y84" s="219">
        <f t="shared" si="110"/>
        <v>70.000000000000014</v>
      </c>
      <c r="Z84" s="1">
        <f t="shared" si="111"/>
        <v>0.68099120092327814</v>
      </c>
      <c r="AH84" s="208"/>
      <c r="AI84" s="230">
        <v>68</v>
      </c>
      <c r="AJ84" s="231">
        <f t="shared" si="89"/>
        <v>27.77509803593049</v>
      </c>
      <c r="AK84" s="231">
        <f t="shared" si="90"/>
        <v>27.77509803593049</v>
      </c>
      <c r="AL84" s="231">
        <f t="shared" si="96"/>
        <v>2.4303210781439177</v>
      </c>
      <c r="AM84" s="264">
        <f t="shared" si="104"/>
        <v>3.8376646681769246</v>
      </c>
      <c r="AN84" s="264">
        <f t="shared" si="105"/>
        <v>6.1818181818181817</v>
      </c>
      <c r="AO84" s="230">
        <f t="shared" si="112"/>
        <v>68.000000000000014</v>
      </c>
      <c r="AP84" s="302">
        <f t="shared" si="114"/>
        <v>0.81691464811560244</v>
      </c>
      <c r="AX84" s="208">
        <v>68</v>
      </c>
      <c r="AY84" s="228">
        <f t="shared" si="93"/>
        <v>27.239648036931133</v>
      </c>
      <c r="AZ84" s="228">
        <f t="shared" si="94"/>
        <v>27.239648036931133</v>
      </c>
      <c r="BA84" s="228">
        <f t="shared" si="95"/>
        <v>3.5752038048472108</v>
      </c>
      <c r="BB84" s="228">
        <f t="shared" si="106"/>
        <v>3.7636819394723502</v>
      </c>
      <c r="BC84" s="228">
        <f t="shared" si="107"/>
        <v>6.1818181818181817</v>
      </c>
      <c r="BD84" s="208">
        <f t="shared" si="113"/>
        <v>68.000000000000014</v>
      </c>
      <c r="BE84" s="269"/>
      <c r="BO84" s="208">
        <v>68</v>
      </c>
      <c r="BP84" s="230">
        <f t="shared" si="61"/>
        <v>22.144222068562229</v>
      </c>
      <c r="BQ84" s="230">
        <f t="shared" si="62"/>
        <v>22.144222068562229</v>
      </c>
      <c r="BR84" s="230">
        <f t="shared" si="63"/>
        <v>3.4376194309991952</v>
      </c>
      <c r="BS84" s="230">
        <f t="shared" si="64"/>
        <v>6.0596507175906362</v>
      </c>
      <c r="BT84" s="230">
        <f t="shared" si="65"/>
        <v>14.214285714285714</v>
      </c>
      <c r="BU84" s="208">
        <f t="shared" si="115"/>
        <v>68</v>
      </c>
      <c r="BV84" s="1">
        <f t="shared" si="116"/>
        <v>0.65130064907535967</v>
      </c>
      <c r="CC84" s="1">
        <f t="shared" si="117"/>
        <v>0.63874483625898204</v>
      </c>
      <c r="CD84" s="208">
        <v>68</v>
      </c>
      <c r="CE84" s="230">
        <f t="shared" si="66"/>
        <v>21.717324432805384</v>
      </c>
      <c r="CF84" s="230">
        <f t="shared" si="67"/>
        <v>21.717324432805384</v>
      </c>
      <c r="CG84" s="230">
        <f t="shared" si="68"/>
        <v>4.3503988318057063</v>
      </c>
      <c r="CH84" s="230">
        <f t="shared" si="69"/>
        <v>6.0006665882978076</v>
      </c>
      <c r="CI84" s="230">
        <f t="shared" si="70"/>
        <v>14.214285714285714</v>
      </c>
      <c r="CJ84" s="208">
        <f t="shared" si="118"/>
        <v>67.999999999999986</v>
      </c>
      <c r="CK84" s="1">
        <f t="shared" si="119"/>
        <v>0.63874483625898204</v>
      </c>
      <c r="CP84" s="302">
        <f t="shared" si="120"/>
        <v>0.71650507719485812</v>
      </c>
      <c r="CQ84" s="302">
        <v>68</v>
      </c>
      <c r="CR84" s="302">
        <f t="shared" si="40"/>
        <v>24.361172624625169</v>
      </c>
      <c r="CS84" s="302">
        <f t="shared" si="41"/>
        <v>24.361172624625169</v>
      </c>
      <c r="CT84" s="302">
        <f t="shared" si="42"/>
        <v>3.6974039069820535</v>
      </c>
      <c r="CU84" s="302">
        <f t="shared" si="43"/>
        <v>4.3659651294818893</v>
      </c>
      <c r="CV84" s="302">
        <f t="shared" si="44"/>
        <v>11.214285714285714</v>
      </c>
      <c r="CW84" s="302">
        <f t="shared" si="121"/>
        <v>67.999999999999986</v>
      </c>
      <c r="DH84" s="208">
        <v>68</v>
      </c>
      <c r="DI84" s="125">
        <f t="shared" si="79"/>
        <v>26.187949576734461</v>
      </c>
      <c r="DJ84" s="125">
        <f t="shared" si="80"/>
        <v>26.187949576734461</v>
      </c>
      <c r="DK84" s="125">
        <f t="shared" si="81"/>
        <v>2.2914455879642657</v>
      </c>
      <c r="DL84" s="125">
        <f t="shared" si="82"/>
        <v>3.6183695442811001</v>
      </c>
      <c r="DM84" s="125">
        <f t="shared" si="83"/>
        <v>9.7142857142857135</v>
      </c>
      <c r="DN84" s="208">
        <f t="shared" si="122"/>
        <v>68</v>
      </c>
    </row>
    <row r="85" spans="1:118" x14ac:dyDescent="0.3">
      <c r="A85" s="1">
        <f t="shared" si="108"/>
        <v>0.69610332691540788</v>
      </c>
      <c r="B85" s="219">
        <v>71</v>
      </c>
      <c r="C85" s="233">
        <f t="shared" si="99"/>
        <v>24.71166810549698</v>
      </c>
      <c r="D85" s="233">
        <f t="shared" si="100"/>
        <v>24.71166810549698</v>
      </c>
      <c r="E85" s="233">
        <f t="shared" si="101"/>
        <v>3.6622709592309857</v>
      </c>
      <c r="F85" s="233">
        <f t="shared" si="102"/>
        <v>6.4143928297750579</v>
      </c>
      <c r="G85" s="233">
        <f t="shared" si="103"/>
        <v>11.5</v>
      </c>
      <c r="H85" s="219">
        <f t="shared" si="109"/>
        <v>71</v>
      </c>
      <c r="S85" s="219">
        <v>71</v>
      </c>
      <c r="T85" s="233">
        <f t="shared" si="52"/>
        <v>24.235275091681373</v>
      </c>
      <c r="U85" s="233">
        <f t="shared" si="53"/>
        <v>24.235275091681373</v>
      </c>
      <c r="V85" s="233">
        <f t="shared" si="54"/>
        <v>4.6808798557831803</v>
      </c>
      <c r="W85" s="233">
        <f t="shared" si="55"/>
        <v>6.3485699608540767</v>
      </c>
      <c r="X85" s="233">
        <f t="shared" si="56"/>
        <v>11.5</v>
      </c>
      <c r="Y85" s="219">
        <f t="shared" si="110"/>
        <v>71</v>
      </c>
      <c r="Z85" s="1">
        <f t="shared" si="111"/>
        <v>0.68268380539947526</v>
      </c>
      <c r="AH85" s="208"/>
      <c r="AI85" s="230">
        <v>69</v>
      </c>
      <c r="AJ85" s="231">
        <f t="shared" si="89"/>
        <v>28.18355535998829</v>
      </c>
      <c r="AK85" s="231">
        <f t="shared" si="90"/>
        <v>28.18355535998829</v>
      </c>
      <c r="AL85" s="231">
        <f t="shared" si="96"/>
        <v>2.4660610939989756</v>
      </c>
      <c r="AM85" s="264">
        <f t="shared" si="104"/>
        <v>3.8941009132971733</v>
      </c>
      <c r="AN85" s="264">
        <f t="shared" si="105"/>
        <v>6.2727272727272725</v>
      </c>
      <c r="AO85" s="230">
        <f t="shared" si="112"/>
        <v>69</v>
      </c>
      <c r="AP85" s="302">
        <f t="shared" si="114"/>
        <v>0.81691464811560266</v>
      </c>
      <c r="AX85" s="208">
        <v>69</v>
      </c>
      <c r="AY85" s="228">
        <f t="shared" si="93"/>
        <v>27.640231096297768</v>
      </c>
      <c r="AZ85" s="228">
        <f t="shared" si="94"/>
        <v>27.640231096297768</v>
      </c>
      <c r="BA85" s="228">
        <f t="shared" si="95"/>
        <v>3.6277803313890815</v>
      </c>
      <c r="BB85" s="228">
        <f t="shared" si="106"/>
        <v>3.8190302032881203</v>
      </c>
      <c r="BC85" s="228">
        <f t="shared" si="107"/>
        <v>6.2727272727272725</v>
      </c>
      <c r="BD85" s="208">
        <f t="shared" si="113"/>
        <v>69.000000000000014</v>
      </c>
      <c r="BE85" s="269"/>
      <c r="BO85" s="208">
        <v>69</v>
      </c>
      <c r="BP85" s="230">
        <f t="shared" si="61"/>
        <v>22.529338974102441</v>
      </c>
      <c r="BQ85" s="230">
        <f t="shared" si="62"/>
        <v>22.529338974102441</v>
      </c>
      <c r="BR85" s="230">
        <f t="shared" si="63"/>
        <v>3.4713171602339639</v>
      </c>
      <c r="BS85" s="230">
        <f t="shared" si="64"/>
        <v>6.1128620344182991</v>
      </c>
      <c r="BT85" s="230">
        <f t="shared" si="65"/>
        <v>14.357142857142856</v>
      </c>
      <c r="BU85" s="208">
        <f t="shared" si="115"/>
        <v>69</v>
      </c>
      <c r="BV85" s="1">
        <f t="shared" si="116"/>
        <v>0.65302431808992578</v>
      </c>
      <c r="CC85" s="1">
        <f t="shared" si="117"/>
        <v>0.64043527627932706</v>
      </c>
      <c r="CD85" s="208">
        <v>69</v>
      </c>
      <c r="CE85" s="230">
        <f t="shared" si="66"/>
        <v>22.095017031636782</v>
      </c>
      <c r="CF85" s="230">
        <f t="shared" si="67"/>
        <v>22.095017031636782</v>
      </c>
      <c r="CG85" s="230">
        <f t="shared" si="68"/>
        <v>4.3999709854023275</v>
      </c>
      <c r="CH85" s="230">
        <f t="shared" si="69"/>
        <v>6.0528520941812483</v>
      </c>
      <c r="CI85" s="230">
        <f t="shared" si="70"/>
        <v>14.357142857142856</v>
      </c>
      <c r="CJ85" s="208">
        <f t="shared" si="118"/>
        <v>69</v>
      </c>
      <c r="CK85" s="1">
        <f t="shared" si="119"/>
        <v>0.64043527627932706</v>
      </c>
      <c r="CP85" s="302">
        <f t="shared" si="120"/>
        <v>0.71706855720163964</v>
      </c>
      <c r="CQ85" s="302">
        <v>69</v>
      </c>
      <c r="CR85" s="302">
        <f t="shared" ref="CR85:CR116" si="123">(CQ85-$DB$21)*$CU$7</f>
        <v>24.738865223456568</v>
      </c>
      <c r="CS85" s="302">
        <f t="shared" ref="CS85:CS116" si="124">(CQ85-$DB$21)*$CU$8</f>
        <v>24.738865223456568</v>
      </c>
      <c r="CT85" s="302">
        <f t="shared" ref="CT85:CT116" si="125">$CY$21+(CQ85-$DB$21)*$CU$9</f>
        <v>3.7469760605786742</v>
      </c>
      <c r="CU85" s="302">
        <f t="shared" ref="CU85:CU116" si="126">$CZ$21+(CQ85-$DB$21)*$CU$10</f>
        <v>4.418150635365329</v>
      </c>
      <c r="CV85" s="302">
        <f t="shared" ref="CV85:CV116" si="127">$DA$21+(CQ85-$DB$21)*$CU$11</f>
        <v>11.357142857142856</v>
      </c>
      <c r="CW85" s="302">
        <f t="shared" si="121"/>
        <v>69</v>
      </c>
      <c r="DH85" s="208">
        <v>69</v>
      </c>
      <c r="DI85" s="125">
        <f t="shared" si="79"/>
        <v>26.573066482274672</v>
      </c>
      <c r="DJ85" s="125">
        <f t="shared" si="80"/>
        <v>26.573066482274672</v>
      </c>
      <c r="DK85" s="125">
        <f t="shared" si="81"/>
        <v>2.3251433171990339</v>
      </c>
      <c r="DL85" s="125">
        <f t="shared" si="82"/>
        <v>3.6715808611087635</v>
      </c>
      <c r="DM85" s="125">
        <f t="shared" si="83"/>
        <v>9.8571428571428559</v>
      </c>
      <c r="DN85" s="208">
        <f t="shared" si="122"/>
        <v>69</v>
      </c>
    </row>
    <row r="86" spans="1:118" x14ac:dyDescent="0.3">
      <c r="A86" s="1">
        <f t="shared" si="108"/>
        <v>0.69778126193207735</v>
      </c>
      <c r="B86" s="219">
        <v>72</v>
      </c>
      <c r="C86" s="233">
        <f t="shared" si="99"/>
        <v>25.120125429554783</v>
      </c>
      <c r="D86" s="233">
        <f t="shared" si="100"/>
        <v>25.120125429554783</v>
      </c>
      <c r="E86" s="233">
        <f t="shared" si="101"/>
        <v>3.6980109750860435</v>
      </c>
      <c r="F86" s="233">
        <f t="shared" si="102"/>
        <v>6.4708290748953061</v>
      </c>
      <c r="G86" s="233">
        <f t="shared" si="103"/>
        <v>11.59090909090909</v>
      </c>
      <c r="H86" s="219">
        <f t="shared" si="109"/>
        <v>72</v>
      </c>
      <c r="S86" s="219">
        <v>72</v>
      </c>
      <c r="T86" s="233">
        <f t="shared" si="52"/>
        <v>24.635858151048009</v>
      </c>
      <c r="U86" s="233">
        <f t="shared" si="53"/>
        <v>24.635858151048009</v>
      </c>
      <c r="V86" s="233">
        <f t="shared" si="54"/>
        <v>4.7334563823250511</v>
      </c>
      <c r="W86" s="233">
        <f t="shared" si="55"/>
        <v>6.4039182246698463</v>
      </c>
      <c r="X86" s="233">
        <f t="shared" si="56"/>
        <v>11.59090909090909</v>
      </c>
      <c r="Y86" s="219">
        <f t="shared" si="110"/>
        <v>72</v>
      </c>
      <c r="Z86" s="1">
        <f t="shared" si="111"/>
        <v>0.68432939308466689</v>
      </c>
      <c r="AH86" s="208"/>
      <c r="AI86" s="230">
        <v>70</v>
      </c>
      <c r="AJ86" s="231">
        <f t="shared" si="89"/>
        <v>28.592012684046093</v>
      </c>
      <c r="AK86" s="231">
        <f t="shared" si="90"/>
        <v>28.592012684046093</v>
      </c>
      <c r="AL86" s="231">
        <f t="shared" si="96"/>
        <v>2.5018011098540329</v>
      </c>
      <c r="AM86" s="264">
        <f t="shared" si="104"/>
        <v>3.9505371584174225</v>
      </c>
      <c r="AN86" s="264">
        <f t="shared" si="105"/>
        <v>6.3636363636363642</v>
      </c>
      <c r="AO86" s="230">
        <f t="shared" si="112"/>
        <v>70.000000000000014</v>
      </c>
      <c r="AP86" s="302">
        <f t="shared" si="114"/>
        <v>0.81691464811560255</v>
      </c>
      <c r="AX86" s="208">
        <v>70</v>
      </c>
      <c r="AY86" s="228">
        <f t="shared" si="93"/>
        <v>28.0408141556644</v>
      </c>
      <c r="AZ86" s="228">
        <f t="shared" si="94"/>
        <v>28.0408141556644</v>
      </c>
      <c r="BA86" s="228">
        <f t="shared" si="95"/>
        <v>3.6803568579309522</v>
      </c>
      <c r="BB86" s="228">
        <f t="shared" si="106"/>
        <v>3.8743784671038899</v>
      </c>
      <c r="BC86" s="228">
        <f t="shared" si="107"/>
        <v>6.3636363636363642</v>
      </c>
      <c r="BD86" s="208">
        <f t="shared" si="113"/>
        <v>70</v>
      </c>
      <c r="BE86" s="269"/>
      <c r="BO86" s="208">
        <v>70</v>
      </c>
      <c r="BP86" s="230">
        <f t="shared" si="61"/>
        <v>22.914455879642652</v>
      </c>
      <c r="BQ86" s="230">
        <f t="shared" si="62"/>
        <v>22.914455879642652</v>
      </c>
      <c r="BR86" s="230">
        <f t="shared" si="63"/>
        <v>3.5050148894687321</v>
      </c>
      <c r="BS86" s="230">
        <f t="shared" si="64"/>
        <v>6.1660733512459629</v>
      </c>
      <c r="BT86" s="230">
        <f t="shared" si="65"/>
        <v>14.5</v>
      </c>
      <c r="BU86" s="208">
        <f t="shared" si="115"/>
        <v>70</v>
      </c>
      <c r="BV86" s="1">
        <f t="shared" si="116"/>
        <v>0.65469873941836154</v>
      </c>
      <c r="CC86" s="1">
        <f t="shared" si="117"/>
        <v>0.64207741801337659</v>
      </c>
      <c r="CD86" s="208">
        <v>70</v>
      </c>
      <c r="CE86" s="230">
        <f t="shared" si="66"/>
        <v>22.472709630468181</v>
      </c>
      <c r="CF86" s="230">
        <f t="shared" si="67"/>
        <v>22.472709630468181</v>
      </c>
      <c r="CG86" s="230">
        <f t="shared" si="68"/>
        <v>4.4495431389989486</v>
      </c>
      <c r="CH86" s="230">
        <f t="shared" si="69"/>
        <v>6.1050376000646889</v>
      </c>
      <c r="CI86" s="230">
        <f t="shared" si="70"/>
        <v>14.5</v>
      </c>
      <c r="CJ86" s="208">
        <f t="shared" si="118"/>
        <v>70</v>
      </c>
      <c r="CK86" s="1">
        <f t="shared" si="119"/>
        <v>0.64207741801337659</v>
      </c>
      <c r="CP86" s="302">
        <f t="shared" si="120"/>
        <v>0.71761593777965615</v>
      </c>
      <c r="CQ86" s="302">
        <v>70</v>
      </c>
      <c r="CR86" s="302">
        <f t="shared" si="123"/>
        <v>25.116557822287966</v>
      </c>
      <c r="CS86" s="302">
        <f t="shared" si="124"/>
        <v>25.116557822287966</v>
      </c>
      <c r="CT86" s="302">
        <f t="shared" si="125"/>
        <v>3.7965482141752953</v>
      </c>
      <c r="CU86" s="302">
        <f t="shared" si="126"/>
        <v>4.4703361412487688</v>
      </c>
      <c r="CV86" s="302">
        <f t="shared" si="127"/>
        <v>11.5</v>
      </c>
      <c r="CW86" s="302">
        <f t="shared" si="121"/>
        <v>70</v>
      </c>
      <c r="DH86" s="208">
        <v>70</v>
      </c>
      <c r="DI86" s="125">
        <f t="shared" si="79"/>
        <v>26.958183387814888</v>
      </c>
      <c r="DJ86" s="125">
        <f t="shared" si="80"/>
        <v>26.958183387814888</v>
      </c>
      <c r="DK86" s="125">
        <f t="shared" si="81"/>
        <v>2.3588410464338025</v>
      </c>
      <c r="DL86" s="125">
        <f t="shared" si="82"/>
        <v>3.7247921779364268</v>
      </c>
      <c r="DM86" s="125">
        <f t="shared" si="83"/>
        <v>10</v>
      </c>
      <c r="DN86" s="208">
        <f t="shared" si="122"/>
        <v>70</v>
      </c>
    </row>
    <row r="87" spans="1:118" x14ac:dyDescent="0.3">
      <c r="A87" s="1">
        <f t="shared" si="108"/>
        <v>0.69941322612637202</v>
      </c>
      <c r="B87" s="219">
        <v>73</v>
      </c>
      <c r="C87" s="233">
        <f t="shared" si="99"/>
        <v>25.528582753612582</v>
      </c>
      <c r="D87" s="233">
        <f t="shared" si="100"/>
        <v>25.528582753612582</v>
      </c>
      <c r="E87" s="233">
        <f t="shared" si="101"/>
        <v>3.7337509909411009</v>
      </c>
      <c r="F87" s="233">
        <f t="shared" si="102"/>
        <v>6.5272653200155553</v>
      </c>
      <c r="G87" s="233">
        <f t="shared" si="103"/>
        <v>11.681818181818182</v>
      </c>
      <c r="H87" s="219">
        <f t="shared" si="109"/>
        <v>73.000000000000014</v>
      </c>
      <c r="S87" s="219">
        <v>73</v>
      </c>
      <c r="T87" s="233">
        <f t="shared" si="52"/>
        <v>25.036441210414644</v>
      </c>
      <c r="U87" s="233">
        <f t="shared" si="53"/>
        <v>25.036441210414644</v>
      </c>
      <c r="V87" s="233">
        <f t="shared" si="54"/>
        <v>4.7860329088669218</v>
      </c>
      <c r="W87" s="233">
        <f t="shared" si="55"/>
        <v>6.4592664884856159</v>
      </c>
      <c r="X87" s="233">
        <f t="shared" si="56"/>
        <v>11.681818181818182</v>
      </c>
      <c r="Y87" s="219">
        <f t="shared" si="110"/>
        <v>73.000000000000014</v>
      </c>
      <c r="Z87" s="1">
        <f t="shared" si="111"/>
        <v>0.68592989617574351</v>
      </c>
      <c r="AH87" s="208"/>
      <c r="AI87" s="230">
        <v>71</v>
      </c>
      <c r="AJ87" s="231">
        <f t="shared" si="89"/>
        <v>29.000470008103896</v>
      </c>
      <c r="AK87" s="231">
        <f t="shared" si="90"/>
        <v>29.000470008103896</v>
      </c>
      <c r="AL87" s="231">
        <f t="shared" si="96"/>
        <v>2.5375411257090907</v>
      </c>
      <c r="AM87" s="264">
        <f t="shared" si="104"/>
        <v>4.0069734035376712</v>
      </c>
      <c r="AN87" s="264">
        <f t="shared" si="105"/>
        <v>6.454545454545455</v>
      </c>
      <c r="AO87" s="230">
        <f t="shared" si="112"/>
        <v>71.000000000000014</v>
      </c>
      <c r="AP87" s="302">
        <f t="shared" si="114"/>
        <v>0.81691464811560255</v>
      </c>
      <c r="AX87" s="208">
        <v>71</v>
      </c>
      <c r="AY87" s="228">
        <f t="shared" si="93"/>
        <v>28.441397215031035</v>
      </c>
      <c r="AZ87" s="228">
        <f t="shared" si="94"/>
        <v>28.441397215031035</v>
      </c>
      <c r="BA87" s="228">
        <f t="shared" si="95"/>
        <v>3.732933384472823</v>
      </c>
      <c r="BB87" s="228">
        <f t="shared" si="106"/>
        <v>3.92972673091966</v>
      </c>
      <c r="BC87" s="228">
        <f t="shared" si="107"/>
        <v>6.454545454545455</v>
      </c>
      <c r="BD87" s="208">
        <f t="shared" si="113"/>
        <v>71</v>
      </c>
      <c r="BE87" s="269"/>
      <c r="BO87" s="208">
        <v>71</v>
      </c>
      <c r="BP87" s="230">
        <f t="shared" si="61"/>
        <v>23.299572785182868</v>
      </c>
      <c r="BQ87" s="230">
        <f t="shared" si="62"/>
        <v>23.299572785182868</v>
      </c>
      <c r="BR87" s="230">
        <f t="shared" si="63"/>
        <v>3.5387126187035007</v>
      </c>
      <c r="BS87" s="230">
        <f t="shared" si="64"/>
        <v>6.2192846680736258</v>
      </c>
      <c r="BT87" s="230">
        <f t="shared" si="65"/>
        <v>14.642857142857142</v>
      </c>
      <c r="BU87" s="208">
        <f t="shared" si="115"/>
        <v>71</v>
      </c>
      <c r="BV87" s="1">
        <f t="shared" si="116"/>
        <v>0.65632599394881319</v>
      </c>
      <c r="CC87" s="1">
        <f t="shared" si="117"/>
        <v>0.64367330223379093</v>
      </c>
      <c r="CD87" s="208">
        <v>71</v>
      </c>
      <c r="CE87" s="230">
        <f t="shared" si="66"/>
        <v>22.850402229299579</v>
      </c>
      <c r="CF87" s="230">
        <f t="shared" si="67"/>
        <v>22.850402229299579</v>
      </c>
      <c r="CG87" s="230">
        <f t="shared" si="68"/>
        <v>4.4991152925955689</v>
      </c>
      <c r="CH87" s="230">
        <f t="shared" si="69"/>
        <v>6.1572231059481286</v>
      </c>
      <c r="CI87" s="230">
        <f t="shared" si="70"/>
        <v>14.642857142857142</v>
      </c>
      <c r="CJ87" s="208">
        <f t="shared" si="118"/>
        <v>71</v>
      </c>
      <c r="CK87" s="1">
        <f t="shared" si="119"/>
        <v>0.64367330223379093</v>
      </c>
      <c r="CP87" s="302">
        <f t="shared" si="120"/>
        <v>0.71814789918646094</v>
      </c>
      <c r="CQ87" s="302">
        <v>71</v>
      </c>
      <c r="CR87" s="302">
        <f t="shared" si="123"/>
        <v>25.494250421119364</v>
      </c>
      <c r="CS87" s="302">
        <f t="shared" si="124"/>
        <v>25.494250421119364</v>
      </c>
      <c r="CT87" s="302">
        <f t="shared" si="125"/>
        <v>3.8461203677719165</v>
      </c>
      <c r="CU87" s="302">
        <f t="shared" si="126"/>
        <v>4.5225216471322094</v>
      </c>
      <c r="CV87" s="302">
        <f t="shared" si="127"/>
        <v>11.642857142857142</v>
      </c>
      <c r="CW87" s="302">
        <f t="shared" si="121"/>
        <v>71</v>
      </c>
      <c r="DH87" s="208">
        <v>71</v>
      </c>
      <c r="DI87" s="125">
        <f t="shared" si="79"/>
        <v>27.343300293355099</v>
      </c>
      <c r="DJ87" s="125">
        <f t="shared" si="80"/>
        <v>27.343300293355099</v>
      </c>
      <c r="DK87" s="125">
        <f t="shared" si="81"/>
        <v>2.3925387756685712</v>
      </c>
      <c r="DL87" s="125">
        <f t="shared" si="82"/>
        <v>3.7780034947640897</v>
      </c>
      <c r="DM87" s="125">
        <f t="shared" si="83"/>
        <v>10.142857142857142</v>
      </c>
      <c r="DN87" s="208">
        <f t="shared" si="122"/>
        <v>71</v>
      </c>
    </row>
    <row r="88" spans="1:118" x14ac:dyDescent="0.3">
      <c r="A88" s="1">
        <f t="shared" si="108"/>
        <v>0.70100108318028065</v>
      </c>
      <c r="B88" s="219">
        <v>74</v>
      </c>
      <c r="C88" s="233">
        <f t="shared" si="99"/>
        <v>25.937040077670385</v>
      </c>
      <c r="D88" s="233">
        <f t="shared" si="100"/>
        <v>25.937040077670385</v>
      </c>
      <c r="E88" s="233">
        <f t="shared" si="101"/>
        <v>3.7694910067961587</v>
      </c>
      <c r="F88" s="233">
        <f t="shared" si="102"/>
        <v>6.5837015651358044</v>
      </c>
      <c r="G88" s="233">
        <f t="shared" si="103"/>
        <v>11.772727272727273</v>
      </c>
      <c r="H88" s="219">
        <f t="shared" si="109"/>
        <v>74</v>
      </c>
      <c r="S88" s="219">
        <v>74</v>
      </c>
      <c r="T88" s="233">
        <f t="shared" si="52"/>
        <v>25.437024269781279</v>
      </c>
      <c r="U88" s="233">
        <f t="shared" si="53"/>
        <v>25.437024269781279</v>
      </c>
      <c r="V88" s="233">
        <f t="shared" si="54"/>
        <v>4.8386094354087925</v>
      </c>
      <c r="W88" s="233">
        <f t="shared" si="55"/>
        <v>6.5146147523013855</v>
      </c>
      <c r="X88" s="233">
        <f t="shared" si="56"/>
        <v>11.772727272727273</v>
      </c>
      <c r="Y88" s="219">
        <f t="shared" si="110"/>
        <v>74</v>
      </c>
      <c r="Z88" s="1">
        <f t="shared" si="111"/>
        <v>0.68748714242652109</v>
      </c>
      <c r="AH88" s="208"/>
      <c r="AI88" s="230">
        <v>72</v>
      </c>
      <c r="AJ88" s="231">
        <f t="shared" si="89"/>
        <v>29.408927332161696</v>
      </c>
      <c r="AK88" s="231">
        <f t="shared" si="90"/>
        <v>29.408927332161696</v>
      </c>
      <c r="AL88" s="231">
        <f t="shared" si="96"/>
        <v>2.5732811415641481</v>
      </c>
      <c r="AM88" s="264">
        <f t="shared" si="104"/>
        <v>4.0634096486579203</v>
      </c>
      <c r="AN88" s="264">
        <f t="shared" si="105"/>
        <v>6.5454545454545459</v>
      </c>
      <c r="AO88" s="230">
        <f t="shared" si="112"/>
        <v>72</v>
      </c>
      <c r="AP88" s="302">
        <f t="shared" si="114"/>
        <v>0.81691464811560266</v>
      </c>
      <c r="AX88" s="208">
        <v>72</v>
      </c>
      <c r="AY88" s="228">
        <f t="shared" si="93"/>
        <v>28.84198027439767</v>
      </c>
      <c r="AZ88" s="228">
        <f t="shared" si="94"/>
        <v>28.84198027439767</v>
      </c>
      <c r="BA88" s="228">
        <f t="shared" si="95"/>
        <v>3.7855099110146937</v>
      </c>
      <c r="BB88" s="228">
        <f t="shared" si="106"/>
        <v>3.9850749947354296</v>
      </c>
      <c r="BC88" s="228">
        <f t="shared" si="107"/>
        <v>6.5454545454545459</v>
      </c>
      <c r="BD88" s="208">
        <f t="shared" si="113"/>
        <v>72.000000000000014</v>
      </c>
      <c r="BE88" s="269"/>
      <c r="BO88" s="208">
        <v>72</v>
      </c>
      <c r="BP88" s="230">
        <f t="shared" si="61"/>
        <v>23.684689690723079</v>
      </c>
      <c r="BQ88" s="230">
        <f t="shared" si="62"/>
        <v>23.684689690723079</v>
      </c>
      <c r="BR88" s="230">
        <f t="shared" si="63"/>
        <v>3.5724103479382694</v>
      </c>
      <c r="BS88" s="230">
        <f t="shared" si="64"/>
        <v>6.2724959849012887</v>
      </c>
      <c r="BT88" s="230">
        <f t="shared" si="65"/>
        <v>14.785714285714285</v>
      </c>
      <c r="BU88" s="208">
        <f t="shared" si="115"/>
        <v>72</v>
      </c>
      <c r="BV88" s="1">
        <f t="shared" si="116"/>
        <v>0.65790804696452998</v>
      </c>
      <c r="CC88" s="1">
        <f t="shared" si="117"/>
        <v>0.64522485633697158</v>
      </c>
      <c r="CD88" s="208">
        <v>72</v>
      </c>
      <c r="CE88" s="230">
        <f t="shared" si="66"/>
        <v>23.228094828130978</v>
      </c>
      <c r="CF88" s="230">
        <f t="shared" si="67"/>
        <v>23.228094828130978</v>
      </c>
      <c r="CG88" s="230">
        <f t="shared" si="68"/>
        <v>4.54868744619219</v>
      </c>
      <c r="CH88" s="230">
        <f t="shared" si="69"/>
        <v>6.2094086118315683</v>
      </c>
      <c r="CI88" s="230">
        <f t="shared" si="70"/>
        <v>14.785714285714285</v>
      </c>
      <c r="CJ88" s="208">
        <f t="shared" si="118"/>
        <v>72</v>
      </c>
      <c r="CK88" s="1">
        <f t="shared" si="119"/>
        <v>0.64522485633697158</v>
      </c>
      <c r="CP88" s="302">
        <f t="shared" si="120"/>
        <v>0.71866508388752115</v>
      </c>
      <c r="CQ88" s="302">
        <v>72</v>
      </c>
      <c r="CR88" s="302">
        <f t="shared" si="123"/>
        <v>25.871943019950763</v>
      </c>
      <c r="CS88" s="302">
        <f t="shared" si="124"/>
        <v>25.871943019950763</v>
      </c>
      <c r="CT88" s="302">
        <f t="shared" si="125"/>
        <v>3.8956925213685372</v>
      </c>
      <c r="CU88" s="302">
        <f t="shared" si="126"/>
        <v>4.57470715301565</v>
      </c>
      <c r="CV88" s="302">
        <f t="shared" si="127"/>
        <v>11.785714285714285</v>
      </c>
      <c r="CW88" s="302">
        <f t="shared" si="121"/>
        <v>72</v>
      </c>
      <c r="DH88" s="208">
        <v>72</v>
      </c>
      <c r="DI88" s="125">
        <f t="shared" si="79"/>
        <v>27.728417198895311</v>
      </c>
      <c r="DJ88" s="125">
        <f t="shared" si="80"/>
        <v>27.728417198895311</v>
      </c>
      <c r="DK88" s="125">
        <f t="shared" si="81"/>
        <v>2.4262365049033399</v>
      </c>
      <c r="DL88" s="125">
        <f t="shared" si="82"/>
        <v>3.831214811591753</v>
      </c>
      <c r="DM88" s="125">
        <f t="shared" si="83"/>
        <v>10.285714285714285</v>
      </c>
      <c r="DN88" s="208">
        <f t="shared" si="122"/>
        <v>72</v>
      </c>
    </row>
    <row r="89" spans="1:118" x14ac:dyDescent="0.3">
      <c r="A89" s="1">
        <f t="shared" si="108"/>
        <v>0.70254659737941827</v>
      </c>
      <c r="B89" s="219">
        <v>75</v>
      </c>
      <c r="C89" s="233">
        <f t="shared" ref="C89:C152" si="128">(B89-$N$25)*$E$7</f>
        <v>26.345497401728185</v>
      </c>
      <c r="D89" s="233">
        <f t="shared" ref="D89:D152" si="129">(B89-$N$25)*$E$7</f>
        <v>26.345497401728185</v>
      </c>
      <c r="E89" s="233">
        <f t="shared" ref="E89:E152" si="130">$M$25+(B89-$N$25)*$E$8</f>
        <v>3.805231022651216</v>
      </c>
      <c r="F89" s="233">
        <f t="shared" ref="F89:F152" si="131">$L$25+(B89-$N$25)*$E$9</f>
        <v>6.6401378102560535</v>
      </c>
      <c r="G89" s="233">
        <f t="shared" ref="G89:G152" si="132">$K$25+(B89-$N$25)*$E$10</f>
        <v>11.863636363636363</v>
      </c>
      <c r="H89" s="219">
        <f t="shared" si="109"/>
        <v>75</v>
      </c>
      <c r="S89" s="219">
        <v>75</v>
      </c>
      <c r="T89" s="233">
        <f t="shared" si="52"/>
        <v>25.837607329147911</v>
      </c>
      <c r="U89" s="233">
        <f t="shared" si="53"/>
        <v>25.837607329147911</v>
      </c>
      <c r="V89" s="233">
        <f t="shared" si="54"/>
        <v>4.8911859619506632</v>
      </c>
      <c r="W89" s="233">
        <f t="shared" si="55"/>
        <v>6.5699630161171552</v>
      </c>
      <c r="X89" s="233">
        <f t="shared" si="56"/>
        <v>11.863636363636363</v>
      </c>
      <c r="Y89" s="219">
        <f t="shared" si="110"/>
        <v>75</v>
      </c>
      <c r="Z89" s="1">
        <f t="shared" si="111"/>
        <v>0.6890028621106109</v>
      </c>
      <c r="AH89" s="208"/>
      <c r="AI89" s="230">
        <v>73</v>
      </c>
      <c r="AJ89" s="231">
        <f t="shared" si="89"/>
        <v>29.817384656219495</v>
      </c>
      <c r="AK89" s="231">
        <f t="shared" si="90"/>
        <v>29.817384656219495</v>
      </c>
      <c r="AL89" s="231">
        <f t="shared" si="96"/>
        <v>2.6090211574192059</v>
      </c>
      <c r="AM89" s="264">
        <f t="shared" si="104"/>
        <v>4.1198458937781686</v>
      </c>
      <c r="AN89" s="264">
        <f t="shared" si="105"/>
        <v>6.6363636363636367</v>
      </c>
      <c r="AO89" s="230">
        <f t="shared" si="112"/>
        <v>73</v>
      </c>
      <c r="AP89" s="302">
        <f t="shared" si="114"/>
        <v>0.81691464811560266</v>
      </c>
      <c r="AX89" s="208">
        <v>73</v>
      </c>
      <c r="AY89" s="228">
        <f t="shared" si="93"/>
        <v>29.242563333764302</v>
      </c>
      <c r="AZ89" s="228">
        <f t="shared" si="94"/>
        <v>29.242563333764302</v>
      </c>
      <c r="BA89" s="228">
        <f t="shared" si="95"/>
        <v>3.8380864375565644</v>
      </c>
      <c r="BB89" s="228">
        <f t="shared" si="106"/>
        <v>4.0404232585511997</v>
      </c>
      <c r="BC89" s="228">
        <f t="shared" si="107"/>
        <v>6.6363636363636367</v>
      </c>
      <c r="BD89" s="208">
        <f t="shared" si="113"/>
        <v>73</v>
      </c>
      <c r="BE89" s="269"/>
      <c r="BO89" s="208">
        <v>73</v>
      </c>
      <c r="BP89" s="230">
        <f t="shared" si="61"/>
        <v>24.069806596263291</v>
      </c>
      <c r="BQ89" s="230">
        <f t="shared" si="62"/>
        <v>24.069806596263291</v>
      </c>
      <c r="BR89" s="230">
        <f t="shared" si="63"/>
        <v>3.6061080771730381</v>
      </c>
      <c r="BS89" s="230">
        <f t="shared" si="64"/>
        <v>6.3257073017289525</v>
      </c>
      <c r="BT89" s="230">
        <f t="shared" si="65"/>
        <v>14.928571428571429</v>
      </c>
      <c r="BU89" s="208">
        <f t="shared" si="115"/>
        <v>73</v>
      </c>
      <c r="BV89" s="1">
        <f t="shared" si="116"/>
        <v>0.65944675606200798</v>
      </c>
      <c r="CC89" s="1">
        <f t="shared" si="117"/>
        <v>0.6467339021085583</v>
      </c>
      <c r="CD89" s="208">
        <v>73</v>
      </c>
      <c r="CE89" s="230">
        <f t="shared" si="66"/>
        <v>23.605787426962376</v>
      </c>
      <c r="CF89" s="230">
        <f t="shared" si="67"/>
        <v>23.605787426962376</v>
      </c>
      <c r="CG89" s="230">
        <f t="shared" si="68"/>
        <v>4.5982595997888112</v>
      </c>
      <c r="CH89" s="230">
        <f t="shared" si="69"/>
        <v>6.261594117715009</v>
      </c>
      <c r="CI89" s="230">
        <f t="shared" si="70"/>
        <v>14.928571428571429</v>
      </c>
      <c r="CJ89" s="208">
        <f t="shared" si="118"/>
        <v>73</v>
      </c>
      <c r="CK89" s="1">
        <f t="shared" si="119"/>
        <v>0.6467339021085583</v>
      </c>
      <c r="CP89" s="302">
        <f t="shared" si="120"/>
        <v>0.71916809914471669</v>
      </c>
      <c r="CQ89" s="302">
        <v>73</v>
      </c>
      <c r="CR89" s="302">
        <f t="shared" si="123"/>
        <v>26.249635618782161</v>
      </c>
      <c r="CS89" s="302">
        <f t="shared" si="124"/>
        <v>26.249635618782161</v>
      </c>
      <c r="CT89" s="302">
        <f t="shared" si="125"/>
        <v>3.9452646749651583</v>
      </c>
      <c r="CU89" s="302">
        <f t="shared" si="126"/>
        <v>4.6268926588990897</v>
      </c>
      <c r="CV89" s="302">
        <f t="shared" si="127"/>
        <v>11.928571428571429</v>
      </c>
      <c r="CW89" s="302">
        <f t="shared" si="121"/>
        <v>73</v>
      </c>
      <c r="DH89" s="208">
        <v>73</v>
      </c>
      <c r="DI89" s="125">
        <f t="shared" si="79"/>
        <v>28.113534104435523</v>
      </c>
      <c r="DJ89" s="125">
        <f t="shared" si="80"/>
        <v>28.113534104435523</v>
      </c>
      <c r="DK89" s="125">
        <f t="shared" si="81"/>
        <v>2.4599342341381085</v>
      </c>
      <c r="DL89" s="125">
        <f t="shared" si="82"/>
        <v>3.8844261284194164</v>
      </c>
      <c r="DM89" s="125">
        <f t="shared" si="83"/>
        <v>10.428571428571429</v>
      </c>
      <c r="DN89" s="208">
        <f t="shared" si="122"/>
        <v>73</v>
      </c>
    </row>
    <row r="90" spans="1:118" x14ac:dyDescent="0.3">
      <c r="A90" s="1">
        <f t="shared" si="108"/>
        <v>0.70405144015226273</v>
      </c>
      <c r="B90" s="219">
        <v>76</v>
      </c>
      <c r="C90" s="233">
        <f t="shared" si="128"/>
        <v>26.753954725785988</v>
      </c>
      <c r="D90" s="233">
        <f t="shared" si="129"/>
        <v>26.753954725785988</v>
      </c>
      <c r="E90" s="233">
        <f t="shared" si="130"/>
        <v>3.8409710385062739</v>
      </c>
      <c r="F90" s="233">
        <f t="shared" si="131"/>
        <v>6.6965740553763027</v>
      </c>
      <c r="G90" s="233">
        <f t="shared" si="132"/>
        <v>11.954545454545455</v>
      </c>
      <c r="H90" s="219">
        <f t="shared" si="109"/>
        <v>76.000000000000014</v>
      </c>
      <c r="S90" s="219">
        <v>76</v>
      </c>
      <c r="T90" s="233">
        <f t="shared" ref="T90:T153" si="133">(S90-$AD$21)*$V$6</f>
        <v>26.238190388514546</v>
      </c>
      <c r="U90" s="233">
        <f t="shared" ref="U90:U153" si="134">(S90-$AD$21)*$V$7</f>
        <v>26.238190388514546</v>
      </c>
      <c r="V90" s="233">
        <f t="shared" ref="V90:V153" si="135">$AA$21+(S90-$AD$21)*$V$8</f>
        <v>4.943762488492534</v>
      </c>
      <c r="W90" s="233">
        <f t="shared" ref="W90:W153" si="136">$AB$21+(S90-$AD$21)*$V$9</f>
        <v>6.6253112799329257</v>
      </c>
      <c r="X90" s="233">
        <f t="shared" ref="X90:X153" si="137">$AC$21+(S90-$AD$21)*$V$10</f>
        <v>11.954545454545455</v>
      </c>
      <c r="Y90" s="219">
        <f t="shared" si="110"/>
        <v>76</v>
      </c>
      <c r="Z90" s="1">
        <f t="shared" si="111"/>
        <v>0.69047869443459331</v>
      </c>
      <c r="AH90" s="208"/>
      <c r="AI90" s="230">
        <v>74</v>
      </c>
      <c r="AJ90" s="231">
        <f t="shared" si="89"/>
        <v>30.225841980277298</v>
      </c>
      <c r="AK90" s="231">
        <f t="shared" si="90"/>
        <v>30.225841980277298</v>
      </c>
      <c r="AL90" s="231">
        <f t="shared" si="96"/>
        <v>2.6447611732742633</v>
      </c>
      <c r="AM90" s="264">
        <f t="shared" si="104"/>
        <v>4.1762821388984177</v>
      </c>
      <c r="AN90" s="264">
        <f t="shared" si="105"/>
        <v>6.7272727272727275</v>
      </c>
      <c r="AO90" s="230">
        <f t="shared" si="112"/>
        <v>74.000000000000014</v>
      </c>
      <c r="AP90" s="302">
        <f t="shared" si="114"/>
        <v>0.81691464811560255</v>
      </c>
      <c r="AX90" s="208">
        <v>74</v>
      </c>
      <c r="AY90" s="228">
        <f t="shared" si="93"/>
        <v>29.643146393130937</v>
      </c>
      <c r="AZ90" s="228">
        <f t="shared" si="94"/>
        <v>29.643146393130937</v>
      </c>
      <c r="BA90" s="228">
        <f t="shared" si="95"/>
        <v>3.8906629640984352</v>
      </c>
      <c r="BB90" s="228">
        <f t="shared" si="106"/>
        <v>4.0957715223669693</v>
      </c>
      <c r="BC90" s="228">
        <f t="shared" si="107"/>
        <v>6.7272727272727275</v>
      </c>
      <c r="BD90" s="208">
        <f t="shared" si="113"/>
        <v>74.000000000000014</v>
      </c>
      <c r="BE90" s="269"/>
      <c r="BO90" s="208">
        <v>74</v>
      </c>
      <c r="BP90" s="230">
        <f t="shared" si="61"/>
        <v>24.454923501803503</v>
      </c>
      <c r="BQ90" s="230">
        <f t="shared" si="62"/>
        <v>24.454923501803503</v>
      </c>
      <c r="BR90" s="230">
        <f t="shared" si="63"/>
        <v>3.6398058064078067</v>
      </c>
      <c r="BS90" s="230">
        <f t="shared" si="64"/>
        <v>6.3789186185566162</v>
      </c>
      <c r="BT90" s="230">
        <f t="shared" si="65"/>
        <v>15.071428571428571</v>
      </c>
      <c r="BU90" s="208">
        <f t="shared" si="115"/>
        <v>74</v>
      </c>
      <c r="BV90" s="1">
        <f t="shared" si="116"/>
        <v>0.66094387842712166</v>
      </c>
      <c r="CC90" s="1">
        <f t="shared" si="117"/>
        <v>0.64820216285929122</v>
      </c>
      <c r="CD90" s="208">
        <v>74</v>
      </c>
      <c r="CE90" s="230">
        <f t="shared" si="66"/>
        <v>23.983480025793774</v>
      </c>
      <c r="CF90" s="230">
        <f t="shared" si="67"/>
        <v>23.983480025793774</v>
      </c>
      <c r="CG90" s="230">
        <f t="shared" si="68"/>
        <v>4.6478317533854323</v>
      </c>
      <c r="CH90" s="230">
        <f t="shared" si="69"/>
        <v>6.3137796235984496</v>
      </c>
      <c r="CI90" s="230">
        <f t="shared" si="70"/>
        <v>15.071428571428571</v>
      </c>
      <c r="CJ90" s="208">
        <f t="shared" si="118"/>
        <v>74</v>
      </c>
      <c r="CK90" s="1">
        <f t="shared" si="119"/>
        <v>0.64820216285929122</v>
      </c>
      <c r="CP90" s="302">
        <f t="shared" si="120"/>
        <v>0.71965751939496103</v>
      </c>
      <c r="CQ90" s="302">
        <v>74</v>
      </c>
      <c r="CR90" s="302">
        <f t="shared" si="123"/>
        <v>26.62732821761356</v>
      </c>
      <c r="CS90" s="302">
        <f t="shared" si="124"/>
        <v>26.62732821761356</v>
      </c>
      <c r="CT90" s="302">
        <f t="shared" si="125"/>
        <v>3.9948368285617795</v>
      </c>
      <c r="CU90" s="302">
        <f t="shared" si="126"/>
        <v>4.6790781647825295</v>
      </c>
      <c r="CV90" s="302">
        <f t="shared" si="127"/>
        <v>12.071428571428571</v>
      </c>
      <c r="CW90" s="302">
        <f t="shared" si="121"/>
        <v>74</v>
      </c>
      <c r="DH90" s="208">
        <v>74</v>
      </c>
      <c r="DI90" s="125">
        <f t="shared" si="79"/>
        <v>28.498651009975738</v>
      </c>
      <c r="DJ90" s="125">
        <f t="shared" si="80"/>
        <v>28.498651009975738</v>
      </c>
      <c r="DK90" s="125">
        <f t="shared" si="81"/>
        <v>2.4936319633728772</v>
      </c>
      <c r="DL90" s="125">
        <f t="shared" si="82"/>
        <v>3.9376374452470797</v>
      </c>
      <c r="DM90" s="125">
        <f t="shared" si="83"/>
        <v>10.571428571428571</v>
      </c>
      <c r="DN90" s="208">
        <f t="shared" si="122"/>
        <v>74</v>
      </c>
    </row>
    <row r="91" spans="1:118" x14ac:dyDescent="0.3">
      <c r="A91" s="1">
        <f t="shared" si="108"/>
        <v>0.70551719609983865</v>
      </c>
      <c r="B91" s="219">
        <v>77</v>
      </c>
      <c r="C91" s="233">
        <f t="shared" si="128"/>
        <v>27.162412049843788</v>
      </c>
      <c r="D91" s="233">
        <f t="shared" si="129"/>
        <v>27.162412049843788</v>
      </c>
      <c r="E91" s="233">
        <f t="shared" si="130"/>
        <v>3.8767110543613312</v>
      </c>
      <c r="F91" s="233">
        <f t="shared" si="131"/>
        <v>6.7530103004965518</v>
      </c>
      <c r="G91" s="233">
        <f t="shared" si="132"/>
        <v>12.045454545454547</v>
      </c>
      <c r="H91" s="219">
        <f t="shared" si="109"/>
        <v>77</v>
      </c>
      <c r="S91" s="219">
        <v>77</v>
      </c>
      <c r="T91" s="233">
        <f t="shared" si="133"/>
        <v>26.638773447881182</v>
      </c>
      <c r="U91" s="233">
        <f t="shared" si="134"/>
        <v>26.638773447881182</v>
      </c>
      <c r="V91" s="233">
        <f t="shared" si="135"/>
        <v>4.9963390150344047</v>
      </c>
      <c r="W91" s="233">
        <f t="shared" si="136"/>
        <v>6.6806595437486953</v>
      </c>
      <c r="X91" s="233">
        <f t="shared" si="137"/>
        <v>12.045454545454547</v>
      </c>
      <c r="Y91" s="219">
        <f t="shared" si="110"/>
        <v>77</v>
      </c>
      <c r="Z91" s="1">
        <f t="shared" si="111"/>
        <v>0.69191619345145927</v>
      </c>
      <c r="AH91" s="208"/>
      <c r="AI91" s="230">
        <v>75</v>
      </c>
      <c r="AJ91" s="231">
        <f t="shared" si="89"/>
        <v>30.634299304335102</v>
      </c>
      <c r="AK91" s="231">
        <f t="shared" si="90"/>
        <v>30.634299304335102</v>
      </c>
      <c r="AL91" s="231">
        <f t="shared" si="96"/>
        <v>2.6805011891293211</v>
      </c>
      <c r="AM91" s="264">
        <f t="shared" si="104"/>
        <v>4.2327183840186668</v>
      </c>
      <c r="AN91" s="264">
        <f t="shared" si="105"/>
        <v>6.8181818181818183</v>
      </c>
      <c r="AO91" s="230">
        <f t="shared" si="112"/>
        <v>75</v>
      </c>
      <c r="AP91" s="302">
        <f t="shared" si="114"/>
        <v>0.81691464811560266</v>
      </c>
      <c r="AX91" s="208">
        <v>75</v>
      </c>
      <c r="AY91" s="228">
        <f t="shared" si="93"/>
        <v>30.043729452497573</v>
      </c>
      <c r="AZ91" s="228">
        <f t="shared" si="94"/>
        <v>30.043729452497573</v>
      </c>
      <c r="BA91" s="228">
        <f t="shared" si="95"/>
        <v>3.9432394906403063</v>
      </c>
      <c r="BB91" s="228">
        <f t="shared" si="106"/>
        <v>4.1511197861827389</v>
      </c>
      <c r="BC91" s="228">
        <f t="shared" si="107"/>
        <v>6.8181818181818183</v>
      </c>
      <c r="BD91" s="208">
        <f t="shared" si="113"/>
        <v>75</v>
      </c>
      <c r="BE91" s="269"/>
      <c r="BO91" s="208">
        <v>75</v>
      </c>
      <c r="BP91" s="230">
        <f t="shared" si="61"/>
        <v>24.840040407343718</v>
      </c>
      <c r="BQ91" s="230">
        <f t="shared" si="62"/>
        <v>24.840040407343718</v>
      </c>
      <c r="BR91" s="230">
        <f t="shared" si="63"/>
        <v>3.6735035356425754</v>
      </c>
      <c r="BS91" s="230">
        <f t="shared" si="64"/>
        <v>6.4321299353842782</v>
      </c>
      <c r="BT91" s="230">
        <f t="shared" si="65"/>
        <v>15.214285714285714</v>
      </c>
      <c r="BU91" s="208">
        <f t="shared" si="115"/>
        <v>75</v>
      </c>
      <c r="BV91" s="1">
        <f t="shared" si="116"/>
        <v>0.66240107752916577</v>
      </c>
      <c r="CC91" s="1">
        <f t="shared" si="117"/>
        <v>0.64963126999000465</v>
      </c>
      <c r="CD91" s="208">
        <v>75</v>
      </c>
      <c r="CE91" s="230">
        <f t="shared" si="66"/>
        <v>24.361172624625169</v>
      </c>
      <c r="CF91" s="230">
        <f t="shared" si="67"/>
        <v>24.361172624625169</v>
      </c>
      <c r="CG91" s="230">
        <f t="shared" si="68"/>
        <v>4.6974039069820535</v>
      </c>
      <c r="CH91" s="230">
        <f t="shared" si="69"/>
        <v>6.3659651294818893</v>
      </c>
      <c r="CI91" s="230">
        <f t="shared" si="70"/>
        <v>15.214285714285714</v>
      </c>
      <c r="CJ91" s="208">
        <f t="shared" si="118"/>
        <v>74.999999999999986</v>
      </c>
      <c r="CK91" s="1">
        <f t="shared" si="119"/>
        <v>0.64963126999000465</v>
      </c>
      <c r="CP91" s="302">
        <f t="shared" si="120"/>
        <v>0.72013388843853221</v>
      </c>
      <c r="CQ91" s="302">
        <v>75</v>
      </c>
      <c r="CR91" s="302">
        <f t="shared" si="123"/>
        <v>27.005020816444958</v>
      </c>
      <c r="CS91" s="302">
        <f t="shared" si="124"/>
        <v>27.005020816444958</v>
      </c>
      <c r="CT91" s="302">
        <f t="shared" si="125"/>
        <v>4.0444089821583997</v>
      </c>
      <c r="CU91" s="302">
        <f t="shared" si="126"/>
        <v>4.7312636706659701</v>
      </c>
      <c r="CV91" s="302">
        <f t="shared" si="127"/>
        <v>12.214285714285714</v>
      </c>
      <c r="CW91" s="302">
        <f t="shared" si="121"/>
        <v>75</v>
      </c>
      <c r="DH91" s="208">
        <v>75</v>
      </c>
      <c r="DI91" s="125">
        <f t="shared" si="79"/>
        <v>28.88376791551595</v>
      </c>
      <c r="DJ91" s="125">
        <f t="shared" si="80"/>
        <v>28.88376791551595</v>
      </c>
      <c r="DK91" s="125">
        <f t="shared" si="81"/>
        <v>2.5273296926076458</v>
      </c>
      <c r="DL91" s="125">
        <f t="shared" si="82"/>
        <v>3.990848762074743</v>
      </c>
      <c r="DM91" s="125">
        <f t="shared" si="83"/>
        <v>10.714285714285714</v>
      </c>
      <c r="DN91" s="208">
        <f t="shared" si="122"/>
        <v>75</v>
      </c>
    </row>
    <row r="92" spans="1:118" x14ac:dyDescent="0.3">
      <c r="A92" s="1">
        <f t="shared" si="108"/>
        <v>0.70694536856157908</v>
      </c>
      <c r="B92" s="219">
        <v>78</v>
      </c>
      <c r="C92" s="233">
        <f t="shared" si="128"/>
        <v>27.570869373901591</v>
      </c>
      <c r="D92" s="233">
        <f t="shared" si="129"/>
        <v>27.570869373901591</v>
      </c>
      <c r="E92" s="233">
        <f t="shared" si="130"/>
        <v>3.912451070216389</v>
      </c>
      <c r="F92" s="233">
        <f t="shared" si="131"/>
        <v>6.8094465456168001</v>
      </c>
      <c r="G92" s="233">
        <f t="shared" si="132"/>
        <v>12.136363636363637</v>
      </c>
      <c r="H92" s="219">
        <f t="shared" si="109"/>
        <v>78.000000000000014</v>
      </c>
      <c r="S92" s="219">
        <v>78</v>
      </c>
      <c r="T92" s="233">
        <f t="shared" si="133"/>
        <v>27.039356507247817</v>
      </c>
      <c r="U92" s="233">
        <f t="shared" si="134"/>
        <v>27.039356507247817</v>
      </c>
      <c r="V92" s="233">
        <f t="shared" si="135"/>
        <v>5.0489155415762754</v>
      </c>
      <c r="W92" s="233">
        <f t="shared" si="136"/>
        <v>6.7360078075644658</v>
      </c>
      <c r="X92" s="233">
        <f t="shared" si="137"/>
        <v>12.136363636363637</v>
      </c>
      <c r="Y92" s="219">
        <f t="shared" si="110"/>
        <v>78.000000000000014</v>
      </c>
      <c r="Z92" s="1">
        <f t="shared" si="111"/>
        <v>0.69331683351917461</v>
      </c>
      <c r="AH92" s="208"/>
      <c r="AI92" s="230">
        <v>76</v>
      </c>
      <c r="AJ92" s="231">
        <f t="shared" si="89"/>
        <v>31.042756628392901</v>
      </c>
      <c r="AK92" s="231">
        <f t="shared" si="90"/>
        <v>31.042756628392901</v>
      </c>
      <c r="AL92" s="231">
        <f t="shared" si="96"/>
        <v>2.7162412049843789</v>
      </c>
      <c r="AM92" s="264">
        <f t="shared" si="104"/>
        <v>4.289154629138916</v>
      </c>
      <c r="AN92" s="264">
        <f t="shared" si="105"/>
        <v>6.9090909090909092</v>
      </c>
      <c r="AO92" s="230">
        <f t="shared" si="112"/>
        <v>76.000000000000014</v>
      </c>
      <c r="AP92" s="302">
        <f t="shared" si="114"/>
        <v>0.81691464811560255</v>
      </c>
      <c r="AX92" s="208">
        <v>76</v>
      </c>
      <c r="AY92" s="228">
        <f t="shared" si="93"/>
        <v>30.444312511864208</v>
      </c>
      <c r="AZ92" s="228">
        <f t="shared" si="94"/>
        <v>30.444312511864208</v>
      </c>
      <c r="BA92" s="228">
        <f t="shared" si="95"/>
        <v>3.995816017182177</v>
      </c>
      <c r="BB92" s="228">
        <f t="shared" si="106"/>
        <v>4.2064680499985094</v>
      </c>
      <c r="BC92" s="228">
        <f t="shared" si="107"/>
        <v>6.9090909090909092</v>
      </c>
      <c r="BD92" s="208">
        <f t="shared" si="113"/>
        <v>76</v>
      </c>
      <c r="BE92" s="269"/>
      <c r="BO92" s="208">
        <v>76</v>
      </c>
      <c r="BP92" s="230">
        <f t="shared" ref="BP92:BP116" si="138">(BO92-$BZ$16)*$BS$7</f>
        <v>25.22515731288393</v>
      </c>
      <c r="BQ92" s="230">
        <f t="shared" ref="BQ92:BQ116" si="139">(BO92-$BZ$16)*$BS$8</f>
        <v>25.22515731288393</v>
      </c>
      <c r="BR92" s="230">
        <f t="shared" ref="BR92:BR116" si="140">$BW$16+(BO92-$BZ$16)*$BS$9</f>
        <v>3.707201264877344</v>
      </c>
      <c r="BS92" s="230">
        <f t="shared" ref="BS92:BS116" si="141">$BX$16+(BO92-$BZ$16)*$BS$10</f>
        <v>6.485341252211942</v>
      </c>
      <c r="BT92" s="230">
        <f t="shared" ref="BT92:BT116" si="142">$BY$16+(BO92-$BZ$16)*$BS$11</f>
        <v>15.357142857142856</v>
      </c>
      <c r="BU92" s="208">
        <f t="shared" si="115"/>
        <v>76</v>
      </c>
      <c r="BV92" s="1">
        <f t="shared" si="116"/>
        <v>0.6638199292864192</v>
      </c>
      <c r="CC92" s="1">
        <f t="shared" si="117"/>
        <v>0.65102276903833067</v>
      </c>
      <c r="CD92" s="208">
        <v>76</v>
      </c>
      <c r="CE92" s="230">
        <f t="shared" si="66"/>
        <v>24.738865223456568</v>
      </c>
      <c r="CF92" s="230">
        <f t="shared" si="67"/>
        <v>24.738865223456568</v>
      </c>
      <c r="CG92" s="230">
        <f t="shared" si="68"/>
        <v>4.7469760605786746</v>
      </c>
      <c r="CH92" s="230">
        <f t="shared" si="69"/>
        <v>6.418150635365329</v>
      </c>
      <c r="CI92" s="230">
        <f t="shared" si="70"/>
        <v>15.357142857142856</v>
      </c>
      <c r="CJ92" s="208">
        <f t="shared" si="118"/>
        <v>76</v>
      </c>
      <c r="CK92" s="1">
        <f t="shared" si="119"/>
        <v>0.65102276903833067</v>
      </c>
      <c r="CP92" s="302">
        <f t="shared" si="120"/>
        <v>0.72059772145464096</v>
      </c>
      <c r="CQ92" s="302">
        <v>76</v>
      </c>
      <c r="CR92" s="302">
        <f t="shared" si="123"/>
        <v>27.382713415276356</v>
      </c>
      <c r="CS92" s="302">
        <f t="shared" si="124"/>
        <v>27.382713415276356</v>
      </c>
      <c r="CT92" s="302">
        <f t="shared" si="125"/>
        <v>4.0939811357550209</v>
      </c>
      <c r="CU92" s="302">
        <f t="shared" si="126"/>
        <v>4.7834491765494107</v>
      </c>
      <c r="CV92" s="302">
        <f t="shared" si="127"/>
        <v>12.357142857142856</v>
      </c>
      <c r="CW92" s="302">
        <f t="shared" si="121"/>
        <v>76</v>
      </c>
      <c r="DH92" s="208">
        <v>76</v>
      </c>
      <c r="DI92" s="125">
        <f t="shared" si="79"/>
        <v>29.268884821056162</v>
      </c>
      <c r="DJ92" s="125">
        <f t="shared" si="80"/>
        <v>29.268884821056162</v>
      </c>
      <c r="DK92" s="125">
        <f t="shared" si="81"/>
        <v>2.5610274218424145</v>
      </c>
      <c r="DL92" s="125">
        <f t="shared" si="82"/>
        <v>4.0440600789024064</v>
      </c>
      <c r="DM92" s="125">
        <f t="shared" si="83"/>
        <v>10.857142857142856</v>
      </c>
      <c r="DN92" s="208">
        <f t="shared" si="122"/>
        <v>76</v>
      </c>
    </row>
    <row r="93" spans="1:118" x14ac:dyDescent="0.3">
      <c r="A93" s="1">
        <f t="shared" si="108"/>
        <v>0.70833738475846553</v>
      </c>
      <c r="B93" s="219">
        <v>79</v>
      </c>
      <c r="C93" s="233">
        <f t="shared" si="128"/>
        <v>27.97932669795939</v>
      </c>
      <c r="D93" s="233">
        <f t="shared" si="129"/>
        <v>27.97932669795939</v>
      </c>
      <c r="E93" s="233">
        <f t="shared" si="130"/>
        <v>3.9481910860714464</v>
      </c>
      <c r="F93" s="233">
        <f t="shared" si="131"/>
        <v>6.8658827907370483</v>
      </c>
      <c r="G93" s="233">
        <f t="shared" si="132"/>
        <v>12.227272727272727</v>
      </c>
      <c r="H93" s="219">
        <f t="shared" si="109"/>
        <v>79</v>
      </c>
      <c r="S93" s="219">
        <v>79</v>
      </c>
      <c r="T93" s="233">
        <f t="shared" si="133"/>
        <v>27.439939566614449</v>
      </c>
      <c r="U93" s="233">
        <f t="shared" si="134"/>
        <v>27.439939566614449</v>
      </c>
      <c r="V93" s="233">
        <f t="shared" si="135"/>
        <v>5.1014920681181462</v>
      </c>
      <c r="W93" s="233">
        <f t="shared" si="136"/>
        <v>6.7913560713802354</v>
      </c>
      <c r="X93" s="233">
        <f t="shared" si="137"/>
        <v>12.227272727272727</v>
      </c>
      <c r="Y93" s="219">
        <f t="shared" si="110"/>
        <v>79</v>
      </c>
      <c r="Z93" s="1">
        <f t="shared" si="111"/>
        <v>0.69468201434466958</v>
      </c>
      <c r="AH93" s="208"/>
      <c r="AI93" s="230">
        <v>77</v>
      </c>
      <c r="AJ93" s="231">
        <f t="shared" si="89"/>
        <v>31.451213952450701</v>
      </c>
      <c r="AK93" s="231">
        <f t="shared" si="90"/>
        <v>31.451213952450701</v>
      </c>
      <c r="AL93" s="231">
        <f t="shared" si="96"/>
        <v>2.7519812208394363</v>
      </c>
      <c r="AM93" s="264">
        <f t="shared" si="104"/>
        <v>4.3455908742591642</v>
      </c>
      <c r="AN93" s="264">
        <f t="shared" si="105"/>
        <v>7</v>
      </c>
      <c r="AO93" s="230">
        <f t="shared" si="112"/>
        <v>77</v>
      </c>
      <c r="AP93" s="302">
        <f t="shared" si="114"/>
        <v>0.81691464811560266</v>
      </c>
      <c r="AX93" s="208">
        <v>77</v>
      </c>
      <c r="AY93" s="228">
        <f t="shared" si="93"/>
        <v>30.84489557123084</v>
      </c>
      <c r="AZ93" s="228">
        <f t="shared" si="94"/>
        <v>30.84489557123084</v>
      </c>
      <c r="BA93" s="228">
        <f t="shared" si="95"/>
        <v>4.0483925437240478</v>
      </c>
      <c r="BB93" s="228">
        <f t="shared" si="106"/>
        <v>4.2618163138142791</v>
      </c>
      <c r="BC93" s="228">
        <f t="shared" si="107"/>
        <v>7</v>
      </c>
      <c r="BD93" s="208">
        <f t="shared" si="113"/>
        <v>77</v>
      </c>
      <c r="BE93" s="269"/>
      <c r="BO93" s="208">
        <v>77</v>
      </c>
      <c r="BP93" s="230">
        <f t="shared" si="138"/>
        <v>25.610274218424141</v>
      </c>
      <c r="BQ93" s="230">
        <f t="shared" si="139"/>
        <v>25.610274218424141</v>
      </c>
      <c r="BR93" s="230">
        <f t="shared" si="140"/>
        <v>3.7408989941121127</v>
      </c>
      <c r="BS93" s="230">
        <f t="shared" si="141"/>
        <v>6.5385525690396058</v>
      </c>
      <c r="BT93" s="230">
        <f t="shared" si="142"/>
        <v>15.5</v>
      </c>
      <c r="BU93" s="208">
        <f t="shared" si="115"/>
        <v>77</v>
      </c>
      <c r="BV93" s="1">
        <f t="shared" si="116"/>
        <v>0.6652019277512764</v>
      </c>
      <c r="CC93" s="1">
        <f t="shared" si="117"/>
        <v>0.65237812525423289</v>
      </c>
      <c r="CD93" s="208">
        <v>77</v>
      </c>
      <c r="CE93" s="230">
        <f t="shared" ref="CE93:CE116" si="143">(CD93-$DC$17)*$CG$7</f>
        <v>25.116557822287966</v>
      </c>
      <c r="CF93" s="230">
        <f t="shared" ref="CF93:CF116" si="144">(CD93-$DC$17)*$CG$8</f>
        <v>25.116557822287966</v>
      </c>
      <c r="CG93" s="230">
        <f t="shared" ref="CG93:CG116" si="145">$CL$17+(CD93-$DC$17)*$CG$9</f>
        <v>4.7965482141752958</v>
      </c>
      <c r="CH93" s="230">
        <f t="shared" ref="CH93:CH116" si="146">$CM$17+(CD93-$DC$17)*$CG$10</f>
        <v>6.4703361412487688</v>
      </c>
      <c r="CI93" s="230">
        <f t="shared" ref="CI93:CI116" si="147">$CN$17+(CD93-$DC$17)*$CG$11</f>
        <v>15.5</v>
      </c>
      <c r="CJ93" s="208">
        <f t="shared" si="118"/>
        <v>77</v>
      </c>
      <c r="CK93" s="1">
        <f t="shared" si="119"/>
        <v>0.65237812525423289</v>
      </c>
      <c r="CP93" s="302">
        <f t="shared" si="120"/>
        <v>0.72104950685994162</v>
      </c>
      <c r="CQ93" s="302">
        <v>77</v>
      </c>
      <c r="CR93" s="302">
        <f t="shared" si="123"/>
        <v>27.760406014107751</v>
      </c>
      <c r="CS93" s="302">
        <f t="shared" si="124"/>
        <v>27.760406014107751</v>
      </c>
      <c r="CT93" s="302">
        <f t="shared" si="125"/>
        <v>4.143553289351642</v>
      </c>
      <c r="CU93" s="302">
        <f t="shared" si="126"/>
        <v>4.8356346824328504</v>
      </c>
      <c r="CV93" s="302">
        <f t="shared" si="127"/>
        <v>12.5</v>
      </c>
      <c r="CW93" s="302">
        <f t="shared" si="121"/>
        <v>77</v>
      </c>
      <c r="DH93" s="208">
        <v>77</v>
      </c>
      <c r="DI93" s="125">
        <f t="shared" si="79"/>
        <v>29.654001726596373</v>
      </c>
      <c r="DJ93" s="125">
        <f t="shared" si="80"/>
        <v>29.654001726596373</v>
      </c>
      <c r="DK93" s="125">
        <f t="shared" si="81"/>
        <v>2.5947251510771832</v>
      </c>
      <c r="DL93" s="125">
        <f t="shared" si="82"/>
        <v>4.0972713957300693</v>
      </c>
      <c r="DM93" s="125">
        <f t="shared" si="83"/>
        <v>11</v>
      </c>
      <c r="DN93" s="208">
        <f t="shared" si="122"/>
        <v>77</v>
      </c>
    </row>
    <row r="94" spans="1:118" x14ac:dyDescent="0.3">
      <c r="A94" s="1">
        <f t="shared" si="108"/>
        <v>0.70969460055042988</v>
      </c>
      <c r="B94" s="219">
        <v>80</v>
      </c>
      <c r="C94" s="233">
        <f t="shared" si="128"/>
        <v>28.387784022017193</v>
      </c>
      <c r="D94" s="233">
        <f t="shared" si="129"/>
        <v>28.387784022017193</v>
      </c>
      <c r="E94" s="233">
        <f t="shared" si="130"/>
        <v>3.9839311019265042</v>
      </c>
      <c r="F94" s="233">
        <f t="shared" si="131"/>
        <v>6.9223190358572975</v>
      </c>
      <c r="G94" s="233">
        <f t="shared" si="132"/>
        <v>12.318181818181818</v>
      </c>
      <c r="H94" s="219">
        <f t="shared" si="109"/>
        <v>80</v>
      </c>
      <c r="S94" s="219">
        <v>80</v>
      </c>
      <c r="T94" s="233">
        <f t="shared" si="133"/>
        <v>27.840522625981084</v>
      </c>
      <c r="U94" s="233">
        <f t="shared" si="134"/>
        <v>27.840522625981084</v>
      </c>
      <c r="V94" s="233">
        <f t="shared" si="135"/>
        <v>5.1540685946600169</v>
      </c>
      <c r="W94" s="233">
        <f t="shared" si="136"/>
        <v>6.8467043351960051</v>
      </c>
      <c r="X94" s="233">
        <f t="shared" si="137"/>
        <v>12.318181818181818</v>
      </c>
      <c r="Y94" s="219">
        <f t="shared" si="110"/>
        <v>80</v>
      </c>
      <c r="Z94" s="1">
        <f t="shared" si="111"/>
        <v>0.69601306564952714</v>
      </c>
      <c r="AH94" s="208"/>
      <c r="AI94" s="230">
        <v>78</v>
      </c>
      <c r="AJ94" s="231">
        <f t="shared" si="89"/>
        <v>31.859671276508504</v>
      </c>
      <c r="AK94" s="231">
        <f t="shared" si="90"/>
        <v>31.859671276508504</v>
      </c>
      <c r="AL94" s="231">
        <f t="shared" si="96"/>
        <v>2.7877212366944941</v>
      </c>
      <c r="AM94" s="264">
        <f t="shared" si="104"/>
        <v>4.4020271193794134</v>
      </c>
      <c r="AN94" s="264">
        <f t="shared" si="105"/>
        <v>7.0909090909090908</v>
      </c>
      <c r="AO94" s="230">
        <f t="shared" si="112"/>
        <v>78</v>
      </c>
      <c r="AP94" s="302">
        <f t="shared" si="114"/>
        <v>0.81691464811560266</v>
      </c>
      <c r="AX94" s="208">
        <v>78</v>
      </c>
      <c r="AY94" s="228">
        <f t="shared" si="93"/>
        <v>31.245478630597475</v>
      </c>
      <c r="AZ94" s="228">
        <f t="shared" si="94"/>
        <v>31.245478630597475</v>
      </c>
      <c r="BA94" s="228">
        <f t="shared" si="95"/>
        <v>4.1009690702659185</v>
      </c>
      <c r="BB94" s="228">
        <f t="shared" si="106"/>
        <v>4.3171645776300487</v>
      </c>
      <c r="BC94" s="228">
        <f t="shared" si="107"/>
        <v>7.0909090909090908</v>
      </c>
      <c r="BD94" s="208">
        <f t="shared" si="113"/>
        <v>78.000000000000014</v>
      </c>
      <c r="BE94" s="269"/>
      <c r="BO94" s="208">
        <v>78</v>
      </c>
      <c r="BP94" s="230">
        <f t="shared" si="138"/>
        <v>25.995391123964353</v>
      </c>
      <c r="BQ94" s="230">
        <f t="shared" si="139"/>
        <v>25.995391123964353</v>
      </c>
      <c r="BR94" s="230">
        <f t="shared" si="140"/>
        <v>3.7745967233468813</v>
      </c>
      <c r="BS94" s="230">
        <f t="shared" si="141"/>
        <v>6.5917638858672687</v>
      </c>
      <c r="BT94" s="230">
        <f t="shared" si="142"/>
        <v>15.642857142857142</v>
      </c>
      <c r="BU94" s="208">
        <f t="shared" si="115"/>
        <v>78</v>
      </c>
      <c r="BV94" s="1">
        <f t="shared" si="116"/>
        <v>0.6665484903580603</v>
      </c>
      <c r="CC94" s="1">
        <f t="shared" si="117"/>
        <v>0.65369872874665036</v>
      </c>
      <c r="CD94" s="208">
        <v>78</v>
      </c>
      <c r="CE94" s="230">
        <f t="shared" si="143"/>
        <v>25.494250421119364</v>
      </c>
      <c r="CF94" s="230">
        <f t="shared" si="144"/>
        <v>25.494250421119364</v>
      </c>
      <c r="CG94" s="230">
        <f t="shared" si="145"/>
        <v>4.8461203677719169</v>
      </c>
      <c r="CH94" s="230">
        <f t="shared" si="146"/>
        <v>6.5225216471322094</v>
      </c>
      <c r="CI94" s="230">
        <f t="shared" si="147"/>
        <v>15.642857142857142</v>
      </c>
      <c r="CJ94" s="208">
        <f t="shared" si="118"/>
        <v>78</v>
      </c>
      <c r="CK94" s="1">
        <f t="shared" si="119"/>
        <v>0.65369872874665036</v>
      </c>
      <c r="CP94" s="302">
        <f t="shared" si="120"/>
        <v>0.72148970802408074</v>
      </c>
      <c r="CQ94" s="302">
        <v>78</v>
      </c>
      <c r="CR94" s="302">
        <f t="shared" si="123"/>
        <v>28.138098612939149</v>
      </c>
      <c r="CS94" s="302">
        <f t="shared" si="124"/>
        <v>28.138098612939149</v>
      </c>
      <c r="CT94" s="302">
        <f t="shared" si="125"/>
        <v>4.1931254429482632</v>
      </c>
      <c r="CU94" s="302">
        <f t="shared" si="126"/>
        <v>4.8878201883162902</v>
      </c>
      <c r="CV94" s="302">
        <f t="shared" si="127"/>
        <v>12.642857142857142</v>
      </c>
      <c r="CW94" s="302">
        <f t="shared" si="121"/>
        <v>78</v>
      </c>
      <c r="DH94" s="208">
        <v>78</v>
      </c>
      <c r="DI94" s="125">
        <f t="shared" si="79"/>
        <v>30.039118632136589</v>
      </c>
      <c r="DJ94" s="125">
        <f t="shared" si="80"/>
        <v>30.039118632136589</v>
      </c>
      <c r="DK94" s="125">
        <f t="shared" si="81"/>
        <v>2.6284228803119514</v>
      </c>
      <c r="DL94" s="125">
        <f t="shared" si="82"/>
        <v>4.1504827125577322</v>
      </c>
      <c r="DM94" s="125">
        <f t="shared" si="83"/>
        <v>11.142857142857142</v>
      </c>
      <c r="DN94" s="208">
        <f t="shared" si="122"/>
        <v>78</v>
      </c>
    </row>
    <row r="95" spans="1:118" x14ac:dyDescent="0.3">
      <c r="A95" s="1">
        <f t="shared" si="108"/>
        <v>0.71101830484135786</v>
      </c>
      <c r="B95" s="219">
        <v>81</v>
      </c>
      <c r="C95" s="233">
        <f t="shared" si="128"/>
        <v>28.796241346074993</v>
      </c>
      <c r="D95" s="233">
        <f t="shared" si="129"/>
        <v>28.796241346074993</v>
      </c>
      <c r="E95" s="233">
        <f t="shared" si="130"/>
        <v>4.0196711177815621</v>
      </c>
      <c r="F95" s="233">
        <f t="shared" si="131"/>
        <v>6.9787552809775466</v>
      </c>
      <c r="G95" s="233">
        <f t="shared" si="132"/>
        <v>12.40909090909091</v>
      </c>
      <c r="H95" s="219">
        <f t="shared" si="109"/>
        <v>81</v>
      </c>
      <c r="S95" s="219">
        <v>81</v>
      </c>
      <c r="T95" s="233">
        <f t="shared" si="133"/>
        <v>28.241105685347719</v>
      </c>
      <c r="U95" s="233">
        <f t="shared" si="134"/>
        <v>28.241105685347719</v>
      </c>
      <c r="V95" s="233">
        <f t="shared" si="135"/>
        <v>5.2066451212018876</v>
      </c>
      <c r="W95" s="233">
        <f t="shared" si="136"/>
        <v>6.9020525990117747</v>
      </c>
      <c r="X95" s="233">
        <f t="shared" si="137"/>
        <v>12.40909090909091</v>
      </c>
      <c r="Y95" s="219">
        <f t="shared" si="110"/>
        <v>81</v>
      </c>
      <c r="Z95" s="1">
        <f t="shared" si="111"/>
        <v>0.69731125149006712</v>
      </c>
      <c r="AH95" s="208"/>
      <c r="AI95" s="230">
        <v>79</v>
      </c>
      <c r="AJ95" s="231">
        <f t="shared" si="89"/>
        <v>32.268128600566307</v>
      </c>
      <c r="AK95" s="231">
        <f t="shared" si="90"/>
        <v>32.268128600566307</v>
      </c>
      <c r="AL95" s="231">
        <f t="shared" si="96"/>
        <v>2.8234612525495515</v>
      </c>
      <c r="AM95" s="264">
        <f t="shared" si="104"/>
        <v>4.4584633644996625</v>
      </c>
      <c r="AN95" s="264">
        <f t="shared" si="105"/>
        <v>7.1818181818181817</v>
      </c>
      <c r="AO95" s="230">
        <f t="shared" si="112"/>
        <v>79.000000000000014</v>
      </c>
      <c r="AP95" s="302">
        <f t="shared" si="114"/>
        <v>0.81691464811560255</v>
      </c>
      <c r="AX95" s="208">
        <v>79</v>
      </c>
      <c r="AY95" s="228">
        <f t="shared" si="93"/>
        <v>31.64606168996411</v>
      </c>
      <c r="AZ95" s="228">
        <f t="shared" si="94"/>
        <v>31.64606168996411</v>
      </c>
      <c r="BA95" s="228">
        <f t="shared" si="95"/>
        <v>4.1535455968077892</v>
      </c>
      <c r="BB95" s="228">
        <f t="shared" si="106"/>
        <v>4.3725128414458183</v>
      </c>
      <c r="BC95" s="228">
        <f t="shared" si="107"/>
        <v>7.1818181818181817</v>
      </c>
      <c r="BD95" s="208">
        <f t="shared" si="113"/>
        <v>79.000000000000028</v>
      </c>
      <c r="BE95" s="269"/>
      <c r="BO95" s="208">
        <v>79</v>
      </c>
      <c r="BP95" s="230">
        <f t="shared" si="138"/>
        <v>26.380508029504568</v>
      </c>
      <c r="BQ95" s="230">
        <f t="shared" si="139"/>
        <v>26.380508029504568</v>
      </c>
      <c r="BR95" s="230">
        <f t="shared" si="140"/>
        <v>3.80829445258165</v>
      </c>
      <c r="BS95" s="230">
        <f t="shared" si="141"/>
        <v>6.6449752026949316</v>
      </c>
      <c r="BT95" s="230">
        <f t="shared" si="142"/>
        <v>15.785714285714285</v>
      </c>
      <c r="BU95" s="208">
        <f t="shared" si="115"/>
        <v>79</v>
      </c>
      <c r="BV95" s="1">
        <f t="shared" si="116"/>
        <v>0.66786096277226759</v>
      </c>
      <c r="CC95" s="1">
        <f t="shared" si="117"/>
        <v>0.65498589923925976</v>
      </c>
      <c r="CD95" s="208">
        <v>79</v>
      </c>
      <c r="CE95" s="230">
        <f t="shared" si="143"/>
        <v>25.871943019950763</v>
      </c>
      <c r="CF95" s="230">
        <f t="shared" si="144"/>
        <v>25.871943019950763</v>
      </c>
      <c r="CG95" s="230">
        <f t="shared" si="145"/>
        <v>4.8956925213685372</v>
      </c>
      <c r="CH95" s="230">
        <f t="shared" si="146"/>
        <v>6.57470715301565</v>
      </c>
      <c r="CI95" s="230">
        <f t="shared" si="147"/>
        <v>15.785714285714285</v>
      </c>
      <c r="CJ95" s="208">
        <f t="shared" si="118"/>
        <v>79</v>
      </c>
      <c r="CK95" s="1">
        <f t="shared" si="119"/>
        <v>0.65498589923925976</v>
      </c>
      <c r="CP95" s="302">
        <f t="shared" si="120"/>
        <v>0.72191876485495055</v>
      </c>
      <c r="CQ95" s="302">
        <v>79</v>
      </c>
      <c r="CR95" s="302">
        <f t="shared" si="123"/>
        <v>28.515791211770548</v>
      </c>
      <c r="CS95" s="302">
        <f t="shared" si="124"/>
        <v>28.515791211770548</v>
      </c>
      <c r="CT95" s="302">
        <f t="shared" si="125"/>
        <v>4.2426975965448843</v>
      </c>
      <c r="CU95" s="302">
        <f t="shared" si="126"/>
        <v>4.9400056941997308</v>
      </c>
      <c r="CV95" s="302">
        <f t="shared" si="127"/>
        <v>12.785714285714285</v>
      </c>
      <c r="CW95" s="302">
        <f t="shared" si="121"/>
        <v>79</v>
      </c>
      <c r="DH95" s="208">
        <v>79</v>
      </c>
      <c r="DI95" s="125">
        <f t="shared" si="79"/>
        <v>30.4242355376768</v>
      </c>
      <c r="DJ95" s="125">
        <f t="shared" si="80"/>
        <v>30.4242355376768</v>
      </c>
      <c r="DK95" s="125">
        <f t="shared" si="81"/>
        <v>2.66212060954672</v>
      </c>
      <c r="DL95" s="125">
        <f t="shared" si="82"/>
        <v>4.2036940293853959</v>
      </c>
      <c r="DM95" s="125">
        <f t="shared" si="83"/>
        <v>11.285714285714285</v>
      </c>
      <c r="DN95" s="208">
        <f t="shared" si="122"/>
        <v>79</v>
      </c>
    </row>
    <row r="96" spans="1:118" x14ac:dyDescent="0.3">
      <c r="A96" s="1">
        <f t="shared" si="108"/>
        <v>0.71230972366177547</v>
      </c>
      <c r="B96" s="219">
        <v>82</v>
      </c>
      <c r="C96" s="233">
        <f t="shared" si="128"/>
        <v>29.204698670132796</v>
      </c>
      <c r="D96" s="233">
        <f t="shared" si="129"/>
        <v>29.204698670132796</v>
      </c>
      <c r="E96" s="233">
        <f t="shared" si="130"/>
        <v>4.0554111336366194</v>
      </c>
      <c r="F96" s="233">
        <f t="shared" si="131"/>
        <v>7.0351915260977957</v>
      </c>
      <c r="G96" s="233">
        <f t="shared" si="132"/>
        <v>12.5</v>
      </c>
      <c r="H96" s="219">
        <f t="shared" si="109"/>
        <v>82</v>
      </c>
      <c r="S96" s="219">
        <v>82</v>
      </c>
      <c r="T96" s="233">
        <f t="shared" si="133"/>
        <v>28.641688744714351</v>
      </c>
      <c r="U96" s="233">
        <f t="shared" si="134"/>
        <v>28.641688744714351</v>
      </c>
      <c r="V96" s="233">
        <f t="shared" si="135"/>
        <v>5.2592216477437583</v>
      </c>
      <c r="W96" s="233">
        <f t="shared" si="136"/>
        <v>6.9574008628275443</v>
      </c>
      <c r="X96" s="233">
        <f t="shared" si="137"/>
        <v>12.5</v>
      </c>
      <c r="Y96" s="219">
        <f t="shared" si="110"/>
        <v>82</v>
      </c>
      <c r="Z96" s="1">
        <f t="shared" si="111"/>
        <v>0.69857777426132561</v>
      </c>
      <c r="AH96" s="208"/>
      <c r="AI96" s="230">
        <v>80</v>
      </c>
      <c r="AJ96" s="231">
        <f t="shared" si="89"/>
        <v>32.676585924624106</v>
      </c>
      <c r="AK96" s="231">
        <f t="shared" si="90"/>
        <v>32.676585924624106</v>
      </c>
      <c r="AL96" s="231">
        <f t="shared" si="96"/>
        <v>2.8592012684046093</v>
      </c>
      <c r="AM96" s="264">
        <f t="shared" si="104"/>
        <v>4.5148996096199117</v>
      </c>
      <c r="AN96" s="264">
        <f t="shared" si="105"/>
        <v>7.2727272727272734</v>
      </c>
      <c r="AO96" s="230">
        <f t="shared" si="112"/>
        <v>80</v>
      </c>
      <c r="AP96" s="302">
        <f t="shared" si="114"/>
        <v>0.81691464811560266</v>
      </c>
      <c r="AX96" s="208">
        <v>80</v>
      </c>
      <c r="AY96" s="228">
        <f t="shared" si="93"/>
        <v>32.046644749330746</v>
      </c>
      <c r="AZ96" s="228">
        <f t="shared" si="94"/>
        <v>32.046644749330746</v>
      </c>
      <c r="BA96" s="228">
        <f t="shared" si="95"/>
        <v>4.20612212334966</v>
      </c>
      <c r="BB96" s="228">
        <f t="shared" si="106"/>
        <v>4.4278611052615888</v>
      </c>
      <c r="BC96" s="228">
        <f t="shared" si="107"/>
        <v>7.2727272727272734</v>
      </c>
      <c r="BD96" s="208">
        <f t="shared" si="113"/>
        <v>80</v>
      </c>
      <c r="BE96" s="269"/>
      <c r="BO96" s="208">
        <v>80</v>
      </c>
      <c r="BP96" s="230">
        <f t="shared" si="138"/>
        <v>26.76562493504478</v>
      </c>
      <c r="BQ96" s="230">
        <f t="shared" si="139"/>
        <v>26.76562493504478</v>
      </c>
      <c r="BR96" s="230">
        <f t="shared" si="140"/>
        <v>3.8419921818164182</v>
      </c>
      <c r="BS96" s="230">
        <f t="shared" si="141"/>
        <v>6.6981865195225954</v>
      </c>
      <c r="BT96" s="230">
        <f t="shared" si="142"/>
        <v>15.928571428571429</v>
      </c>
      <c r="BU96" s="208">
        <f t="shared" si="115"/>
        <v>80</v>
      </c>
      <c r="BV96" s="1">
        <f t="shared" si="116"/>
        <v>0.66914062337611946</v>
      </c>
      <c r="CC96" s="1">
        <f t="shared" si="117"/>
        <v>0.65624089046955403</v>
      </c>
      <c r="CD96" s="208">
        <v>80</v>
      </c>
      <c r="CE96" s="230">
        <f t="shared" si="143"/>
        <v>26.249635618782161</v>
      </c>
      <c r="CF96" s="230">
        <f t="shared" si="144"/>
        <v>26.249635618782161</v>
      </c>
      <c r="CG96" s="230">
        <f t="shared" si="145"/>
        <v>4.9452646749651583</v>
      </c>
      <c r="CH96" s="230">
        <f t="shared" si="146"/>
        <v>6.6268926588990897</v>
      </c>
      <c r="CI96" s="230">
        <f t="shared" si="147"/>
        <v>15.928571428571429</v>
      </c>
      <c r="CJ96" s="208">
        <f t="shared" si="118"/>
        <v>80</v>
      </c>
      <c r="CK96" s="1">
        <f t="shared" si="119"/>
        <v>0.65624089046955403</v>
      </c>
      <c r="CP96" s="302">
        <f t="shared" si="120"/>
        <v>0.72233709526504863</v>
      </c>
      <c r="CQ96" s="302">
        <v>80</v>
      </c>
      <c r="CR96" s="302">
        <f t="shared" si="123"/>
        <v>28.893483810601946</v>
      </c>
      <c r="CS96" s="302">
        <f t="shared" si="124"/>
        <v>28.893483810601946</v>
      </c>
      <c r="CT96" s="302">
        <f t="shared" si="125"/>
        <v>4.2922697501415055</v>
      </c>
      <c r="CU96" s="302">
        <f t="shared" si="126"/>
        <v>4.9921912000831714</v>
      </c>
      <c r="CV96" s="302">
        <f t="shared" si="127"/>
        <v>12.928571428571429</v>
      </c>
      <c r="CW96" s="302">
        <f t="shared" si="121"/>
        <v>80</v>
      </c>
      <c r="DH96" s="208">
        <v>80</v>
      </c>
      <c r="DI96" s="125">
        <f t="shared" si="79"/>
        <v>30.809352443217012</v>
      </c>
      <c r="DJ96" s="125">
        <f t="shared" si="80"/>
        <v>30.809352443217012</v>
      </c>
      <c r="DK96" s="125">
        <f t="shared" si="81"/>
        <v>2.6958183387814887</v>
      </c>
      <c r="DL96" s="125">
        <f t="shared" si="82"/>
        <v>4.2569053462130588</v>
      </c>
      <c r="DM96" s="125">
        <f t="shared" si="83"/>
        <v>11.428571428571427</v>
      </c>
      <c r="DN96" s="208">
        <f t="shared" si="122"/>
        <v>80</v>
      </c>
    </row>
    <row r="97" spans="1:118" x14ac:dyDescent="0.3">
      <c r="A97" s="1">
        <f t="shared" si="108"/>
        <v>0.71357002395639979</v>
      </c>
      <c r="B97" s="219">
        <v>83</v>
      </c>
      <c r="C97" s="233">
        <f t="shared" si="128"/>
        <v>29.613155994190596</v>
      </c>
      <c r="D97" s="233">
        <f t="shared" si="129"/>
        <v>29.613155994190596</v>
      </c>
      <c r="E97" s="233">
        <f t="shared" si="130"/>
        <v>4.0911511494916777</v>
      </c>
      <c r="F97" s="233">
        <f t="shared" si="131"/>
        <v>7.0916277712180449</v>
      </c>
      <c r="G97" s="233">
        <f t="shared" si="132"/>
        <v>12.59090909090909</v>
      </c>
      <c r="H97" s="219">
        <f t="shared" si="109"/>
        <v>83.000000000000014</v>
      </c>
      <c r="S97" s="219">
        <v>83</v>
      </c>
      <c r="T97" s="233">
        <f t="shared" si="133"/>
        <v>29.042271804080986</v>
      </c>
      <c r="U97" s="233">
        <f t="shared" si="134"/>
        <v>29.042271804080986</v>
      </c>
      <c r="V97" s="233">
        <f t="shared" si="135"/>
        <v>5.3117981742856291</v>
      </c>
      <c r="W97" s="233">
        <f t="shared" si="136"/>
        <v>7.0127491266433148</v>
      </c>
      <c r="X97" s="233">
        <f t="shared" si="137"/>
        <v>12.59090909090909</v>
      </c>
      <c r="Y97" s="219">
        <f t="shared" si="110"/>
        <v>83.000000000000014</v>
      </c>
      <c r="Z97" s="1">
        <f t="shared" si="111"/>
        <v>0.69981377841158987</v>
      </c>
      <c r="AH97" s="208"/>
      <c r="AI97" s="230">
        <v>81</v>
      </c>
      <c r="AJ97" s="231">
        <f t="shared" si="89"/>
        <v>33.085043248681906</v>
      </c>
      <c r="AK97" s="231">
        <f t="shared" si="90"/>
        <v>33.085043248681906</v>
      </c>
      <c r="AL97" s="231">
        <f t="shared" si="96"/>
        <v>2.8949412842596667</v>
      </c>
      <c r="AM97" s="264">
        <f t="shared" si="104"/>
        <v>4.5713358547401599</v>
      </c>
      <c r="AN97" s="264">
        <f t="shared" si="105"/>
        <v>7.3636363636363642</v>
      </c>
      <c r="AO97" s="230">
        <f t="shared" si="112"/>
        <v>81</v>
      </c>
      <c r="AP97" s="302">
        <f t="shared" si="114"/>
        <v>0.81691464811560266</v>
      </c>
      <c r="AX97" s="208">
        <v>81</v>
      </c>
      <c r="AY97" s="228">
        <f t="shared" si="93"/>
        <v>32.447227808697377</v>
      </c>
      <c r="AZ97" s="228">
        <f t="shared" si="94"/>
        <v>32.447227808697377</v>
      </c>
      <c r="BA97" s="228">
        <f t="shared" si="95"/>
        <v>4.2586986498915307</v>
      </c>
      <c r="BB97" s="228">
        <f t="shared" si="106"/>
        <v>4.4832093690773585</v>
      </c>
      <c r="BC97" s="228">
        <f t="shared" si="107"/>
        <v>7.3636363636363642</v>
      </c>
      <c r="BD97" s="208">
        <f t="shared" si="113"/>
        <v>81</v>
      </c>
      <c r="BE97" s="269"/>
      <c r="BO97" s="208">
        <v>81</v>
      </c>
      <c r="BP97" s="230">
        <f t="shared" si="138"/>
        <v>27.150741840584992</v>
      </c>
      <c r="BQ97" s="230">
        <f t="shared" si="139"/>
        <v>27.150741840584992</v>
      </c>
      <c r="BR97" s="230">
        <f t="shared" si="140"/>
        <v>3.8756899110511869</v>
      </c>
      <c r="BS97" s="230">
        <f t="shared" si="141"/>
        <v>6.7513978363502583</v>
      </c>
      <c r="BT97" s="230">
        <f t="shared" si="142"/>
        <v>16.071428571428569</v>
      </c>
      <c r="BU97" s="208">
        <f t="shared" si="115"/>
        <v>81</v>
      </c>
      <c r="BV97" s="1">
        <f t="shared" si="116"/>
        <v>0.67038868742185165</v>
      </c>
      <c r="CC97" s="1">
        <f t="shared" si="117"/>
        <v>0.65746489426206323</v>
      </c>
      <c r="CD97" s="208">
        <v>81</v>
      </c>
      <c r="CE97" s="230">
        <f t="shared" si="143"/>
        <v>26.62732821761356</v>
      </c>
      <c r="CF97" s="230">
        <f t="shared" si="144"/>
        <v>26.62732821761356</v>
      </c>
      <c r="CG97" s="230">
        <f t="shared" si="145"/>
        <v>4.9948368285617795</v>
      </c>
      <c r="CH97" s="230">
        <f t="shared" si="146"/>
        <v>6.6790781647825295</v>
      </c>
      <c r="CI97" s="230">
        <f t="shared" si="147"/>
        <v>16.071428571428569</v>
      </c>
      <c r="CJ97" s="208">
        <f t="shared" si="118"/>
        <v>81</v>
      </c>
      <c r="CK97" s="1">
        <f t="shared" si="119"/>
        <v>0.65746489426206323</v>
      </c>
      <c r="CP97" s="302">
        <f t="shared" si="120"/>
        <v>0.72274509652921837</v>
      </c>
      <c r="CQ97" s="302">
        <v>81</v>
      </c>
      <c r="CR97" s="302">
        <f t="shared" si="123"/>
        <v>29.271176409433345</v>
      </c>
      <c r="CS97" s="302">
        <f t="shared" si="124"/>
        <v>29.271176409433345</v>
      </c>
      <c r="CT97" s="302">
        <f t="shared" si="125"/>
        <v>4.3418419037381266</v>
      </c>
      <c r="CU97" s="302">
        <f t="shared" si="126"/>
        <v>5.0443767059666111</v>
      </c>
      <c r="CV97" s="302">
        <f t="shared" si="127"/>
        <v>13.071428571428571</v>
      </c>
      <c r="CW97" s="302">
        <f t="shared" si="121"/>
        <v>81</v>
      </c>
      <c r="DH97" s="208">
        <v>81</v>
      </c>
      <c r="DI97" s="125">
        <f t="shared" si="79"/>
        <v>31.194469348757227</v>
      </c>
      <c r="DJ97" s="125">
        <f t="shared" si="80"/>
        <v>31.194469348757227</v>
      </c>
      <c r="DK97" s="125">
        <f t="shared" si="81"/>
        <v>2.7295160680162573</v>
      </c>
      <c r="DL97" s="125">
        <f t="shared" si="82"/>
        <v>4.3101166630407226</v>
      </c>
      <c r="DM97" s="125">
        <f t="shared" si="83"/>
        <v>11.571428571428571</v>
      </c>
      <c r="DN97" s="208">
        <f t="shared" si="122"/>
        <v>81</v>
      </c>
    </row>
    <row r="98" spans="1:118" x14ac:dyDescent="0.3">
      <c r="A98" s="1">
        <f t="shared" si="108"/>
        <v>0.71480031710115222</v>
      </c>
      <c r="B98" s="219">
        <v>84</v>
      </c>
      <c r="C98" s="233">
        <f t="shared" si="128"/>
        <v>30.021613318248399</v>
      </c>
      <c r="D98" s="233">
        <f t="shared" si="129"/>
        <v>30.021613318248399</v>
      </c>
      <c r="E98" s="233">
        <f t="shared" si="130"/>
        <v>4.1268911653467342</v>
      </c>
      <c r="F98" s="233">
        <f t="shared" si="131"/>
        <v>7.1480640163382931</v>
      </c>
      <c r="G98" s="233">
        <f t="shared" si="132"/>
        <v>12.681818181818182</v>
      </c>
      <c r="H98" s="219">
        <f t="shared" si="109"/>
        <v>84.000000000000014</v>
      </c>
      <c r="S98" s="219">
        <v>84</v>
      </c>
      <c r="T98" s="233">
        <f t="shared" si="133"/>
        <v>29.442854863447621</v>
      </c>
      <c r="U98" s="233">
        <f t="shared" si="134"/>
        <v>29.442854863447621</v>
      </c>
      <c r="V98" s="233">
        <f t="shared" si="135"/>
        <v>5.3643747008274998</v>
      </c>
      <c r="W98" s="233">
        <f t="shared" si="136"/>
        <v>7.0680973904590845</v>
      </c>
      <c r="X98" s="233">
        <f t="shared" si="137"/>
        <v>12.681818181818182</v>
      </c>
      <c r="Y98" s="219">
        <f t="shared" si="110"/>
        <v>84.000000000000014</v>
      </c>
      <c r="Z98" s="1">
        <f t="shared" si="111"/>
        <v>0.70102035389160988</v>
      </c>
      <c r="AH98" s="208"/>
      <c r="AI98" s="230">
        <v>82</v>
      </c>
      <c r="AJ98" s="231">
        <f t="shared" si="89"/>
        <v>33.493500572739705</v>
      </c>
      <c r="AK98" s="231">
        <f t="shared" si="90"/>
        <v>33.493500572739705</v>
      </c>
      <c r="AL98" s="231">
        <f t="shared" si="96"/>
        <v>2.9306813001147245</v>
      </c>
      <c r="AM98" s="264">
        <f t="shared" si="104"/>
        <v>4.627772099860409</v>
      </c>
      <c r="AN98" s="264">
        <f t="shared" si="105"/>
        <v>7.454545454545455</v>
      </c>
      <c r="AO98" s="230">
        <f t="shared" si="112"/>
        <v>82</v>
      </c>
      <c r="AP98" s="302">
        <f t="shared" si="114"/>
        <v>0.81691464811560255</v>
      </c>
      <c r="AX98" s="208">
        <v>82</v>
      </c>
      <c r="AY98" s="228">
        <f t="shared" si="93"/>
        <v>32.847810868064009</v>
      </c>
      <c r="AZ98" s="228">
        <f t="shared" si="94"/>
        <v>32.847810868064009</v>
      </c>
      <c r="BA98" s="228">
        <f t="shared" si="95"/>
        <v>4.3112751764334014</v>
      </c>
      <c r="BB98" s="228">
        <f t="shared" si="106"/>
        <v>4.5385576328931281</v>
      </c>
      <c r="BC98" s="228">
        <f t="shared" si="107"/>
        <v>7.454545454545455</v>
      </c>
      <c r="BD98" s="208">
        <f t="shared" si="113"/>
        <v>82</v>
      </c>
      <c r="BE98" s="269"/>
      <c r="BO98" s="208">
        <v>82</v>
      </c>
      <c r="BP98" s="230">
        <f t="shared" si="138"/>
        <v>27.535858746125204</v>
      </c>
      <c r="BQ98" s="230">
        <f t="shared" si="139"/>
        <v>27.535858746125204</v>
      </c>
      <c r="BR98" s="230">
        <f t="shared" si="140"/>
        <v>3.9093876402859555</v>
      </c>
      <c r="BS98" s="230">
        <f t="shared" si="141"/>
        <v>6.8046091531779211</v>
      </c>
      <c r="BT98" s="230">
        <f t="shared" si="142"/>
        <v>16.214285714285715</v>
      </c>
      <c r="BU98" s="208">
        <f t="shared" si="115"/>
        <v>82</v>
      </c>
      <c r="BV98" s="1">
        <f t="shared" si="116"/>
        <v>0.67160631088110256</v>
      </c>
      <c r="CC98" s="1">
        <f t="shared" si="117"/>
        <v>0.65865904430353561</v>
      </c>
      <c r="CD98" s="208">
        <v>82</v>
      </c>
      <c r="CE98" s="230">
        <f t="shared" si="143"/>
        <v>27.005020816444958</v>
      </c>
      <c r="CF98" s="230">
        <f t="shared" si="144"/>
        <v>27.005020816444958</v>
      </c>
      <c r="CG98" s="230">
        <f t="shared" si="145"/>
        <v>5.0444089821583997</v>
      </c>
      <c r="CH98" s="230">
        <f t="shared" si="146"/>
        <v>6.7312636706659701</v>
      </c>
      <c r="CI98" s="230">
        <f t="shared" si="147"/>
        <v>16.214285714285715</v>
      </c>
      <c r="CJ98" s="208">
        <f t="shared" si="118"/>
        <v>82</v>
      </c>
      <c r="CK98" s="1">
        <f t="shared" si="119"/>
        <v>0.65865904430353561</v>
      </c>
      <c r="CP98" s="302">
        <f t="shared" si="120"/>
        <v>0.72314314654304246</v>
      </c>
      <c r="CQ98" s="302">
        <v>82</v>
      </c>
      <c r="CR98" s="302">
        <f t="shared" si="123"/>
        <v>29.648869008264743</v>
      </c>
      <c r="CS98" s="302">
        <f t="shared" si="124"/>
        <v>29.648869008264743</v>
      </c>
      <c r="CT98" s="302">
        <f t="shared" si="125"/>
        <v>4.3914140573347478</v>
      </c>
      <c r="CU98" s="302">
        <f t="shared" si="126"/>
        <v>5.0965622118500509</v>
      </c>
      <c r="CV98" s="302">
        <f t="shared" si="127"/>
        <v>13.214285714285714</v>
      </c>
      <c r="CW98" s="302">
        <f t="shared" si="121"/>
        <v>82</v>
      </c>
      <c r="DH98" s="208">
        <v>82</v>
      </c>
      <c r="DI98" s="125">
        <f t="shared" si="79"/>
        <v>31.579586254297439</v>
      </c>
      <c r="DJ98" s="125">
        <f t="shared" si="80"/>
        <v>31.579586254297439</v>
      </c>
      <c r="DK98" s="125">
        <f t="shared" si="81"/>
        <v>2.763213797251026</v>
      </c>
      <c r="DL98" s="125">
        <f t="shared" si="82"/>
        <v>4.3633279798683855</v>
      </c>
      <c r="DM98" s="125">
        <f t="shared" si="83"/>
        <v>11.714285714285714</v>
      </c>
      <c r="DN98" s="208">
        <f t="shared" si="122"/>
        <v>82</v>
      </c>
    </row>
    <row r="99" spans="1:118" x14ac:dyDescent="0.3">
      <c r="A99" s="1">
        <f t="shared" si="108"/>
        <v>0.71600166217191052</v>
      </c>
      <c r="B99" s="219">
        <v>85</v>
      </c>
      <c r="C99" s="233">
        <f t="shared" si="128"/>
        <v>30.430070642306198</v>
      </c>
      <c r="D99" s="233">
        <f t="shared" si="129"/>
        <v>30.430070642306198</v>
      </c>
      <c r="E99" s="233">
        <f t="shared" si="130"/>
        <v>4.1626311812017924</v>
      </c>
      <c r="F99" s="233">
        <f t="shared" si="131"/>
        <v>7.2045002614585423</v>
      </c>
      <c r="G99" s="233">
        <f t="shared" si="132"/>
        <v>12.772727272727273</v>
      </c>
      <c r="H99" s="219">
        <f t="shared" si="109"/>
        <v>85</v>
      </c>
      <c r="S99" s="219">
        <v>85</v>
      </c>
      <c r="T99" s="233">
        <f t="shared" si="133"/>
        <v>29.843437922814257</v>
      </c>
      <c r="U99" s="233">
        <f t="shared" si="134"/>
        <v>29.843437922814257</v>
      </c>
      <c r="V99" s="233">
        <f t="shared" si="135"/>
        <v>5.4169512273693705</v>
      </c>
      <c r="W99" s="233">
        <f t="shared" si="136"/>
        <v>7.1234456542748541</v>
      </c>
      <c r="X99" s="233">
        <f t="shared" si="137"/>
        <v>12.772727272727273</v>
      </c>
      <c r="Y99" s="219">
        <f t="shared" si="110"/>
        <v>85.000000000000028</v>
      </c>
      <c r="Z99" s="1">
        <f t="shared" si="111"/>
        <v>0.70219853936033527</v>
      </c>
      <c r="AH99" s="208"/>
      <c r="AI99" s="230">
        <v>83</v>
      </c>
      <c r="AJ99" s="231">
        <f t="shared" si="89"/>
        <v>33.901957896797512</v>
      </c>
      <c r="AK99" s="231">
        <f t="shared" si="90"/>
        <v>33.901957896797512</v>
      </c>
      <c r="AL99" s="231">
        <f t="shared" si="96"/>
        <v>2.9664213159697819</v>
      </c>
      <c r="AM99" s="264">
        <f t="shared" si="104"/>
        <v>4.6842083449806582</v>
      </c>
      <c r="AN99" s="264">
        <f t="shared" si="105"/>
        <v>7.5454545454545459</v>
      </c>
      <c r="AO99" s="230">
        <f t="shared" si="112"/>
        <v>83.000000000000014</v>
      </c>
      <c r="AP99" s="302">
        <f t="shared" si="114"/>
        <v>0.81691464811560255</v>
      </c>
      <c r="AX99" s="208">
        <v>83</v>
      </c>
      <c r="AY99" s="228">
        <f t="shared" si="93"/>
        <v>33.248393927430648</v>
      </c>
      <c r="AZ99" s="228">
        <f t="shared" si="94"/>
        <v>33.248393927430648</v>
      </c>
      <c r="BA99" s="228">
        <f t="shared" si="95"/>
        <v>4.3638517029752721</v>
      </c>
      <c r="BB99" s="228">
        <f t="shared" si="106"/>
        <v>4.5939058967088977</v>
      </c>
      <c r="BC99" s="228">
        <f t="shared" si="107"/>
        <v>7.5454545454545459</v>
      </c>
      <c r="BD99" s="208">
        <f t="shared" si="113"/>
        <v>83.000000000000014</v>
      </c>
      <c r="BE99" s="269"/>
      <c r="BO99" s="208">
        <v>83</v>
      </c>
      <c r="BP99" s="230">
        <f t="shared" si="138"/>
        <v>27.920975651665419</v>
      </c>
      <c r="BQ99" s="230">
        <f t="shared" si="139"/>
        <v>27.920975651665419</v>
      </c>
      <c r="BR99" s="230">
        <f t="shared" si="140"/>
        <v>3.9430853695207242</v>
      </c>
      <c r="BS99" s="230">
        <f t="shared" si="141"/>
        <v>6.8578204700055849</v>
      </c>
      <c r="BT99" s="230">
        <f t="shared" si="142"/>
        <v>16.357142857142854</v>
      </c>
      <c r="BU99" s="208">
        <f t="shared" si="115"/>
        <v>83</v>
      </c>
      <c r="BV99" s="1">
        <f t="shared" si="116"/>
        <v>0.67279459401603414</v>
      </c>
      <c r="CC99" s="1">
        <f t="shared" si="117"/>
        <v>0.65982441964521343</v>
      </c>
      <c r="CD99" s="208">
        <v>83</v>
      </c>
      <c r="CE99" s="230">
        <f t="shared" si="143"/>
        <v>27.382713415276356</v>
      </c>
      <c r="CF99" s="230">
        <f t="shared" si="144"/>
        <v>27.382713415276356</v>
      </c>
      <c r="CG99" s="230">
        <f t="shared" si="145"/>
        <v>5.0939811357550209</v>
      </c>
      <c r="CH99" s="230">
        <f t="shared" si="146"/>
        <v>6.7834491765494107</v>
      </c>
      <c r="CI99" s="230">
        <f t="shared" si="147"/>
        <v>16.357142857142854</v>
      </c>
      <c r="CJ99" s="208">
        <f t="shared" si="118"/>
        <v>83</v>
      </c>
      <c r="CK99" s="1">
        <f t="shared" si="119"/>
        <v>0.65982441964521343</v>
      </c>
      <c r="CP99" s="302">
        <f t="shared" si="120"/>
        <v>0.72353160499026847</v>
      </c>
      <c r="CQ99" s="302">
        <v>83</v>
      </c>
      <c r="CR99" s="302">
        <f t="shared" si="123"/>
        <v>30.026561607096141</v>
      </c>
      <c r="CS99" s="302">
        <f t="shared" si="124"/>
        <v>30.026561607096141</v>
      </c>
      <c r="CT99" s="302">
        <f t="shared" si="125"/>
        <v>4.440986210931368</v>
      </c>
      <c r="CU99" s="302">
        <f t="shared" si="126"/>
        <v>5.1487477177334915</v>
      </c>
      <c r="CV99" s="302">
        <f t="shared" si="127"/>
        <v>13.357142857142856</v>
      </c>
      <c r="CW99" s="302">
        <f t="shared" si="121"/>
        <v>83</v>
      </c>
      <c r="DH99" s="208">
        <v>83</v>
      </c>
      <c r="DI99" s="125">
        <f t="shared" si="79"/>
        <v>31.964703159837651</v>
      </c>
      <c r="DJ99" s="125">
        <f t="shared" si="80"/>
        <v>31.964703159837651</v>
      </c>
      <c r="DK99" s="125">
        <f t="shared" si="81"/>
        <v>2.7969115264857947</v>
      </c>
      <c r="DL99" s="125">
        <f t="shared" si="82"/>
        <v>4.4165392966960484</v>
      </c>
      <c r="DM99" s="125">
        <f t="shared" si="83"/>
        <v>11.857142857142856</v>
      </c>
      <c r="DN99" s="208">
        <f t="shared" si="122"/>
        <v>83</v>
      </c>
    </row>
    <row r="100" spans="1:118" x14ac:dyDescent="0.3">
      <c r="A100" s="1">
        <f t="shared" si="108"/>
        <v>0.71717506898520933</v>
      </c>
      <c r="B100" s="219">
        <v>86</v>
      </c>
      <c r="C100" s="233">
        <f t="shared" si="128"/>
        <v>30.838527966364001</v>
      </c>
      <c r="D100" s="233">
        <f t="shared" si="129"/>
        <v>30.838527966364001</v>
      </c>
      <c r="E100" s="233">
        <f t="shared" si="130"/>
        <v>4.1983711970568498</v>
      </c>
      <c r="F100" s="233">
        <f t="shared" si="131"/>
        <v>7.2609365065787914</v>
      </c>
      <c r="G100" s="233">
        <f t="shared" si="132"/>
        <v>12.863636363636363</v>
      </c>
      <c r="H100" s="219">
        <f t="shared" si="109"/>
        <v>86</v>
      </c>
      <c r="S100" s="219">
        <v>86</v>
      </c>
      <c r="T100" s="233">
        <f t="shared" si="133"/>
        <v>30.244020982180889</v>
      </c>
      <c r="U100" s="233">
        <f t="shared" si="134"/>
        <v>30.244020982180889</v>
      </c>
      <c r="V100" s="233">
        <f t="shared" si="135"/>
        <v>5.4695277539112421</v>
      </c>
      <c r="W100" s="233">
        <f t="shared" si="136"/>
        <v>7.1787939180906237</v>
      </c>
      <c r="X100" s="233">
        <f t="shared" si="137"/>
        <v>12.863636363636363</v>
      </c>
      <c r="Y100" s="219">
        <f t="shared" si="110"/>
        <v>86</v>
      </c>
      <c r="Z100" s="1">
        <f t="shared" si="111"/>
        <v>0.70334932516699744</v>
      </c>
      <c r="AH100" s="208"/>
      <c r="AI100" s="230">
        <v>84</v>
      </c>
      <c r="AJ100" s="231">
        <f t="shared" si="89"/>
        <v>34.310415220855312</v>
      </c>
      <c r="AK100" s="231">
        <f t="shared" si="90"/>
        <v>34.310415220855312</v>
      </c>
      <c r="AL100" s="231">
        <f t="shared" si="96"/>
        <v>3.0021613318248397</v>
      </c>
      <c r="AM100" s="264">
        <f t="shared" si="104"/>
        <v>4.7406445901009064</v>
      </c>
      <c r="AN100" s="264">
        <f t="shared" si="105"/>
        <v>7.6363636363636367</v>
      </c>
      <c r="AO100" s="230">
        <f t="shared" si="112"/>
        <v>84.000000000000014</v>
      </c>
      <c r="AP100" s="302">
        <f t="shared" si="114"/>
        <v>0.81691464811560255</v>
      </c>
      <c r="AX100" s="208">
        <v>84</v>
      </c>
      <c r="AY100" s="228">
        <f t="shared" si="93"/>
        <v>33.64897698679728</v>
      </c>
      <c r="AZ100" s="228">
        <f t="shared" si="94"/>
        <v>33.64897698679728</v>
      </c>
      <c r="BA100" s="228">
        <f t="shared" si="95"/>
        <v>4.4164282295171429</v>
      </c>
      <c r="BB100" s="228">
        <f t="shared" si="106"/>
        <v>4.6492541605246682</v>
      </c>
      <c r="BC100" s="228">
        <f t="shared" si="107"/>
        <v>7.6363636363636367</v>
      </c>
      <c r="BD100" s="208">
        <f t="shared" si="113"/>
        <v>84</v>
      </c>
      <c r="BE100" s="269"/>
      <c r="BO100" s="208">
        <v>84</v>
      </c>
      <c r="BP100" s="230">
        <f t="shared" si="138"/>
        <v>28.306092557205631</v>
      </c>
      <c r="BQ100" s="230">
        <f t="shared" si="139"/>
        <v>28.306092557205631</v>
      </c>
      <c r="BR100" s="230">
        <f t="shared" si="140"/>
        <v>3.9767830987554929</v>
      </c>
      <c r="BS100" s="230">
        <f t="shared" si="141"/>
        <v>6.9110317868332478</v>
      </c>
      <c r="BT100" s="230">
        <f t="shared" si="142"/>
        <v>16.5</v>
      </c>
      <c r="BU100" s="208">
        <f t="shared" si="115"/>
        <v>84</v>
      </c>
      <c r="BV100" s="1">
        <f t="shared" si="116"/>
        <v>0.67395458469537217</v>
      </c>
      <c r="CC100" s="1">
        <f t="shared" si="117"/>
        <v>0.66096204795494651</v>
      </c>
      <c r="CD100" s="208">
        <v>84</v>
      </c>
      <c r="CE100" s="230">
        <f t="shared" si="143"/>
        <v>27.760406014107751</v>
      </c>
      <c r="CF100" s="230">
        <f t="shared" si="144"/>
        <v>27.760406014107751</v>
      </c>
      <c r="CG100" s="230">
        <f t="shared" si="145"/>
        <v>5.143553289351642</v>
      </c>
      <c r="CH100" s="230">
        <f t="shared" si="146"/>
        <v>6.8356346824328504</v>
      </c>
      <c r="CI100" s="230">
        <f t="shared" si="147"/>
        <v>16.5</v>
      </c>
      <c r="CJ100" s="208">
        <f t="shared" si="118"/>
        <v>84</v>
      </c>
      <c r="CK100" s="1">
        <f t="shared" si="119"/>
        <v>0.66096204795494651</v>
      </c>
      <c r="CP100" s="302">
        <f t="shared" si="120"/>
        <v>0.72391081442684624</v>
      </c>
      <c r="CQ100" s="302">
        <v>84</v>
      </c>
      <c r="CR100" s="302">
        <f t="shared" si="123"/>
        <v>30.40425420592754</v>
      </c>
      <c r="CS100" s="302">
        <f t="shared" si="124"/>
        <v>30.40425420592754</v>
      </c>
      <c r="CT100" s="302">
        <f t="shared" si="125"/>
        <v>4.4905583645279892</v>
      </c>
      <c r="CU100" s="302">
        <f t="shared" si="126"/>
        <v>5.2009332236169312</v>
      </c>
      <c r="CV100" s="302">
        <f t="shared" si="127"/>
        <v>13.5</v>
      </c>
      <c r="CW100" s="302">
        <f t="shared" si="121"/>
        <v>84</v>
      </c>
      <c r="DH100" s="208">
        <v>84</v>
      </c>
      <c r="DI100" s="125">
        <f t="shared" ref="DI100:DI116" si="148">DH100*$DK$7</f>
        <v>32.349820065377862</v>
      </c>
      <c r="DJ100" s="125">
        <f t="shared" ref="DJ100:DJ116" si="149">DH100*$DK$8</f>
        <v>32.349820065377862</v>
      </c>
      <c r="DK100" s="125">
        <f t="shared" ref="DK100:DK116" si="150">DH100*$DK$9</f>
        <v>2.8306092557205633</v>
      </c>
      <c r="DL100" s="125">
        <f t="shared" ref="DL100:DL116" si="151">DH100*$DK$10</f>
        <v>4.4697506135237122</v>
      </c>
      <c r="DM100" s="125">
        <f t="shared" ref="DM100:DM116" si="152">DH100*$DK$11</f>
        <v>12</v>
      </c>
      <c r="DN100" s="208">
        <f t="shared" si="122"/>
        <v>84</v>
      </c>
    </row>
    <row r="101" spans="1:118" x14ac:dyDescent="0.3">
      <c r="A101" s="1">
        <f t="shared" si="108"/>
        <v>0.71832150092923686</v>
      </c>
      <c r="B101" s="219">
        <v>87</v>
      </c>
      <c r="C101" s="233">
        <f t="shared" si="128"/>
        <v>31.246985290421801</v>
      </c>
      <c r="D101" s="233">
        <f t="shared" si="129"/>
        <v>31.246985290421801</v>
      </c>
      <c r="E101" s="233">
        <f t="shared" si="130"/>
        <v>4.2341112129119072</v>
      </c>
      <c r="F101" s="233">
        <f t="shared" si="131"/>
        <v>7.3173727516990397</v>
      </c>
      <c r="G101" s="233">
        <f t="shared" si="132"/>
        <v>12.954545454545455</v>
      </c>
      <c r="H101" s="219">
        <f t="shared" si="109"/>
        <v>87</v>
      </c>
      <c r="S101" s="219">
        <v>87</v>
      </c>
      <c r="T101" s="233">
        <f t="shared" si="133"/>
        <v>30.644604041547524</v>
      </c>
      <c r="U101" s="233">
        <f t="shared" si="134"/>
        <v>30.644604041547524</v>
      </c>
      <c r="V101" s="233">
        <f t="shared" si="135"/>
        <v>5.522104280453112</v>
      </c>
      <c r="W101" s="233">
        <f t="shared" si="136"/>
        <v>7.2341421819063942</v>
      </c>
      <c r="X101" s="233">
        <f t="shared" si="137"/>
        <v>12.954545454545455</v>
      </c>
      <c r="Y101" s="219">
        <f t="shared" si="110"/>
        <v>87</v>
      </c>
      <c r="Z101" s="1">
        <f t="shared" si="111"/>
        <v>0.70447365612752932</v>
      </c>
      <c r="AH101" s="208"/>
      <c r="AI101" s="230">
        <v>85</v>
      </c>
      <c r="AJ101" s="231">
        <f t="shared" si="89"/>
        <v>34.718872544913111</v>
      </c>
      <c r="AK101" s="231">
        <f t="shared" si="90"/>
        <v>34.718872544913111</v>
      </c>
      <c r="AL101" s="231">
        <f t="shared" si="96"/>
        <v>3.0379013476798971</v>
      </c>
      <c r="AM101" s="264">
        <f t="shared" si="104"/>
        <v>4.7970808352211556</v>
      </c>
      <c r="AN101" s="264">
        <f t="shared" si="105"/>
        <v>7.7272727272727275</v>
      </c>
      <c r="AO101" s="230">
        <f t="shared" si="112"/>
        <v>85</v>
      </c>
      <c r="AP101" s="302">
        <f t="shared" si="114"/>
        <v>0.81691464811560266</v>
      </c>
      <c r="AX101" s="208">
        <v>85</v>
      </c>
      <c r="AY101" s="228">
        <f t="shared" si="93"/>
        <v>34.049560046163919</v>
      </c>
      <c r="AZ101" s="228">
        <f t="shared" si="94"/>
        <v>34.049560046163919</v>
      </c>
      <c r="BA101" s="228">
        <f t="shared" si="95"/>
        <v>4.4690047560590136</v>
      </c>
      <c r="BB101" s="228">
        <f t="shared" si="106"/>
        <v>4.7046024243404378</v>
      </c>
      <c r="BC101" s="228">
        <f t="shared" si="107"/>
        <v>7.7272727272727275</v>
      </c>
      <c r="BD101" s="208">
        <f t="shared" si="113"/>
        <v>85.000000000000014</v>
      </c>
      <c r="BE101" s="269"/>
      <c r="BO101" s="208">
        <v>85</v>
      </c>
      <c r="BP101" s="230">
        <f t="shared" si="138"/>
        <v>28.691209462745842</v>
      </c>
      <c r="BQ101" s="230">
        <f t="shared" si="139"/>
        <v>28.691209462745842</v>
      </c>
      <c r="BR101" s="230">
        <f t="shared" si="140"/>
        <v>4.0104808279902615</v>
      </c>
      <c r="BS101" s="230">
        <f t="shared" si="141"/>
        <v>6.9642431036609107</v>
      </c>
      <c r="BT101" s="230">
        <f t="shared" si="142"/>
        <v>16.642857142857142</v>
      </c>
      <c r="BU101" s="208">
        <f t="shared" si="115"/>
        <v>85</v>
      </c>
      <c r="BV101" s="1">
        <f t="shared" si="116"/>
        <v>0.67508728147637276</v>
      </c>
      <c r="CC101" s="1">
        <f t="shared" si="117"/>
        <v>0.66207290853974465</v>
      </c>
      <c r="CD101" s="208">
        <v>85</v>
      </c>
      <c r="CE101" s="230">
        <f t="shared" si="143"/>
        <v>28.138098612939149</v>
      </c>
      <c r="CF101" s="230">
        <f t="shared" si="144"/>
        <v>28.138098612939149</v>
      </c>
      <c r="CG101" s="230">
        <f t="shared" si="145"/>
        <v>5.1931254429482632</v>
      </c>
      <c r="CH101" s="230">
        <f t="shared" si="146"/>
        <v>6.8878201883162902</v>
      </c>
      <c r="CI101" s="230">
        <f t="shared" si="147"/>
        <v>16.642857142857142</v>
      </c>
      <c r="CJ101" s="208">
        <f t="shared" si="118"/>
        <v>85</v>
      </c>
      <c r="CK101" s="1">
        <f t="shared" si="119"/>
        <v>0.66207290853974465</v>
      </c>
      <c r="CP101" s="302">
        <f t="shared" si="120"/>
        <v>0.72428110128844558</v>
      </c>
      <c r="CQ101" s="302">
        <v>85</v>
      </c>
      <c r="CR101" s="302">
        <f t="shared" si="123"/>
        <v>30.781946804758938</v>
      </c>
      <c r="CS101" s="302">
        <f t="shared" si="124"/>
        <v>30.781946804758938</v>
      </c>
      <c r="CT101" s="302">
        <f t="shared" si="125"/>
        <v>4.5401305181246103</v>
      </c>
      <c r="CU101" s="302">
        <f t="shared" si="126"/>
        <v>5.2531187295003718</v>
      </c>
      <c r="CV101" s="302">
        <f t="shared" si="127"/>
        <v>13.642857142857142</v>
      </c>
      <c r="CW101" s="302">
        <f t="shared" si="121"/>
        <v>85</v>
      </c>
      <c r="DH101" s="208">
        <v>85</v>
      </c>
      <c r="DI101" s="125">
        <f t="shared" si="148"/>
        <v>32.734936970918078</v>
      </c>
      <c r="DJ101" s="125">
        <f t="shared" si="149"/>
        <v>32.734936970918078</v>
      </c>
      <c r="DK101" s="125">
        <f t="shared" si="150"/>
        <v>2.864306984955332</v>
      </c>
      <c r="DL101" s="125">
        <f t="shared" si="151"/>
        <v>4.5229619303513751</v>
      </c>
      <c r="DM101" s="125">
        <f t="shared" si="152"/>
        <v>12.142857142857142</v>
      </c>
      <c r="DN101" s="208">
        <f t="shared" si="122"/>
        <v>85</v>
      </c>
    </row>
    <row r="102" spans="1:118" x14ac:dyDescent="0.3">
      <c r="A102" s="1">
        <f t="shared" si="108"/>
        <v>0.71944187760180911</v>
      </c>
      <c r="B102" s="219">
        <v>88</v>
      </c>
      <c r="C102" s="233">
        <f t="shared" si="128"/>
        <v>31.655442614479604</v>
      </c>
      <c r="D102" s="233">
        <f t="shared" si="129"/>
        <v>31.655442614479604</v>
      </c>
      <c r="E102" s="233">
        <f t="shared" si="130"/>
        <v>4.2698512287669654</v>
      </c>
      <c r="F102" s="233">
        <f t="shared" si="131"/>
        <v>7.3738089968192888</v>
      </c>
      <c r="G102" s="233">
        <f t="shared" si="132"/>
        <v>13.045454545454547</v>
      </c>
      <c r="H102" s="219">
        <f t="shared" si="109"/>
        <v>88.000000000000014</v>
      </c>
      <c r="S102" s="219">
        <v>88</v>
      </c>
      <c r="T102" s="233">
        <f t="shared" si="133"/>
        <v>31.045187100914159</v>
      </c>
      <c r="U102" s="233">
        <f t="shared" si="134"/>
        <v>31.045187100914159</v>
      </c>
      <c r="V102" s="233">
        <f t="shared" si="135"/>
        <v>5.5746808069949827</v>
      </c>
      <c r="W102" s="233">
        <f t="shared" si="136"/>
        <v>7.2894904457221639</v>
      </c>
      <c r="X102" s="233">
        <f t="shared" si="137"/>
        <v>13.045454545454547</v>
      </c>
      <c r="Y102" s="219">
        <f t="shared" si="110"/>
        <v>88.000000000000014</v>
      </c>
      <c r="Z102" s="1">
        <f t="shared" si="111"/>
        <v>0.70557243411168535</v>
      </c>
      <c r="AH102" s="208"/>
      <c r="AI102" s="230">
        <v>86</v>
      </c>
      <c r="AJ102" s="231">
        <f t="shared" si="89"/>
        <v>35.127329868970918</v>
      </c>
      <c r="AK102" s="231">
        <f t="shared" si="90"/>
        <v>35.127329868970918</v>
      </c>
      <c r="AL102" s="231">
        <f t="shared" si="96"/>
        <v>3.0736413635349549</v>
      </c>
      <c r="AM102" s="264">
        <f t="shared" si="104"/>
        <v>4.8535170803414047</v>
      </c>
      <c r="AN102" s="264">
        <f t="shared" si="105"/>
        <v>7.8181818181818183</v>
      </c>
      <c r="AO102" s="230">
        <f t="shared" si="112"/>
        <v>86.000000000000014</v>
      </c>
      <c r="AP102" s="302">
        <f t="shared" si="114"/>
        <v>0.81691464811560266</v>
      </c>
      <c r="AX102" s="208">
        <v>86</v>
      </c>
      <c r="AY102" s="228">
        <f t="shared" si="93"/>
        <v>34.45014310553055</v>
      </c>
      <c r="AZ102" s="228">
        <f t="shared" si="94"/>
        <v>34.45014310553055</v>
      </c>
      <c r="BA102" s="228">
        <f t="shared" si="95"/>
        <v>4.5215812826008843</v>
      </c>
      <c r="BB102" s="228">
        <f t="shared" si="106"/>
        <v>4.7599506881562075</v>
      </c>
      <c r="BC102" s="228">
        <f t="shared" si="107"/>
        <v>7.8181818181818183</v>
      </c>
      <c r="BD102" s="208">
        <f t="shared" si="113"/>
        <v>86</v>
      </c>
      <c r="BE102" s="269"/>
      <c r="BO102" s="208">
        <v>86</v>
      </c>
      <c r="BP102" s="230">
        <f t="shared" si="138"/>
        <v>29.076326368286058</v>
      </c>
      <c r="BQ102" s="230">
        <f t="shared" si="139"/>
        <v>29.076326368286058</v>
      </c>
      <c r="BR102" s="230">
        <f t="shared" si="140"/>
        <v>4.0441785572250302</v>
      </c>
      <c r="BS102" s="230">
        <f t="shared" si="141"/>
        <v>7.0174544204885745</v>
      </c>
      <c r="BT102" s="230">
        <f t="shared" si="142"/>
        <v>16.785714285714285</v>
      </c>
      <c r="BU102" s="208">
        <f t="shared" si="115"/>
        <v>86</v>
      </c>
      <c r="BV102" s="1">
        <f t="shared" si="116"/>
        <v>0.67619363647176878</v>
      </c>
      <c r="CC102" s="1">
        <f t="shared" si="117"/>
        <v>0.66315793515745458</v>
      </c>
      <c r="CD102" s="208">
        <v>86</v>
      </c>
      <c r="CE102" s="230">
        <f t="shared" si="143"/>
        <v>28.515791211770548</v>
      </c>
      <c r="CF102" s="230">
        <f t="shared" si="144"/>
        <v>28.515791211770548</v>
      </c>
      <c r="CG102" s="230">
        <f t="shared" si="145"/>
        <v>5.2426975965448843</v>
      </c>
      <c r="CH102" s="230">
        <f t="shared" si="146"/>
        <v>6.9400056941997308</v>
      </c>
      <c r="CI102" s="230">
        <f t="shared" si="147"/>
        <v>16.785714285714285</v>
      </c>
      <c r="CJ102" s="208">
        <f t="shared" si="118"/>
        <v>86</v>
      </c>
      <c r="CK102" s="1">
        <f t="shared" si="119"/>
        <v>0.66315793515745458</v>
      </c>
      <c r="CP102" s="302">
        <f t="shared" si="120"/>
        <v>0.72464277682768219</v>
      </c>
      <c r="CQ102" s="302">
        <v>86</v>
      </c>
      <c r="CR102" s="302">
        <f t="shared" si="123"/>
        <v>31.159639403590333</v>
      </c>
      <c r="CS102" s="302">
        <f t="shared" si="124"/>
        <v>31.159639403590333</v>
      </c>
      <c r="CT102" s="302">
        <f t="shared" si="125"/>
        <v>4.5897026717212315</v>
      </c>
      <c r="CU102" s="302">
        <f t="shared" si="126"/>
        <v>5.3053042353838116</v>
      </c>
      <c r="CV102" s="302">
        <f t="shared" si="127"/>
        <v>13.785714285714285</v>
      </c>
      <c r="CW102" s="302">
        <f t="shared" si="121"/>
        <v>86</v>
      </c>
      <c r="DH102" s="208">
        <v>86</v>
      </c>
      <c r="DI102" s="125">
        <f t="shared" si="148"/>
        <v>33.120053876458286</v>
      </c>
      <c r="DJ102" s="125">
        <f t="shared" si="149"/>
        <v>33.120053876458286</v>
      </c>
      <c r="DK102" s="125">
        <f t="shared" si="150"/>
        <v>2.8980047141901006</v>
      </c>
      <c r="DL102" s="125">
        <f t="shared" si="151"/>
        <v>4.5761732471790388</v>
      </c>
      <c r="DM102" s="125">
        <f t="shared" si="152"/>
        <v>12.285714285714285</v>
      </c>
      <c r="DN102" s="208">
        <f t="shared" si="122"/>
        <v>86</v>
      </c>
    </row>
    <row r="103" spans="1:118" x14ac:dyDescent="0.3">
      <c r="A103" s="1">
        <f t="shared" si="108"/>
        <v>0.72053707727050331</v>
      </c>
      <c r="B103" s="219">
        <v>89</v>
      </c>
      <c r="C103" s="233">
        <f t="shared" si="128"/>
        <v>32.063899938537404</v>
      </c>
      <c r="D103" s="233">
        <f t="shared" si="129"/>
        <v>32.063899938537404</v>
      </c>
      <c r="E103" s="233">
        <f t="shared" si="130"/>
        <v>4.3055912446220228</v>
      </c>
      <c r="F103" s="233">
        <f t="shared" si="131"/>
        <v>7.4302452419395379</v>
      </c>
      <c r="G103" s="233">
        <f t="shared" si="132"/>
        <v>13.136363636363637</v>
      </c>
      <c r="H103" s="219">
        <f t="shared" si="109"/>
        <v>89.000000000000014</v>
      </c>
      <c r="S103" s="219">
        <v>89</v>
      </c>
      <c r="T103" s="233">
        <f t="shared" si="133"/>
        <v>31.445770160280791</v>
      </c>
      <c r="U103" s="233">
        <f t="shared" si="134"/>
        <v>31.445770160280791</v>
      </c>
      <c r="V103" s="233">
        <f t="shared" si="135"/>
        <v>5.6272573335368534</v>
      </c>
      <c r="W103" s="233">
        <f t="shared" si="136"/>
        <v>7.3448387095379335</v>
      </c>
      <c r="X103" s="233">
        <f t="shared" si="137"/>
        <v>13.136363636363637</v>
      </c>
      <c r="Y103" s="219">
        <f t="shared" si="110"/>
        <v>89.000000000000014</v>
      </c>
      <c r="Z103" s="1">
        <f t="shared" si="111"/>
        <v>0.70664652045574805</v>
      </c>
      <c r="AH103" s="208"/>
      <c r="AI103" s="230">
        <v>87</v>
      </c>
      <c r="AJ103" s="231">
        <f t="shared" si="89"/>
        <v>35.535787193028717</v>
      </c>
      <c r="AK103" s="231">
        <f t="shared" si="90"/>
        <v>35.535787193028717</v>
      </c>
      <c r="AL103" s="231">
        <f t="shared" si="96"/>
        <v>3.1093813793900127</v>
      </c>
      <c r="AM103" s="264">
        <f t="shared" ref="AM103:AM116" si="153">AI103*$AL$11</f>
        <v>4.9099533254616539</v>
      </c>
      <c r="AN103" s="264">
        <f t="shared" ref="AN103:AN116" si="154">AI103*$AL$12</f>
        <v>7.9090909090909092</v>
      </c>
      <c r="AO103" s="230">
        <f t="shared" si="112"/>
        <v>87.000000000000014</v>
      </c>
      <c r="AP103" s="302">
        <f t="shared" si="114"/>
        <v>0.81691464811560255</v>
      </c>
      <c r="AX103" s="208">
        <v>87</v>
      </c>
      <c r="AY103" s="228">
        <f t="shared" si="93"/>
        <v>34.850726164897182</v>
      </c>
      <c r="AZ103" s="228">
        <f t="shared" si="94"/>
        <v>34.850726164897182</v>
      </c>
      <c r="BA103" s="228">
        <f t="shared" si="95"/>
        <v>4.574157809142755</v>
      </c>
      <c r="BB103" s="228">
        <f t="shared" si="106"/>
        <v>4.8152989519719771</v>
      </c>
      <c r="BC103" s="228">
        <f t="shared" si="107"/>
        <v>7.9090909090909092</v>
      </c>
      <c r="BD103" s="208">
        <f t="shared" si="113"/>
        <v>87.000000000000014</v>
      </c>
      <c r="BE103" s="269"/>
      <c r="BO103" s="208">
        <v>87</v>
      </c>
      <c r="BP103" s="230">
        <f t="shared" si="138"/>
        <v>29.461443273826269</v>
      </c>
      <c r="BQ103" s="230">
        <f t="shared" si="139"/>
        <v>29.461443273826269</v>
      </c>
      <c r="BR103" s="230">
        <f t="shared" si="140"/>
        <v>4.0778762864597988</v>
      </c>
      <c r="BS103" s="230">
        <f t="shared" si="141"/>
        <v>7.0706657373162374</v>
      </c>
      <c r="BT103" s="230">
        <f t="shared" si="142"/>
        <v>16.928571428571431</v>
      </c>
      <c r="BU103" s="208">
        <f t="shared" si="115"/>
        <v>87</v>
      </c>
      <c r="BV103" s="1">
        <f t="shared" si="116"/>
        <v>0.67727455801899472</v>
      </c>
      <c r="CC103" s="1">
        <f t="shared" si="117"/>
        <v>0.66421801863452745</v>
      </c>
      <c r="CD103" s="208">
        <v>87</v>
      </c>
      <c r="CE103" s="230">
        <f t="shared" si="143"/>
        <v>28.893483810601946</v>
      </c>
      <c r="CF103" s="230">
        <f t="shared" si="144"/>
        <v>28.893483810601946</v>
      </c>
      <c r="CG103" s="230">
        <f t="shared" si="145"/>
        <v>5.2922697501415055</v>
      </c>
      <c r="CH103" s="230">
        <f t="shared" si="146"/>
        <v>6.9921912000831714</v>
      </c>
      <c r="CI103" s="230">
        <f t="shared" si="147"/>
        <v>16.928571428571431</v>
      </c>
      <c r="CJ103" s="208">
        <f t="shared" si="118"/>
        <v>87</v>
      </c>
      <c r="CK103" s="1">
        <f t="shared" si="119"/>
        <v>0.66421801863452745</v>
      </c>
      <c r="CP103" s="302">
        <f t="shared" si="120"/>
        <v>0.72499613798670659</v>
      </c>
      <c r="CQ103" s="302">
        <v>87</v>
      </c>
      <c r="CR103" s="302">
        <f t="shared" si="123"/>
        <v>31.537332002421731</v>
      </c>
      <c r="CS103" s="302">
        <f t="shared" si="124"/>
        <v>31.537332002421731</v>
      </c>
      <c r="CT103" s="302">
        <f t="shared" si="125"/>
        <v>4.6392748253178517</v>
      </c>
      <c r="CU103" s="302">
        <f t="shared" si="126"/>
        <v>5.3574897412672513</v>
      </c>
      <c r="CV103" s="302">
        <f t="shared" si="127"/>
        <v>13.928571428571427</v>
      </c>
      <c r="CW103" s="302">
        <f t="shared" si="121"/>
        <v>86.999999999999986</v>
      </c>
      <c r="DH103" s="208">
        <v>87</v>
      </c>
      <c r="DI103" s="125">
        <f t="shared" si="148"/>
        <v>33.505170781998501</v>
      </c>
      <c r="DJ103" s="125">
        <f t="shared" si="149"/>
        <v>33.505170781998501</v>
      </c>
      <c r="DK103" s="125">
        <f t="shared" si="150"/>
        <v>2.9317024434248689</v>
      </c>
      <c r="DL103" s="125">
        <f t="shared" si="151"/>
        <v>4.6293845640067017</v>
      </c>
      <c r="DM103" s="125">
        <f t="shared" si="152"/>
        <v>12.428571428571427</v>
      </c>
      <c r="DN103" s="208">
        <f t="shared" si="122"/>
        <v>87</v>
      </c>
    </row>
    <row r="104" spans="1:118" x14ac:dyDescent="0.3">
      <c r="A104" s="1">
        <f t="shared" si="108"/>
        <v>0.7216079391687823</v>
      </c>
      <c r="B104" s="219">
        <v>90</v>
      </c>
      <c r="C104" s="233">
        <f t="shared" si="128"/>
        <v>32.472357262595203</v>
      </c>
      <c r="D104" s="233">
        <f t="shared" si="129"/>
        <v>32.472357262595203</v>
      </c>
      <c r="E104" s="233">
        <f t="shared" si="130"/>
        <v>4.3413312604770802</v>
      </c>
      <c r="F104" s="233">
        <f t="shared" si="131"/>
        <v>7.4866814870597871</v>
      </c>
      <c r="G104" s="233">
        <f t="shared" si="132"/>
        <v>13.227272727272727</v>
      </c>
      <c r="H104" s="219">
        <f t="shared" si="109"/>
        <v>90</v>
      </c>
      <c r="S104" s="219">
        <v>90</v>
      </c>
      <c r="T104" s="233">
        <f t="shared" si="133"/>
        <v>31.846353219647426</v>
      </c>
      <c r="U104" s="233">
        <f t="shared" si="134"/>
        <v>31.846353219647426</v>
      </c>
      <c r="V104" s="233">
        <f t="shared" si="135"/>
        <v>5.6798338600787242</v>
      </c>
      <c r="W104" s="233">
        <f t="shared" si="136"/>
        <v>7.4001869733537031</v>
      </c>
      <c r="X104" s="233">
        <f t="shared" si="137"/>
        <v>13.227272727272727</v>
      </c>
      <c r="Y104" s="219">
        <f t="shared" si="110"/>
        <v>90</v>
      </c>
      <c r="Z104" s="1">
        <f t="shared" si="111"/>
        <v>0.70769673821438728</v>
      </c>
      <c r="AH104" s="208"/>
      <c r="AI104" s="230">
        <v>88</v>
      </c>
      <c r="AJ104" s="231">
        <f t="shared" ref="AJ104:AJ116" si="155">AI104*$AL$8</f>
        <v>35.944244517086517</v>
      </c>
      <c r="AK104" s="231">
        <f t="shared" ref="AK104:AK116" si="156">AI104*$AL$9</f>
        <v>35.944244517086517</v>
      </c>
      <c r="AL104" s="231">
        <f t="shared" ref="AL104:AL116" si="157">AI104*$AL$10</f>
        <v>3.1451213952450701</v>
      </c>
      <c r="AM104" s="264">
        <f t="shared" si="153"/>
        <v>4.9663895705819021</v>
      </c>
      <c r="AN104" s="264">
        <f t="shared" si="154"/>
        <v>8</v>
      </c>
      <c r="AO104" s="230">
        <f t="shared" si="112"/>
        <v>88</v>
      </c>
      <c r="AP104" s="302">
        <f t="shared" si="114"/>
        <v>0.81691464811560266</v>
      </c>
      <c r="AX104" s="208">
        <v>88</v>
      </c>
      <c r="AY104" s="228">
        <f t="shared" ref="AY104:AY116" si="158">AX104*$BA$7</f>
        <v>35.251309224263821</v>
      </c>
      <c r="AZ104" s="228">
        <f t="shared" ref="AZ104:AZ116" si="159">AX104*$BA$7</f>
        <v>35.251309224263821</v>
      </c>
      <c r="BA104" s="228">
        <f t="shared" ref="BA104:BA116" si="160">AX104*$BA$8</f>
        <v>4.6267343356846258</v>
      </c>
      <c r="BB104" s="228">
        <f t="shared" ref="BB104:BB116" si="161">AX104*$BA$9</f>
        <v>4.8706472157877476</v>
      </c>
      <c r="BC104" s="228">
        <f t="shared" ref="BC104:BC116" si="162">AX104*$BA$10</f>
        <v>8</v>
      </c>
      <c r="BD104" s="208">
        <f t="shared" si="113"/>
        <v>88.000000000000014</v>
      </c>
      <c r="BE104" s="269"/>
      <c r="BO104" s="208">
        <v>88</v>
      </c>
      <c r="BP104" s="230">
        <f t="shared" si="138"/>
        <v>29.846560179366481</v>
      </c>
      <c r="BQ104" s="230">
        <f t="shared" si="139"/>
        <v>29.846560179366481</v>
      </c>
      <c r="BR104" s="230">
        <f t="shared" si="140"/>
        <v>4.1115740156945675</v>
      </c>
      <c r="BS104" s="230">
        <f t="shared" si="141"/>
        <v>7.1238770541439012</v>
      </c>
      <c r="BT104" s="230">
        <f t="shared" si="142"/>
        <v>17.071428571428569</v>
      </c>
      <c r="BU104" s="208">
        <f t="shared" si="115"/>
        <v>88</v>
      </c>
      <c r="BV104" s="1">
        <f t="shared" si="116"/>
        <v>0.67833091316742</v>
      </c>
      <c r="CC104" s="1">
        <f t="shared" si="117"/>
        <v>0.66525400930530332</v>
      </c>
      <c r="CD104" s="208">
        <v>88</v>
      </c>
      <c r="CE104" s="230">
        <f t="shared" si="143"/>
        <v>29.271176409433345</v>
      </c>
      <c r="CF104" s="230">
        <f t="shared" si="144"/>
        <v>29.271176409433345</v>
      </c>
      <c r="CG104" s="230">
        <f t="shared" si="145"/>
        <v>5.3418419037381266</v>
      </c>
      <c r="CH104" s="230">
        <f t="shared" si="146"/>
        <v>7.0443767059666111</v>
      </c>
      <c r="CI104" s="230">
        <f t="shared" si="147"/>
        <v>17.071428571428569</v>
      </c>
      <c r="CJ104" s="208">
        <f t="shared" si="118"/>
        <v>88</v>
      </c>
      <c r="CK104" s="1">
        <f t="shared" si="119"/>
        <v>0.66525400930530332</v>
      </c>
      <c r="CP104" s="302">
        <f t="shared" si="120"/>
        <v>0.72534146821029855</v>
      </c>
      <c r="CQ104" s="302">
        <v>88</v>
      </c>
      <c r="CR104" s="302">
        <f t="shared" si="123"/>
        <v>31.91502460125313</v>
      </c>
      <c r="CS104" s="302">
        <f t="shared" si="124"/>
        <v>31.91502460125313</v>
      </c>
      <c r="CT104" s="302">
        <f t="shared" si="125"/>
        <v>4.6888469789144729</v>
      </c>
      <c r="CU104" s="302">
        <f t="shared" si="126"/>
        <v>5.4096752471506919</v>
      </c>
      <c r="CV104" s="302">
        <f t="shared" si="127"/>
        <v>14.071428571428571</v>
      </c>
      <c r="CW104" s="302">
        <f t="shared" si="121"/>
        <v>87.999999999999986</v>
      </c>
      <c r="DH104" s="208">
        <v>88</v>
      </c>
      <c r="DI104" s="125">
        <f t="shared" si="148"/>
        <v>33.890287687538716</v>
      </c>
      <c r="DJ104" s="125">
        <f t="shared" si="149"/>
        <v>33.890287687538716</v>
      </c>
      <c r="DK104" s="125">
        <f t="shared" si="150"/>
        <v>2.9654001726596375</v>
      </c>
      <c r="DL104" s="125">
        <f t="shared" si="151"/>
        <v>4.6825958808343646</v>
      </c>
      <c r="DM104" s="125">
        <f t="shared" si="152"/>
        <v>12.571428571428571</v>
      </c>
      <c r="DN104" s="208">
        <f t="shared" si="122"/>
        <v>88.000000000000014</v>
      </c>
    </row>
    <row r="105" spans="1:118" x14ac:dyDescent="0.3">
      <c r="A105" s="1">
        <f t="shared" si="108"/>
        <v>0.72265526564072546</v>
      </c>
      <c r="B105" s="219">
        <v>91</v>
      </c>
      <c r="C105" s="233">
        <f t="shared" si="128"/>
        <v>32.88081458665301</v>
      </c>
      <c r="D105" s="233">
        <f t="shared" si="129"/>
        <v>32.88081458665301</v>
      </c>
      <c r="E105" s="233">
        <f t="shared" si="130"/>
        <v>4.3770712763321384</v>
      </c>
      <c r="F105" s="233">
        <f t="shared" si="131"/>
        <v>7.5431177321800353</v>
      </c>
      <c r="G105" s="233">
        <f t="shared" si="132"/>
        <v>13.318181818181818</v>
      </c>
      <c r="H105" s="219">
        <f t="shared" si="109"/>
        <v>91</v>
      </c>
      <c r="S105" s="219">
        <v>91</v>
      </c>
      <c r="T105" s="233">
        <f t="shared" si="133"/>
        <v>32.246936279014058</v>
      </c>
      <c r="U105" s="233">
        <f t="shared" si="134"/>
        <v>32.246936279014058</v>
      </c>
      <c r="V105" s="233">
        <f t="shared" si="135"/>
        <v>5.7324103866205949</v>
      </c>
      <c r="W105" s="233">
        <f t="shared" si="136"/>
        <v>7.4555352371694736</v>
      </c>
      <c r="X105" s="233">
        <f t="shared" si="137"/>
        <v>13.318181818181818</v>
      </c>
      <c r="Y105" s="219">
        <f t="shared" si="110"/>
        <v>91</v>
      </c>
      <c r="Z105" s="1">
        <f t="shared" si="111"/>
        <v>0.70872387426404526</v>
      </c>
      <c r="AH105" s="208"/>
      <c r="AI105" s="230">
        <v>89</v>
      </c>
      <c r="AJ105" s="231">
        <f t="shared" si="155"/>
        <v>36.352701841144317</v>
      </c>
      <c r="AK105" s="231">
        <f t="shared" si="156"/>
        <v>36.352701841144317</v>
      </c>
      <c r="AL105" s="231">
        <f t="shared" si="157"/>
        <v>3.1808614111001279</v>
      </c>
      <c r="AM105" s="264">
        <f t="shared" si="153"/>
        <v>5.0228258157021513</v>
      </c>
      <c r="AN105" s="264">
        <f t="shared" si="154"/>
        <v>8.0909090909090917</v>
      </c>
      <c r="AO105" s="230">
        <f t="shared" si="112"/>
        <v>89</v>
      </c>
      <c r="AP105" s="302">
        <f t="shared" si="114"/>
        <v>0.81691464811560266</v>
      </c>
      <c r="AX105" s="208">
        <v>89</v>
      </c>
      <c r="AY105" s="228">
        <f t="shared" si="158"/>
        <v>35.651892283630453</v>
      </c>
      <c r="AZ105" s="228">
        <f t="shared" si="159"/>
        <v>35.651892283630453</v>
      </c>
      <c r="BA105" s="228">
        <f t="shared" si="160"/>
        <v>4.6793108622264965</v>
      </c>
      <c r="BB105" s="228">
        <f t="shared" si="161"/>
        <v>4.9259954796035172</v>
      </c>
      <c r="BC105" s="228">
        <f t="shared" si="162"/>
        <v>8.0909090909090917</v>
      </c>
      <c r="BD105" s="208">
        <f t="shared" si="113"/>
        <v>89.000000000000014</v>
      </c>
      <c r="BE105" s="269"/>
      <c r="BO105" s="208">
        <v>89</v>
      </c>
      <c r="BP105" s="230">
        <f t="shared" si="138"/>
        <v>30.231677084906693</v>
      </c>
      <c r="BQ105" s="230">
        <f t="shared" si="139"/>
        <v>30.231677084906693</v>
      </c>
      <c r="BR105" s="230">
        <f t="shared" si="140"/>
        <v>4.1452717449293353</v>
      </c>
      <c r="BS105" s="230">
        <f t="shared" si="141"/>
        <v>7.177088370971564</v>
      </c>
      <c r="BT105" s="230">
        <f t="shared" si="142"/>
        <v>17.214285714285715</v>
      </c>
      <c r="BU105" s="208">
        <f t="shared" si="115"/>
        <v>89</v>
      </c>
      <c r="BV105" s="1">
        <f t="shared" si="116"/>
        <v>0.67936352999790317</v>
      </c>
      <c r="CC105" s="1">
        <f t="shared" si="117"/>
        <v>0.66626671928684811</v>
      </c>
      <c r="CD105" s="208">
        <v>89</v>
      </c>
      <c r="CE105" s="230">
        <f t="shared" si="143"/>
        <v>29.648869008264743</v>
      </c>
      <c r="CF105" s="230">
        <f t="shared" si="144"/>
        <v>29.648869008264743</v>
      </c>
      <c r="CG105" s="230">
        <f t="shared" si="145"/>
        <v>5.3914140573347478</v>
      </c>
      <c r="CH105" s="230">
        <f t="shared" si="146"/>
        <v>7.0965622118500509</v>
      </c>
      <c r="CI105" s="230">
        <f t="shared" si="147"/>
        <v>17.214285714285715</v>
      </c>
      <c r="CJ105" s="208">
        <f t="shared" si="118"/>
        <v>89</v>
      </c>
      <c r="CK105" s="1">
        <f t="shared" si="119"/>
        <v>0.66626671928684811</v>
      </c>
      <c r="CP105" s="302">
        <f t="shared" si="120"/>
        <v>0.72567903820414681</v>
      </c>
      <c r="CQ105" s="302">
        <v>89</v>
      </c>
      <c r="CR105" s="302">
        <f t="shared" si="123"/>
        <v>32.292717200084532</v>
      </c>
      <c r="CS105" s="302">
        <f t="shared" si="124"/>
        <v>32.292717200084532</v>
      </c>
      <c r="CT105" s="302">
        <f t="shared" si="125"/>
        <v>4.738419132511094</v>
      </c>
      <c r="CU105" s="302">
        <f t="shared" si="126"/>
        <v>5.4618607530341317</v>
      </c>
      <c r="CV105" s="302">
        <f t="shared" si="127"/>
        <v>14.214285714285714</v>
      </c>
      <c r="CW105" s="302">
        <f t="shared" si="121"/>
        <v>89</v>
      </c>
      <c r="DH105" s="208">
        <v>89</v>
      </c>
      <c r="DI105" s="125">
        <f t="shared" si="148"/>
        <v>34.275404593078925</v>
      </c>
      <c r="DJ105" s="125">
        <f t="shared" si="149"/>
        <v>34.275404593078925</v>
      </c>
      <c r="DK105" s="125">
        <f t="shared" si="150"/>
        <v>2.9990979018944062</v>
      </c>
      <c r="DL105" s="125">
        <f t="shared" si="151"/>
        <v>4.7358071976620284</v>
      </c>
      <c r="DM105" s="125">
        <f t="shared" si="152"/>
        <v>12.714285714285714</v>
      </c>
      <c r="DN105" s="208">
        <f t="shared" si="122"/>
        <v>88.999999999999986</v>
      </c>
    </row>
    <row r="106" spans="1:118" x14ac:dyDescent="0.3">
      <c r="A106" s="1">
        <f t="shared" si="108"/>
        <v>0.72367982414588705</v>
      </c>
      <c r="B106" s="219">
        <v>92</v>
      </c>
      <c r="C106" s="233">
        <f t="shared" si="128"/>
        <v>33.289271910710809</v>
      </c>
      <c r="D106" s="233">
        <f t="shared" si="129"/>
        <v>33.289271910710809</v>
      </c>
      <c r="E106" s="233">
        <f t="shared" si="130"/>
        <v>4.4128112921871958</v>
      </c>
      <c r="F106" s="233">
        <f t="shared" si="131"/>
        <v>7.5995539773002845</v>
      </c>
      <c r="G106" s="233">
        <f t="shared" si="132"/>
        <v>13.40909090909091</v>
      </c>
      <c r="H106" s="219">
        <f t="shared" si="109"/>
        <v>92.000000000000014</v>
      </c>
      <c r="S106" s="219">
        <v>92</v>
      </c>
      <c r="T106" s="233">
        <f t="shared" si="133"/>
        <v>32.647519338380697</v>
      </c>
      <c r="U106" s="233">
        <f t="shared" si="134"/>
        <v>32.647519338380697</v>
      </c>
      <c r="V106" s="233">
        <f t="shared" si="135"/>
        <v>5.7849869131624656</v>
      </c>
      <c r="W106" s="233">
        <f t="shared" si="136"/>
        <v>7.5108835009852433</v>
      </c>
      <c r="X106" s="233">
        <f t="shared" si="137"/>
        <v>13.40909090909091</v>
      </c>
      <c r="Y106" s="219">
        <f t="shared" si="110"/>
        <v>92.000000000000014</v>
      </c>
      <c r="Z106" s="1">
        <f t="shared" si="111"/>
        <v>0.70972868126914546</v>
      </c>
      <c r="AH106" s="208"/>
      <c r="AI106" s="230">
        <v>90</v>
      </c>
      <c r="AJ106" s="231">
        <f t="shared" si="155"/>
        <v>36.761159165202116</v>
      </c>
      <c r="AK106" s="231">
        <f t="shared" si="156"/>
        <v>36.761159165202116</v>
      </c>
      <c r="AL106" s="231">
        <f t="shared" si="157"/>
        <v>3.2166014269551853</v>
      </c>
      <c r="AM106" s="264">
        <f t="shared" si="153"/>
        <v>5.0792620608224004</v>
      </c>
      <c r="AN106" s="264">
        <f t="shared" si="154"/>
        <v>8.1818181818181817</v>
      </c>
      <c r="AO106" s="230">
        <f t="shared" si="112"/>
        <v>90</v>
      </c>
      <c r="AP106" s="302">
        <f t="shared" si="114"/>
        <v>0.81691464811560255</v>
      </c>
      <c r="AX106" s="208">
        <v>90</v>
      </c>
      <c r="AY106" s="228">
        <f t="shared" si="158"/>
        <v>36.052475342997084</v>
      </c>
      <c r="AZ106" s="228">
        <f t="shared" si="159"/>
        <v>36.052475342997084</v>
      </c>
      <c r="BA106" s="228">
        <f t="shared" si="160"/>
        <v>4.7318873887683672</v>
      </c>
      <c r="BB106" s="228">
        <f t="shared" si="161"/>
        <v>4.9813437434192869</v>
      </c>
      <c r="BC106" s="228">
        <f t="shared" si="162"/>
        <v>8.1818181818181817</v>
      </c>
      <c r="BD106" s="208">
        <f t="shared" si="113"/>
        <v>90.000000000000014</v>
      </c>
      <c r="BE106" s="269"/>
      <c r="BO106" s="208">
        <v>90</v>
      </c>
      <c r="BP106" s="230">
        <f t="shared" si="138"/>
        <v>30.616793990446908</v>
      </c>
      <c r="BQ106" s="230">
        <f t="shared" si="139"/>
        <v>30.616793990446908</v>
      </c>
      <c r="BR106" s="230">
        <f t="shared" si="140"/>
        <v>4.1789694741641039</v>
      </c>
      <c r="BS106" s="230">
        <f t="shared" si="141"/>
        <v>7.2302996877992278</v>
      </c>
      <c r="BT106" s="230">
        <f t="shared" si="142"/>
        <v>17.357142857142854</v>
      </c>
      <c r="BU106" s="208">
        <f t="shared" si="115"/>
        <v>90</v>
      </c>
      <c r="BV106" s="1">
        <f t="shared" si="116"/>
        <v>0.68037319978770905</v>
      </c>
      <c r="CC106" s="1">
        <f t="shared" si="117"/>
        <v>0.66725692460213648</v>
      </c>
      <c r="CD106" s="208">
        <v>90</v>
      </c>
      <c r="CE106" s="230">
        <f t="shared" si="143"/>
        <v>30.026561607096141</v>
      </c>
      <c r="CF106" s="230">
        <f t="shared" si="144"/>
        <v>30.026561607096141</v>
      </c>
      <c r="CG106" s="230">
        <f t="shared" si="145"/>
        <v>5.440986210931368</v>
      </c>
      <c r="CH106" s="230">
        <f t="shared" si="146"/>
        <v>7.1487477177334915</v>
      </c>
      <c r="CI106" s="230">
        <f t="shared" si="147"/>
        <v>17.357142857142854</v>
      </c>
      <c r="CJ106" s="208">
        <f t="shared" si="118"/>
        <v>90</v>
      </c>
      <c r="CK106" s="1">
        <f t="shared" si="119"/>
        <v>0.66725692460213648</v>
      </c>
      <c r="CP106" s="302">
        <f t="shared" si="120"/>
        <v>0.72600910664257612</v>
      </c>
      <c r="CQ106" s="302">
        <v>90</v>
      </c>
      <c r="CR106" s="302">
        <f t="shared" si="123"/>
        <v>32.670409798915927</v>
      </c>
      <c r="CS106" s="302">
        <f t="shared" si="124"/>
        <v>32.670409798915927</v>
      </c>
      <c r="CT106" s="302">
        <f t="shared" si="125"/>
        <v>4.7879912861077152</v>
      </c>
      <c r="CU106" s="302">
        <f t="shared" si="126"/>
        <v>5.5140462589175723</v>
      </c>
      <c r="CV106" s="302">
        <f t="shared" si="127"/>
        <v>14.357142857142856</v>
      </c>
      <c r="CW106" s="302">
        <f t="shared" si="121"/>
        <v>90</v>
      </c>
      <c r="DH106" s="208">
        <v>90</v>
      </c>
      <c r="DI106" s="125">
        <f t="shared" si="148"/>
        <v>34.66052149861914</v>
      </c>
      <c r="DJ106" s="125">
        <f t="shared" si="149"/>
        <v>34.66052149861914</v>
      </c>
      <c r="DK106" s="125">
        <f t="shared" si="150"/>
        <v>3.0327956311291748</v>
      </c>
      <c r="DL106" s="125">
        <f t="shared" si="151"/>
        <v>4.7890185144896913</v>
      </c>
      <c r="DM106" s="125">
        <f t="shared" si="152"/>
        <v>12.857142857142856</v>
      </c>
      <c r="DN106" s="208">
        <f t="shared" si="122"/>
        <v>90.000000000000014</v>
      </c>
    </row>
    <row r="107" spans="1:118" x14ac:dyDescent="0.3">
      <c r="A107" s="1">
        <f t="shared" si="108"/>
        <v>0.72468234913480878</v>
      </c>
      <c r="B107" s="219">
        <v>93</v>
      </c>
      <c r="C107" s="233">
        <f t="shared" si="128"/>
        <v>33.697729234768609</v>
      </c>
      <c r="D107" s="233">
        <f t="shared" si="129"/>
        <v>33.697729234768609</v>
      </c>
      <c r="E107" s="233">
        <f t="shared" si="130"/>
        <v>4.4485513080422532</v>
      </c>
      <c r="F107" s="233">
        <f t="shared" si="131"/>
        <v>7.6559902224205336</v>
      </c>
      <c r="G107" s="233">
        <f t="shared" si="132"/>
        <v>13.5</v>
      </c>
      <c r="H107" s="219">
        <f t="shared" si="109"/>
        <v>93</v>
      </c>
      <c r="S107" s="219">
        <v>93</v>
      </c>
      <c r="T107" s="233">
        <f t="shared" si="133"/>
        <v>33.048102397747328</v>
      </c>
      <c r="U107" s="233">
        <f t="shared" si="134"/>
        <v>33.048102397747328</v>
      </c>
      <c r="V107" s="233">
        <f t="shared" si="135"/>
        <v>5.8375634397043363</v>
      </c>
      <c r="W107" s="233">
        <f t="shared" si="136"/>
        <v>7.5662317648010129</v>
      </c>
      <c r="X107" s="233">
        <f t="shared" si="137"/>
        <v>13.5</v>
      </c>
      <c r="Y107" s="219">
        <f t="shared" si="110"/>
        <v>93.000000000000014</v>
      </c>
      <c r="Z107" s="1">
        <f t="shared" si="111"/>
        <v>0.71071187952144776</v>
      </c>
      <c r="AH107" s="208"/>
      <c r="AI107" s="230">
        <v>91</v>
      </c>
      <c r="AJ107" s="231">
        <f t="shared" si="155"/>
        <v>37.169616489259923</v>
      </c>
      <c r="AK107" s="231">
        <f t="shared" si="156"/>
        <v>37.169616489259923</v>
      </c>
      <c r="AL107" s="231">
        <f t="shared" si="157"/>
        <v>3.2523414428102431</v>
      </c>
      <c r="AM107" s="264">
        <f t="shared" si="153"/>
        <v>5.1356983059426486</v>
      </c>
      <c r="AN107" s="264">
        <f t="shared" si="154"/>
        <v>8.2727272727272734</v>
      </c>
      <c r="AO107" s="230">
        <f t="shared" si="112"/>
        <v>91.000000000000028</v>
      </c>
      <c r="AP107" s="302">
        <f t="shared" si="114"/>
        <v>0.81691464811560244</v>
      </c>
      <c r="AX107" s="208">
        <v>91</v>
      </c>
      <c r="AY107" s="228">
        <f t="shared" si="158"/>
        <v>36.453058402363723</v>
      </c>
      <c r="AZ107" s="228">
        <f t="shared" si="159"/>
        <v>36.453058402363723</v>
      </c>
      <c r="BA107" s="228">
        <f t="shared" si="160"/>
        <v>4.784463915310238</v>
      </c>
      <c r="BB107" s="228">
        <f t="shared" si="161"/>
        <v>5.0366920072350565</v>
      </c>
      <c r="BC107" s="228">
        <f t="shared" si="162"/>
        <v>8.2727272727272734</v>
      </c>
      <c r="BD107" s="208">
        <f t="shared" si="113"/>
        <v>91.000000000000028</v>
      </c>
      <c r="BE107" s="269"/>
      <c r="BO107" s="208">
        <v>91</v>
      </c>
      <c r="BP107" s="230">
        <f t="shared" si="138"/>
        <v>31.00191089598712</v>
      </c>
      <c r="BQ107" s="230">
        <f t="shared" si="139"/>
        <v>31.00191089598712</v>
      </c>
      <c r="BR107" s="230">
        <f t="shared" si="140"/>
        <v>4.2126672033988726</v>
      </c>
      <c r="BS107" s="230">
        <f t="shared" si="141"/>
        <v>7.2835110046268907</v>
      </c>
      <c r="BT107" s="230">
        <f t="shared" si="142"/>
        <v>17.5</v>
      </c>
      <c r="BU107" s="208">
        <f t="shared" si="115"/>
        <v>91</v>
      </c>
      <c r="BV107" s="1">
        <f t="shared" si="116"/>
        <v>0.68136067903268394</v>
      </c>
      <c r="CC107" s="1">
        <f t="shared" si="117"/>
        <v>0.66822536716324266</v>
      </c>
      <c r="CD107" s="208">
        <v>91</v>
      </c>
      <c r="CE107" s="230">
        <f t="shared" si="143"/>
        <v>30.40425420592754</v>
      </c>
      <c r="CF107" s="230">
        <f t="shared" si="144"/>
        <v>30.40425420592754</v>
      </c>
      <c r="CG107" s="230">
        <f t="shared" si="145"/>
        <v>5.4905583645279892</v>
      </c>
      <c r="CH107" s="230">
        <f t="shared" si="146"/>
        <v>7.2009332236169312</v>
      </c>
      <c r="CI107" s="230">
        <f t="shared" si="147"/>
        <v>17.5</v>
      </c>
      <c r="CJ107" s="208">
        <f t="shared" si="118"/>
        <v>91</v>
      </c>
      <c r="CK107" s="1">
        <f t="shared" si="119"/>
        <v>0.66822536716324266</v>
      </c>
      <c r="CP107" s="302">
        <f t="shared" si="120"/>
        <v>0.72633192082961151</v>
      </c>
      <c r="CQ107" s="302">
        <v>91</v>
      </c>
      <c r="CR107" s="302">
        <f t="shared" si="123"/>
        <v>33.048102397747321</v>
      </c>
      <c r="CS107" s="302">
        <f t="shared" si="124"/>
        <v>33.048102397747321</v>
      </c>
      <c r="CT107" s="302">
        <f t="shared" si="125"/>
        <v>4.8375634397043363</v>
      </c>
      <c r="CU107" s="302">
        <f t="shared" si="126"/>
        <v>5.566231764801012</v>
      </c>
      <c r="CV107" s="302">
        <f t="shared" si="127"/>
        <v>14.5</v>
      </c>
      <c r="CW107" s="302">
        <f t="shared" si="121"/>
        <v>91</v>
      </c>
      <c r="DH107" s="208">
        <v>91</v>
      </c>
      <c r="DI107" s="125">
        <f t="shared" si="148"/>
        <v>35.045638404159355</v>
      </c>
      <c r="DJ107" s="125">
        <f t="shared" si="149"/>
        <v>35.045638404159355</v>
      </c>
      <c r="DK107" s="125">
        <f t="shared" si="150"/>
        <v>3.0664933603639435</v>
      </c>
      <c r="DL107" s="125">
        <f t="shared" si="151"/>
        <v>4.8422298313173551</v>
      </c>
      <c r="DM107" s="125">
        <f t="shared" si="152"/>
        <v>13</v>
      </c>
      <c r="DN107" s="208">
        <f t="shared" si="122"/>
        <v>91.000000000000014</v>
      </c>
    </row>
    <row r="108" spans="1:118" x14ac:dyDescent="0.3">
      <c r="A108" s="1">
        <f t="shared" si="108"/>
        <v>0.72566354380481723</v>
      </c>
      <c r="B108" s="219">
        <v>94</v>
      </c>
      <c r="C108" s="233">
        <f t="shared" si="128"/>
        <v>34.106186558826408</v>
      </c>
      <c r="D108" s="233">
        <f t="shared" si="129"/>
        <v>34.106186558826408</v>
      </c>
      <c r="E108" s="233">
        <f t="shared" si="130"/>
        <v>4.4842913238973114</v>
      </c>
      <c r="F108" s="233">
        <f t="shared" si="131"/>
        <v>7.7124264675407828</v>
      </c>
      <c r="G108" s="233">
        <f t="shared" si="132"/>
        <v>13.59090909090909</v>
      </c>
      <c r="H108" s="219">
        <f t="shared" si="109"/>
        <v>94</v>
      </c>
      <c r="S108" s="219">
        <v>94</v>
      </c>
      <c r="T108" s="233">
        <f t="shared" si="133"/>
        <v>33.448685457113967</v>
      </c>
      <c r="U108" s="233">
        <f t="shared" si="134"/>
        <v>33.448685457113967</v>
      </c>
      <c r="V108" s="233">
        <f t="shared" si="135"/>
        <v>5.8901399662462071</v>
      </c>
      <c r="W108" s="233">
        <f t="shared" si="136"/>
        <v>7.6215800286167834</v>
      </c>
      <c r="X108" s="233">
        <f t="shared" si="137"/>
        <v>13.59090909090909</v>
      </c>
      <c r="Y108" s="219">
        <f t="shared" si="110"/>
        <v>94.000000000000028</v>
      </c>
      <c r="Z108" s="1">
        <f t="shared" si="111"/>
        <v>0.71167415866199912</v>
      </c>
      <c r="AH108" s="208"/>
      <c r="AI108" s="230">
        <v>92</v>
      </c>
      <c r="AJ108" s="231">
        <f t="shared" si="155"/>
        <v>37.578073813317722</v>
      </c>
      <c r="AK108" s="231">
        <f t="shared" si="156"/>
        <v>37.578073813317722</v>
      </c>
      <c r="AL108" s="231">
        <f t="shared" si="157"/>
        <v>3.2880814586653004</v>
      </c>
      <c r="AM108" s="264">
        <f t="shared" si="153"/>
        <v>5.1921345510628978</v>
      </c>
      <c r="AN108" s="264">
        <f t="shared" si="154"/>
        <v>8.3636363636363633</v>
      </c>
      <c r="AO108" s="230">
        <f t="shared" si="112"/>
        <v>92</v>
      </c>
      <c r="AP108" s="302">
        <f t="shared" si="114"/>
        <v>0.81691464811560266</v>
      </c>
      <c r="AX108" s="208">
        <v>92</v>
      </c>
      <c r="AY108" s="228">
        <f t="shared" si="158"/>
        <v>36.853641461730355</v>
      </c>
      <c r="AZ108" s="228">
        <f t="shared" si="159"/>
        <v>36.853641461730355</v>
      </c>
      <c r="BA108" s="228">
        <f t="shared" si="160"/>
        <v>4.8370404418521087</v>
      </c>
      <c r="BB108" s="228">
        <f t="shared" si="161"/>
        <v>5.092040271050827</v>
      </c>
      <c r="BC108" s="228">
        <f t="shared" si="162"/>
        <v>8.3636363636363633</v>
      </c>
      <c r="BD108" s="208">
        <f t="shared" si="113"/>
        <v>92.000000000000014</v>
      </c>
      <c r="BE108" s="269"/>
      <c r="BO108" s="208">
        <v>92</v>
      </c>
      <c r="BP108" s="230">
        <f t="shared" si="138"/>
        <v>31.387027801527331</v>
      </c>
      <c r="BQ108" s="230">
        <f t="shared" si="139"/>
        <v>31.387027801527331</v>
      </c>
      <c r="BR108" s="230">
        <f t="shared" si="140"/>
        <v>4.2463649326336412</v>
      </c>
      <c r="BS108" s="230">
        <f t="shared" si="141"/>
        <v>7.3367223214545536</v>
      </c>
      <c r="BT108" s="230">
        <f t="shared" si="142"/>
        <v>17.642857142857142</v>
      </c>
      <c r="BU108" s="208">
        <f t="shared" si="115"/>
        <v>92</v>
      </c>
      <c r="BV108" s="1">
        <f t="shared" si="116"/>
        <v>0.68232669133755064</v>
      </c>
      <c r="CC108" s="1">
        <f t="shared" si="117"/>
        <v>0.66917275662519426</v>
      </c>
      <c r="CD108" s="208">
        <v>92</v>
      </c>
      <c r="CE108" s="230">
        <f t="shared" si="143"/>
        <v>30.781946804758938</v>
      </c>
      <c r="CF108" s="230">
        <f t="shared" si="144"/>
        <v>30.781946804758938</v>
      </c>
      <c r="CG108" s="230">
        <f t="shared" si="145"/>
        <v>5.5401305181246103</v>
      </c>
      <c r="CH108" s="230">
        <f t="shared" si="146"/>
        <v>7.2531187295003718</v>
      </c>
      <c r="CI108" s="230">
        <f t="shared" si="147"/>
        <v>17.642857142857142</v>
      </c>
      <c r="CJ108" s="208">
        <f t="shared" si="118"/>
        <v>92</v>
      </c>
      <c r="CK108" s="1">
        <f t="shared" si="119"/>
        <v>0.66917275662519426</v>
      </c>
      <c r="CP108" s="302">
        <f t="shared" si="120"/>
        <v>0.7266477173169289</v>
      </c>
      <c r="CQ108" s="302">
        <v>92</v>
      </c>
      <c r="CR108" s="302">
        <f t="shared" si="123"/>
        <v>33.425794996578723</v>
      </c>
      <c r="CS108" s="302">
        <f t="shared" si="124"/>
        <v>33.425794996578723</v>
      </c>
      <c r="CT108" s="302">
        <f t="shared" si="125"/>
        <v>4.8871355933009566</v>
      </c>
      <c r="CU108" s="302">
        <f t="shared" si="126"/>
        <v>5.6184172706844526</v>
      </c>
      <c r="CV108" s="302">
        <f t="shared" si="127"/>
        <v>14.642857142857142</v>
      </c>
      <c r="CW108" s="302">
        <f t="shared" si="121"/>
        <v>91.999999999999986</v>
      </c>
      <c r="DH108" s="208">
        <v>92</v>
      </c>
      <c r="DI108" s="125">
        <f t="shared" si="148"/>
        <v>35.430755309699563</v>
      </c>
      <c r="DJ108" s="125">
        <f t="shared" si="149"/>
        <v>35.430755309699563</v>
      </c>
      <c r="DK108" s="125">
        <f t="shared" si="150"/>
        <v>3.1001910895987121</v>
      </c>
      <c r="DL108" s="125">
        <f t="shared" si="151"/>
        <v>4.895441148145018</v>
      </c>
      <c r="DM108" s="125">
        <f t="shared" si="152"/>
        <v>13.142857142857142</v>
      </c>
      <c r="DN108" s="208">
        <f t="shared" si="122"/>
        <v>92</v>
      </c>
    </row>
    <row r="109" spans="1:118" x14ac:dyDescent="0.3">
      <c r="A109" s="1">
        <f t="shared" si="108"/>
        <v>0.72662408174493076</v>
      </c>
      <c r="B109" s="219">
        <v>95</v>
      </c>
      <c r="C109" s="233">
        <f t="shared" si="128"/>
        <v>34.514643882884215</v>
      </c>
      <c r="D109" s="233">
        <f t="shared" si="129"/>
        <v>34.514643882884215</v>
      </c>
      <c r="E109" s="233">
        <f t="shared" si="130"/>
        <v>4.5200313397523679</v>
      </c>
      <c r="F109" s="233">
        <f t="shared" si="131"/>
        <v>7.768862712661031</v>
      </c>
      <c r="G109" s="233">
        <f t="shared" si="132"/>
        <v>13.681818181818182</v>
      </c>
      <c r="H109" s="219">
        <f t="shared" si="109"/>
        <v>95.000000000000014</v>
      </c>
      <c r="S109" s="219">
        <v>95</v>
      </c>
      <c r="T109" s="233">
        <f t="shared" si="133"/>
        <v>33.849268516480599</v>
      </c>
      <c r="U109" s="233">
        <f t="shared" si="134"/>
        <v>33.849268516480599</v>
      </c>
      <c r="V109" s="233">
        <f t="shared" si="135"/>
        <v>5.9427164927880778</v>
      </c>
      <c r="W109" s="233">
        <f t="shared" si="136"/>
        <v>7.676928292432553</v>
      </c>
      <c r="X109" s="233">
        <f t="shared" si="137"/>
        <v>13.681818181818182</v>
      </c>
      <c r="Y109" s="219">
        <f t="shared" si="110"/>
        <v>95.000000000000014</v>
      </c>
      <c r="Z109" s="1">
        <f t="shared" si="111"/>
        <v>0.7126161792943283</v>
      </c>
      <c r="AH109" s="208"/>
      <c r="AI109" s="230">
        <v>93</v>
      </c>
      <c r="AJ109" s="231">
        <f t="shared" si="155"/>
        <v>37.986531137375522</v>
      </c>
      <c r="AK109" s="231">
        <f t="shared" si="156"/>
        <v>37.986531137375522</v>
      </c>
      <c r="AL109" s="231">
        <f t="shared" si="157"/>
        <v>3.3238214745203583</v>
      </c>
      <c r="AM109" s="264">
        <f t="shared" si="153"/>
        <v>5.2485707961831469</v>
      </c>
      <c r="AN109" s="264">
        <f t="shared" si="154"/>
        <v>8.454545454545455</v>
      </c>
      <c r="AO109" s="230">
        <f t="shared" si="112"/>
        <v>93</v>
      </c>
      <c r="AP109" s="302">
        <f t="shared" si="114"/>
        <v>0.81691464811560266</v>
      </c>
      <c r="AX109" s="208">
        <v>93</v>
      </c>
      <c r="AY109" s="228">
        <f t="shared" si="158"/>
        <v>37.254224521096987</v>
      </c>
      <c r="AZ109" s="228">
        <f t="shared" si="159"/>
        <v>37.254224521096987</v>
      </c>
      <c r="BA109" s="228">
        <f t="shared" si="160"/>
        <v>4.8896169683939794</v>
      </c>
      <c r="BB109" s="228">
        <f t="shared" si="161"/>
        <v>5.1473885348665966</v>
      </c>
      <c r="BC109" s="228">
        <f t="shared" si="162"/>
        <v>8.454545454545455</v>
      </c>
      <c r="BD109" s="208">
        <f t="shared" si="113"/>
        <v>93</v>
      </c>
      <c r="BE109" s="269"/>
      <c r="BO109" s="208">
        <v>93</v>
      </c>
      <c r="BP109" s="230">
        <f t="shared" si="138"/>
        <v>31.772144707067543</v>
      </c>
      <c r="BQ109" s="230">
        <f t="shared" si="139"/>
        <v>31.772144707067543</v>
      </c>
      <c r="BR109" s="230">
        <f t="shared" si="140"/>
        <v>4.2800626618684099</v>
      </c>
      <c r="BS109" s="230">
        <f t="shared" si="141"/>
        <v>7.3899336382822174</v>
      </c>
      <c r="BT109" s="230">
        <f t="shared" si="142"/>
        <v>17.785714285714285</v>
      </c>
      <c r="BU109" s="208">
        <f t="shared" si="115"/>
        <v>93</v>
      </c>
      <c r="BV109" s="1">
        <f t="shared" si="116"/>
        <v>0.68327192918424828</v>
      </c>
      <c r="CC109" s="1">
        <f t="shared" si="117"/>
        <v>0.6700997721202222</v>
      </c>
      <c r="CD109" s="208">
        <v>93</v>
      </c>
      <c r="CE109" s="230">
        <f t="shared" si="143"/>
        <v>31.159639403590333</v>
      </c>
      <c r="CF109" s="230">
        <f t="shared" si="144"/>
        <v>31.159639403590333</v>
      </c>
      <c r="CG109" s="230">
        <f t="shared" si="145"/>
        <v>5.5897026717212315</v>
      </c>
      <c r="CH109" s="230">
        <f t="shared" si="146"/>
        <v>7.3053042353838116</v>
      </c>
      <c r="CI109" s="230">
        <f t="shared" si="147"/>
        <v>17.785714285714285</v>
      </c>
      <c r="CJ109" s="208">
        <f t="shared" si="118"/>
        <v>93</v>
      </c>
      <c r="CK109" s="1">
        <f t="shared" si="119"/>
        <v>0.6700997721202222</v>
      </c>
      <c r="CP109" s="302">
        <f t="shared" si="120"/>
        <v>0.72695672248193799</v>
      </c>
      <c r="CQ109" s="302">
        <v>93</v>
      </c>
      <c r="CR109" s="302">
        <f t="shared" si="123"/>
        <v>33.803487595410118</v>
      </c>
      <c r="CS109" s="302">
        <f t="shared" si="124"/>
        <v>33.803487595410118</v>
      </c>
      <c r="CT109" s="302">
        <f t="shared" si="125"/>
        <v>4.9367077468975777</v>
      </c>
      <c r="CU109" s="302">
        <f t="shared" si="126"/>
        <v>5.6706027765678924</v>
      </c>
      <c r="CV109" s="302">
        <f t="shared" si="127"/>
        <v>14.785714285714285</v>
      </c>
      <c r="CW109" s="302">
        <f t="shared" si="121"/>
        <v>93</v>
      </c>
      <c r="DH109" s="208">
        <v>93</v>
      </c>
      <c r="DI109" s="125">
        <f t="shared" si="148"/>
        <v>35.815872215239779</v>
      </c>
      <c r="DJ109" s="125">
        <f t="shared" si="149"/>
        <v>35.815872215239779</v>
      </c>
      <c r="DK109" s="125">
        <f t="shared" si="150"/>
        <v>3.1338888188334808</v>
      </c>
      <c r="DL109" s="125">
        <f t="shared" si="151"/>
        <v>4.9486524649726809</v>
      </c>
      <c r="DM109" s="125">
        <f t="shared" si="152"/>
        <v>13.285714285714285</v>
      </c>
      <c r="DN109" s="208">
        <f t="shared" si="122"/>
        <v>93</v>
      </c>
    </row>
    <row r="110" spans="1:118" x14ac:dyDescent="0.3">
      <c r="A110" s="1">
        <f t="shared" si="108"/>
        <v>0.72756460847795845</v>
      </c>
      <c r="B110" s="219">
        <v>96</v>
      </c>
      <c r="C110" s="233">
        <f t="shared" si="128"/>
        <v>34.923101206942015</v>
      </c>
      <c r="D110" s="233">
        <f t="shared" si="129"/>
        <v>34.923101206942015</v>
      </c>
      <c r="E110" s="233">
        <f t="shared" si="130"/>
        <v>4.5557713556074262</v>
      </c>
      <c r="F110" s="233">
        <f t="shared" si="131"/>
        <v>7.8252989577812802</v>
      </c>
      <c r="G110" s="233">
        <f t="shared" si="132"/>
        <v>13.772727272727273</v>
      </c>
      <c r="H110" s="219">
        <f t="shared" si="109"/>
        <v>96.000000000000028</v>
      </c>
      <c r="S110" s="219">
        <v>96</v>
      </c>
      <c r="T110" s="233">
        <f t="shared" si="133"/>
        <v>34.249851575847231</v>
      </c>
      <c r="U110" s="233">
        <f t="shared" si="134"/>
        <v>34.249851575847231</v>
      </c>
      <c r="V110" s="233">
        <f t="shared" si="135"/>
        <v>5.9952930193299494</v>
      </c>
      <c r="W110" s="233">
        <f t="shared" si="136"/>
        <v>7.7322765562483227</v>
      </c>
      <c r="X110" s="233">
        <f t="shared" si="137"/>
        <v>13.772727272727273</v>
      </c>
      <c r="Y110" s="219">
        <f t="shared" si="110"/>
        <v>96</v>
      </c>
      <c r="Z110" s="1">
        <f t="shared" si="111"/>
        <v>0.71353857449681735</v>
      </c>
      <c r="AH110" s="208"/>
      <c r="AI110" s="230">
        <v>94</v>
      </c>
      <c r="AJ110" s="231">
        <f t="shared" si="155"/>
        <v>38.394988461433329</v>
      </c>
      <c r="AK110" s="231">
        <f t="shared" si="156"/>
        <v>38.394988461433329</v>
      </c>
      <c r="AL110" s="231">
        <f t="shared" si="157"/>
        <v>3.3595614903754156</v>
      </c>
      <c r="AM110" s="264">
        <f t="shared" si="153"/>
        <v>5.3050070413033961</v>
      </c>
      <c r="AN110" s="264">
        <f t="shared" si="154"/>
        <v>8.545454545454545</v>
      </c>
      <c r="AO110" s="230">
        <f t="shared" si="112"/>
        <v>94.000000000000014</v>
      </c>
      <c r="AP110" s="302">
        <f t="shared" si="114"/>
        <v>0.81691464811560266</v>
      </c>
      <c r="AX110" s="208">
        <v>94</v>
      </c>
      <c r="AY110" s="228">
        <f t="shared" si="158"/>
        <v>37.654807580463626</v>
      </c>
      <c r="AZ110" s="228">
        <f t="shared" si="159"/>
        <v>37.654807580463626</v>
      </c>
      <c r="BA110" s="228">
        <f t="shared" si="160"/>
        <v>4.9421934949358501</v>
      </c>
      <c r="BB110" s="228">
        <f t="shared" si="161"/>
        <v>5.2027367986823663</v>
      </c>
      <c r="BC110" s="228">
        <f t="shared" si="162"/>
        <v>8.545454545454545</v>
      </c>
      <c r="BD110" s="208">
        <f t="shared" si="113"/>
        <v>94.000000000000014</v>
      </c>
      <c r="BE110" s="269"/>
      <c r="BO110" s="208">
        <v>94</v>
      </c>
      <c r="BP110" s="230">
        <f t="shared" si="138"/>
        <v>32.157261612607755</v>
      </c>
      <c r="BQ110" s="230">
        <f t="shared" si="139"/>
        <v>32.157261612607755</v>
      </c>
      <c r="BR110" s="230">
        <f t="shared" si="140"/>
        <v>4.3137603911031785</v>
      </c>
      <c r="BS110" s="230">
        <f t="shared" si="141"/>
        <v>7.4431449551098803</v>
      </c>
      <c r="BT110" s="230">
        <f t="shared" si="142"/>
        <v>17.928571428571427</v>
      </c>
      <c r="BU110" s="208">
        <f t="shared" si="115"/>
        <v>94</v>
      </c>
      <c r="BV110" s="1">
        <f t="shared" si="116"/>
        <v>0.68419705558739907</v>
      </c>
      <c r="CC110" s="1">
        <f t="shared" si="117"/>
        <v>0.67100706388131348</v>
      </c>
      <c r="CD110" s="208">
        <v>94</v>
      </c>
      <c r="CE110" s="230">
        <f t="shared" si="143"/>
        <v>31.537332002421731</v>
      </c>
      <c r="CF110" s="230">
        <f t="shared" si="144"/>
        <v>31.537332002421731</v>
      </c>
      <c r="CG110" s="230">
        <f t="shared" si="145"/>
        <v>5.6392748253178517</v>
      </c>
      <c r="CH110" s="230">
        <f t="shared" si="146"/>
        <v>7.3574897412672513</v>
      </c>
      <c r="CI110" s="230">
        <f t="shared" si="147"/>
        <v>17.928571428571427</v>
      </c>
      <c r="CJ110" s="208">
        <f t="shared" si="118"/>
        <v>93.999999999999986</v>
      </c>
      <c r="CK110" s="1">
        <f t="shared" si="119"/>
        <v>0.67100706388131348</v>
      </c>
      <c r="CP110" s="302">
        <f t="shared" si="120"/>
        <v>0.72725915306896849</v>
      </c>
      <c r="CQ110" s="302">
        <v>94</v>
      </c>
      <c r="CR110" s="302">
        <f t="shared" si="123"/>
        <v>34.18118019424152</v>
      </c>
      <c r="CS110" s="302">
        <f t="shared" si="124"/>
        <v>34.18118019424152</v>
      </c>
      <c r="CT110" s="302">
        <f t="shared" si="125"/>
        <v>4.9862799004941989</v>
      </c>
      <c r="CU110" s="302">
        <f t="shared" si="126"/>
        <v>5.722788282451333</v>
      </c>
      <c r="CV110" s="302">
        <f t="shared" si="127"/>
        <v>14.928571428571427</v>
      </c>
      <c r="CW110" s="302">
        <f t="shared" si="121"/>
        <v>94</v>
      </c>
      <c r="DH110" s="208">
        <v>94</v>
      </c>
      <c r="DI110" s="125">
        <f t="shared" si="148"/>
        <v>36.200989120779987</v>
      </c>
      <c r="DJ110" s="125">
        <f t="shared" si="149"/>
        <v>36.200989120779987</v>
      </c>
      <c r="DK110" s="125">
        <f t="shared" si="150"/>
        <v>3.1675865480682495</v>
      </c>
      <c r="DL110" s="125">
        <f t="shared" si="151"/>
        <v>5.0018637818003446</v>
      </c>
      <c r="DM110" s="125">
        <f t="shared" si="152"/>
        <v>13.428571428571427</v>
      </c>
      <c r="DN110" s="208">
        <f t="shared" si="122"/>
        <v>93.999999999999986</v>
      </c>
    </row>
    <row r="111" spans="1:118" x14ac:dyDescent="0.3">
      <c r="A111" s="1">
        <f t="shared" si="108"/>
        <v>0.72848574290721269</v>
      </c>
      <c r="B111" s="219">
        <v>97</v>
      </c>
      <c r="C111" s="233">
        <f t="shared" si="128"/>
        <v>35.331558530999814</v>
      </c>
      <c r="D111" s="233">
        <f t="shared" si="129"/>
        <v>35.331558530999814</v>
      </c>
      <c r="E111" s="233">
        <f t="shared" si="130"/>
        <v>4.5915113714624836</v>
      </c>
      <c r="F111" s="233">
        <f t="shared" si="131"/>
        <v>7.8817352029015293</v>
      </c>
      <c r="G111" s="233">
        <f t="shared" si="132"/>
        <v>13.863636363636363</v>
      </c>
      <c r="H111" s="219">
        <f t="shared" si="109"/>
        <v>97</v>
      </c>
      <c r="S111" s="219">
        <v>97</v>
      </c>
      <c r="T111" s="233">
        <f t="shared" si="133"/>
        <v>34.65043463521387</v>
      </c>
      <c r="U111" s="233">
        <f t="shared" si="134"/>
        <v>34.65043463521387</v>
      </c>
      <c r="V111" s="233">
        <f t="shared" si="135"/>
        <v>6.0478695458718201</v>
      </c>
      <c r="W111" s="233">
        <f t="shared" si="136"/>
        <v>7.7876248200640923</v>
      </c>
      <c r="X111" s="233">
        <f t="shared" si="137"/>
        <v>13.863636363636363</v>
      </c>
      <c r="Y111" s="219">
        <f t="shared" si="110"/>
        <v>97.000000000000014</v>
      </c>
      <c r="Z111" s="1">
        <f t="shared" si="111"/>
        <v>0.71444195124152299</v>
      </c>
      <c r="AH111" s="208"/>
      <c r="AI111" s="230">
        <v>95</v>
      </c>
      <c r="AJ111" s="231">
        <f t="shared" si="155"/>
        <v>38.803445785491128</v>
      </c>
      <c r="AK111" s="231">
        <f t="shared" si="156"/>
        <v>38.803445785491128</v>
      </c>
      <c r="AL111" s="231">
        <f t="shared" si="157"/>
        <v>3.3953015062304734</v>
      </c>
      <c r="AM111" s="264">
        <f t="shared" si="153"/>
        <v>5.3614432864236443</v>
      </c>
      <c r="AN111" s="264">
        <f t="shared" si="154"/>
        <v>8.6363636363636367</v>
      </c>
      <c r="AO111" s="230">
        <f t="shared" si="112"/>
        <v>95.000000000000014</v>
      </c>
      <c r="AP111" s="302">
        <f t="shared" si="114"/>
        <v>0.81691464811560255</v>
      </c>
      <c r="AX111" s="208">
        <v>95</v>
      </c>
      <c r="AY111" s="228">
        <f t="shared" si="158"/>
        <v>38.055390639830257</v>
      </c>
      <c r="AZ111" s="228">
        <f t="shared" si="159"/>
        <v>38.055390639830257</v>
      </c>
      <c r="BA111" s="228">
        <f t="shared" si="160"/>
        <v>4.9947700214777209</v>
      </c>
      <c r="BB111" s="228">
        <f t="shared" si="161"/>
        <v>5.2580850624981359</v>
      </c>
      <c r="BC111" s="228">
        <f t="shared" si="162"/>
        <v>8.6363636363636367</v>
      </c>
      <c r="BD111" s="208">
        <f t="shared" si="113"/>
        <v>95.000000000000014</v>
      </c>
      <c r="BE111" s="269"/>
      <c r="BO111" s="208">
        <v>95</v>
      </c>
      <c r="BP111" s="230">
        <f t="shared" si="138"/>
        <v>32.54237851814797</v>
      </c>
      <c r="BQ111" s="230">
        <f t="shared" si="139"/>
        <v>32.54237851814797</v>
      </c>
      <c r="BR111" s="230">
        <f t="shared" si="140"/>
        <v>4.3474581203379472</v>
      </c>
      <c r="BS111" s="230">
        <f t="shared" si="141"/>
        <v>7.4963562719375441</v>
      </c>
      <c r="BT111" s="230">
        <f t="shared" si="142"/>
        <v>18.071428571428569</v>
      </c>
      <c r="BU111" s="208">
        <f t="shared" si="115"/>
        <v>95</v>
      </c>
      <c r="BV111" s="1">
        <f t="shared" si="116"/>
        <v>0.68510270564522047</v>
      </c>
      <c r="CC111" s="1">
        <f t="shared" si="117"/>
        <v>0.67189525476322387</v>
      </c>
      <c r="CD111" s="208">
        <v>95</v>
      </c>
      <c r="CE111" s="230">
        <f t="shared" si="143"/>
        <v>31.91502460125313</v>
      </c>
      <c r="CF111" s="230">
        <f t="shared" si="144"/>
        <v>31.91502460125313</v>
      </c>
      <c r="CG111" s="230">
        <f t="shared" si="145"/>
        <v>5.6888469789144729</v>
      </c>
      <c r="CH111" s="230">
        <f t="shared" si="146"/>
        <v>7.4096752471506919</v>
      </c>
      <c r="CI111" s="230">
        <f t="shared" si="147"/>
        <v>18.071428571428569</v>
      </c>
      <c r="CJ111" s="208">
        <f t="shared" si="118"/>
        <v>94.999999999999986</v>
      </c>
      <c r="CK111" s="1">
        <f t="shared" si="119"/>
        <v>0.67189525476322387</v>
      </c>
      <c r="CP111" s="302">
        <f t="shared" si="120"/>
        <v>0.72755521669627188</v>
      </c>
      <c r="CQ111" s="302">
        <v>95</v>
      </c>
      <c r="CR111" s="302">
        <f t="shared" si="123"/>
        <v>34.558872793072915</v>
      </c>
      <c r="CS111" s="302">
        <f t="shared" si="124"/>
        <v>34.558872793072915</v>
      </c>
      <c r="CT111" s="302">
        <f t="shared" si="125"/>
        <v>5.03585205409082</v>
      </c>
      <c r="CU111" s="302">
        <f t="shared" si="126"/>
        <v>5.7749737883347727</v>
      </c>
      <c r="CV111" s="302">
        <f t="shared" si="127"/>
        <v>15.071428571428571</v>
      </c>
      <c r="CW111" s="302">
        <f t="shared" si="121"/>
        <v>95</v>
      </c>
      <c r="DH111" s="208">
        <v>95</v>
      </c>
      <c r="DI111" s="125">
        <f t="shared" si="148"/>
        <v>36.586106026320202</v>
      </c>
      <c r="DJ111" s="125">
        <f t="shared" si="149"/>
        <v>36.586106026320202</v>
      </c>
      <c r="DK111" s="125">
        <f t="shared" si="150"/>
        <v>3.2012842773030181</v>
      </c>
      <c r="DL111" s="125">
        <f t="shared" si="151"/>
        <v>5.0550750986280075</v>
      </c>
      <c r="DM111" s="125">
        <f t="shared" si="152"/>
        <v>13.571428571428571</v>
      </c>
      <c r="DN111" s="208">
        <f t="shared" si="122"/>
        <v>95</v>
      </c>
    </row>
    <row r="112" spans="1:118" x14ac:dyDescent="0.3">
      <c r="A112" s="1">
        <f t="shared" si="108"/>
        <v>0.72938807867464517</v>
      </c>
      <c r="B112" s="219">
        <v>98</v>
      </c>
      <c r="C112" s="233">
        <f t="shared" si="128"/>
        <v>35.740015855057614</v>
      </c>
      <c r="D112" s="233">
        <f t="shared" si="129"/>
        <v>35.740015855057614</v>
      </c>
      <c r="E112" s="233">
        <f t="shared" si="130"/>
        <v>4.6272513873175409</v>
      </c>
      <c r="F112" s="233">
        <f t="shared" si="131"/>
        <v>7.9381714480217775</v>
      </c>
      <c r="G112" s="233">
        <f t="shared" si="132"/>
        <v>13.954545454545455</v>
      </c>
      <c r="H112" s="219">
        <f t="shared" si="109"/>
        <v>98</v>
      </c>
      <c r="S112" s="219">
        <v>98</v>
      </c>
      <c r="T112" s="233">
        <f t="shared" si="133"/>
        <v>35.051017694580501</v>
      </c>
      <c r="U112" s="233">
        <f t="shared" si="134"/>
        <v>35.051017694580501</v>
      </c>
      <c r="V112" s="233">
        <f t="shared" si="135"/>
        <v>6.1004460724136909</v>
      </c>
      <c r="W112" s="233">
        <f t="shared" si="136"/>
        <v>7.8429730838798628</v>
      </c>
      <c r="X112" s="233">
        <f t="shared" si="137"/>
        <v>13.954545454545455</v>
      </c>
      <c r="Y112" s="219">
        <f t="shared" si="110"/>
        <v>98.000000000000014</v>
      </c>
      <c r="Z112" s="1">
        <f t="shared" si="111"/>
        <v>0.71532689172613262</v>
      </c>
      <c r="AH112" s="208"/>
      <c r="AI112" s="230">
        <v>96</v>
      </c>
      <c r="AJ112" s="231">
        <f t="shared" si="155"/>
        <v>39.211903109548928</v>
      </c>
      <c r="AK112" s="231">
        <f t="shared" si="156"/>
        <v>39.211903109548928</v>
      </c>
      <c r="AL112" s="231">
        <f t="shared" si="157"/>
        <v>3.4310415220855308</v>
      </c>
      <c r="AM112" s="264">
        <f t="shared" si="153"/>
        <v>5.4178795315438935</v>
      </c>
      <c r="AN112" s="264">
        <f t="shared" si="154"/>
        <v>8.7272727272727266</v>
      </c>
      <c r="AO112" s="230">
        <f t="shared" ref="AO112:AO116" si="163">SUM(AJ112:AN112)</f>
        <v>96</v>
      </c>
      <c r="AP112" s="302">
        <f t="shared" si="114"/>
        <v>0.81691464811560266</v>
      </c>
      <c r="AX112" s="208">
        <v>96</v>
      </c>
      <c r="AY112" s="228">
        <f t="shared" si="158"/>
        <v>38.455973699196889</v>
      </c>
      <c r="AZ112" s="228">
        <f t="shared" si="159"/>
        <v>38.455973699196889</v>
      </c>
      <c r="BA112" s="228">
        <f t="shared" si="160"/>
        <v>5.0473465480195916</v>
      </c>
      <c r="BB112" s="228">
        <f t="shared" si="161"/>
        <v>5.3134333263139064</v>
      </c>
      <c r="BC112" s="228">
        <f t="shared" si="162"/>
        <v>8.7272727272727266</v>
      </c>
      <c r="BD112" s="208">
        <f t="shared" ref="BD112:BD116" si="164">SUM(AY112:BC112)</f>
        <v>96</v>
      </c>
      <c r="BE112" s="269"/>
      <c r="BO112" s="208">
        <v>96</v>
      </c>
      <c r="BP112" s="230">
        <f t="shared" si="138"/>
        <v>32.927495423688185</v>
      </c>
      <c r="BQ112" s="230">
        <f t="shared" si="139"/>
        <v>32.927495423688185</v>
      </c>
      <c r="BR112" s="230">
        <f t="shared" si="140"/>
        <v>4.3811558495727159</v>
      </c>
      <c r="BS112" s="230">
        <f t="shared" si="141"/>
        <v>7.5495675887652069</v>
      </c>
      <c r="BT112" s="230">
        <f t="shared" si="142"/>
        <v>18.214285714285715</v>
      </c>
      <c r="BU112" s="208">
        <f t="shared" si="115"/>
        <v>96.000000000000028</v>
      </c>
      <c r="BV112" s="1">
        <f t="shared" si="116"/>
        <v>0.68598948799350368</v>
      </c>
      <c r="CC112" s="1">
        <f t="shared" si="117"/>
        <v>0.67276494166842771</v>
      </c>
      <c r="CD112" s="208">
        <v>96</v>
      </c>
      <c r="CE112" s="230">
        <f t="shared" si="143"/>
        <v>32.292717200084532</v>
      </c>
      <c r="CF112" s="230">
        <f t="shared" si="144"/>
        <v>32.292717200084532</v>
      </c>
      <c r="CG112" s="230">
        <f t="shared" si="145"/>
        <v>5.738419132511094</v>
      </c>
      <c r="CH112" s="230">
        <f t="shared" si="146"/>
        <v>7.4618607530341317</v>
      </c>
      <c r="CI112" s="230">
        <f t="shared" si="147"/>
        <v>18.214285714285715</v>
      </c>
      <c r="CJ112" s="208">
        <f t="shared" si="118"/>
        <v>96</v>
      </c>
      <c r="CK112" s="1">
        <f t="shared" si="119"/>
        <v>0.67276494166842771</v>
      </c>
      <c r="CP112" s="302">
        <f t="shared" si="120"/>
        <v>0.72784511233133997</v>
      </c>
      <c r="CQ112" s="302">
        <v>96</v>
      </c>
      <c r="CR112" s="302">
        <f t="shared" si="123"/>
        <v>34.936565391904317</v>
      </c>
      <c r="CS112" s="302">
        <f t="shared" si="124"/>
        <v>34.936565391904317</v>
      </c>
      <c r="CT112" s="302">
        <f t="shared" si="125"/>
        <v>5.0854242076874412</v>
      </c>
      <c r="CU112" s="302">
        <f t="shared" si="126"/>
        <v>5.8271592942182133</v>
      </c>
      <c r="CV112" s="302">
        <f t="shared" si="127"/>
        <v>15.214285714285714</v>
      </c>
      <c r="CW112" s="302">
        <f t="shared" si="121"/>
        <v>96</v>
      </c>
      <c r="DH112" s="208">
        <v>96</v>
      </c>
      <c r="DI112" s="125">
        <f t="shared" si="148"/>
        <v>36.971222931860417</v>
      </c>
      <c r="DJ112" s="125">
        <f t="shared" si="149"/>
        <v>36.971222931860417</v>
      </c>
      <c r="DK112" s="125">
        <f t="shared" si="150"/>
        <v>3.2349820065377868</v>
      </c>
      <c r="DL112" s="125">
        <f t="shared" si="151"/>
        <v>5.1082864154556713</v>
      </c>
      <c r="DM112" s="125">
        <f t="shared" si="152"/>
        <v>13.714285714285714</v>
      </c>
      <c r="DN112" s="208">
        <f t="shared" si="122"/>
        <v>96</v>
      </c>
    </row>
    <row r="113" spans="1:118" x14ac:dyDescent="0.3">
      <c r="A113" s="1">
        <f t="shared" si="108"/>
        <v>0.73027218543667505</v>
      </c>
      <c r="B113" s="219">
        <v>99</v>
      </c>
      <c r="C113" s="233">
        <f t="shared" si="128"/>
        <v>36.14847317911542</v>
      </c>
      <c r="D113" s="233">
        <f t="shared" si="129"/>
        <v>36.14847317911542</v>
      </c>
      <c r="E113" s="233">
        <f t="shared" si="130"/>
        <v>4.6629914031725992</v>
      </c>
      <c r="F113" s="233">
        <f t="shared" si="131"/>
        <v>7.9946076931420267</v>
      </c>
      <c r="G113" s="233">
        <f t="shared" si="132"/>
        <v>14.045454545454545</v>
      </c>
      <c r="H113" s="219">
        <f t="shared" si="109"/>
        <v>99.000000000000014</v>
      </c>
      <c r="S113" s="219">
        <v>99</v>
      </c>
      <c r="T113" s="233">
        <f t="shared" si="133"/>
        <v>35.451600753947133</v>
      </c>
      <c r="U113" s="233">
        <f t="shared" si="134"/>
        <v>35.451600753947133</v>
      </c>
      <c r="V113" s="233">
        <f t="shared" si="135"/>
        <v>6.1530225989555616</v>
      </c>
      <c r="W113" s="233">
        <f t="shared" si="136"/>
        <v>7.8983213476956324</v>
      </c>
      <c r="X113" s="233">
        <f t="shared" si="137"/>
        <v>14.045454545454545</v>
      </c>
      <c r="Y113" s="219">
        <f t="shared" si="110"/>
        <v>99</v>
      </c>
      <c r="Z113" s="1">
        <f t="shared" si="111"/>
        <v>0.71619395462519464</v>
      </c>
      <c r="AH113" s="208"/>
      <c r="AI113" s="230">
        <v>97</v>
      </c>
      <c r="AJ113" s="231">
        <f t="shared" si="155"/>
        <v>39.620360433606727</v>
      </c>
      <c r="AK113" s="231">
        <f t="shared" si="156"/>
        <v>39.620360433606727</v>
      </c>
      <c r="AL113" s="231">
        <f t="shared" si="157"/>
        <v>3.4667815379405886</v>
      </c>
      <c r="AM113" s="264">
        <f t="shared" si="153"/>
        <v>5.4743157766641426</v>
      </c>
      <c r="AN113" s="264">
        <f t="shared" si="154"/>
        <v>8.8181818181818183</v>
      </c>
      <c r="AO113" s="230">
        <f t="shared" si="163"/>
        <v>97</v>
      </c>
      <c r="AP113" s="302">
        <f t="shared" si="114"/>
        <v>0.81691464811560266</v>
      </c>
      <c r="AX113" s="208">
        <v>97</v>
      </c>
      <c r="AY113" s="228">
        <f t="shared" si="158"/>
        <v>38.856556758563528</v>
      </c>
      <c r="AZ113" s="228">
        <f t="shared" si="159"/>
        <v>38.856556758563528</v>
      </c>
      <c r="BA113" s="228">
        <f t="shared" si="160"/>
        <v>5.0999230745614623</v>
      </c>
      <c r="BB113" s="228">
        <f t="shared" si="161"/>
        <v>5.368781590129676</v>
      </c>
      <c r="BC113" s="228">
        <f t="shared" si="162"/>
        <v>8.8181818181818183</v>
      </c>
      <c r="BD113" s="208">
        <f t="shared" si="164"/>
        <v>97</v>
      </c>
      <c r="BE113" s="269"/>
      <c r="BO113" s="208">
        <v>97</v>
      </c>
      <c r="BP113" s="230">
        <f t="shared" si="138"/>
        <v>33.312612329228394</v>
      </c>
      <c r="BQ113" s="230">
        <f t="shared" si="139"/>
        <v>33.312612329228394</v>
      </c>
      <c r="BR113" s="230">
        <f t="shared" si="140"/>
        <v>4.4148535788074845</v>
      </c>
      <c r="BS113" s="230">
        <f t="shared" si="141"/>
        <v>7.6027789055928698</v>
      </c>
      <c r="BT113" s="230">
        <f t="shared" si="142"/>
        <v>18.357142857142854</v>
      </c>
      <c r="BU113" s="208">
        <f t="shared" si="115"/>
        <v>97</v>
      </c>
      <c r="BV113" s="1">
        <f t="shared" si="116"/>
        <v>0.68685798616965765</v>
      </c>
      <c r="CC113" s="1">
        <f t="shared" si="117"/>
        <v>0.67361669688486447</v>
      </c>
      <c r="CD113" s="208">
        <v>97</v>
      </c>
      <c r="CE113" s="230">
        <f t="shared" si="143"/>
        <v>32.670409798915927</v>
      </c>
      <c r="CF113" s="230">
        <f t="shared" si="144"/>
        <v>32.670409798915927</v>
      </c>
      <c r="CG113" s="230">
        <f t="shared" si="145"/>
        <v>5.7879912861077152</v>
      </c>
      <c r="CH113" s="230">
        <f t="shared" si="146"/>
        <v>7.5140462589175723</v>
      </c>
      <c r="CI113" s="230">
        <f t="shared" si="147"/>
        <v>18.357142857142854</v>
      </c>
      <c r="CJ113" s="208">
        <f t="shared" si="118"/>
        <v>97</v>
      </c>
      <c r="CK113" s="1">
        <f t="shared" si="119"/>
        <v>0.67361669688486447</v>
      </c>
      <c r="CP113" s="302">
        <f t="shared" si="120"/>
        <v>0.72812903073681878</v>
      </c>
      <c r="CQ113" s="302">
        <v>97</v>
      </c>
      <c r="CR113" s="302">
        <f t="shared" si="123"/>
        <v>35.314257990735712</v>
      </c>
      <c r="CS113" s="302">
        <f t="shared" si="124"/>
        <v>35.314257990735712</v>
      </c>
      <c r="CT113" s="302">
        <f t="shared" si="125"/>
        <v>5.1349963612840615</v>
      </c>
      <c r="CU113" s="302">
        <f t="shared" si="126"/>
        <v>5.8793448001016531</v>
      </c>
      <c r="CV113" s="302">
        <f t="shared" si="127"/>
        <v>15.357142857142856</v>
      </c>
      <c r="CW113" s="302">
        <f t="shared" si="121"/>
        <v>97</v>
      </c>
      <c r="DH113" s="208">
        <v>97</v>
      </c>
      <c r="DI113" s="125">
        <f t="shared" si="148"/>
        <v>37.356339837400625</v>
      </c>
      <c r="DJ113" s="125">
        <f t="shared" si="149"/>
        <v>37.356339837400625</v>
      </c>
      <c r="DK113" s="125">
        <f t="shared" si="150"/>
        <v>3.268679735772555</v>
      </c>
      <c r="DL113" s="125">
        <f t="shared" si="151"/>
        <v>5.1614977322833342</v>
      </c>
      <c r="DM113" s="125">
        <f t="shared" si="152"/>
        <v>13.857142857142856</v>
      </c>
      <c r="DN113" s="208">
        <f t="shared" si="122"/>
        <v>97</v>
      </c>
    </row>
    <row r="114" spans="1:118" x14ac:dyDescent="0.3">
      <c r="A114" s="1">
        <f t="shared" si="108"/>
        <v>0.73113861006346426</v>
      </c>
      <c r="B114" s="219">
        <v>100</v>
      </c>
      <c r="C114" s="233">
        <f t="shared" si="128"/>
        <v>36.55693050317322</v>
      </c>
      <c r="D114" s="233">
        <f t="shared" si="129"/>
        <v>36.55693050317322</v>
      </c>
      <c r="E114" s="233">
        <f t="shared" si="130"/>
        <v>4.6987314190276566</v>
      </c>
      <c r="F114" s="233">
        <f t="shared" si="131"/>
        <v>8.0510439382622749</v>
      </c>
      <c r="G114" s="233">
        <f t="shared" si="132"/>
        <v>14.136363636363637</v>
      </c>
      <c r="H114" s="219">
        <f t="shared" si="109"/>
        <v>100.00000000000001</v>
      </c>
      <c r="S114" s="219">
        <v>100</v>
      </c>
      <c r="T114" s="233">
        <f t="shared" si="133"/>
        <v>35.852183813313772</v>
      </c>
      <c r="U114" s="233">
        <f t="shared" si="134"/>
        <v>35.852183813313772</v>
      </c>
      <c r="V114" s="233">
        <f t="shared" si="135"/>
        <v>6.2055991254974323</v>
      </c>
      <c r="W114" s="233">
        <f t="shared" si="136"/>
        <v>7.9536696115114021</v>
      </c>
      <c r="X114" s="233">
        <f t="shared" si="137"/>
        <v>14.136363636363637</v>
      </c>
      <c r="Y114" s="219">
        <f t="shared" si="110"/>
        <v>100.00000000000001</v>
      </c>
      <c r="Z114" s="1">
        <f t="shared" si="111"/>
        <v>0.7170436762662753</v>
      </c>
      <c r="AH114" s="208"/>
      <c r="AI114" s="230">
        <v>98</v>
      </c>
      <c r="AJ114" s="231">
        <f t="shared" si="155"/>
        <v>40.028817757664527</v>
      </c>
      <c r="AK114" s="231">
        <f t="shared" si="156"/>
        <v>40.028817757664527</v>
      </c>
      <c r="AL114" s="231">
        <f t="shared" si="157"/>
        <v>3.5025215537956464</v>
      </c>
      <c r="AM114" s="264">
        <f t="shared" si="153"/>
        <v>5.5307520217843908</v>
      </c>
      <c r="AN114" s="264">
        <f t="shared" si="154"/>
        <v>8.9090909090909101</v>
      </c>
      <c r="AO114" s="230">
        <f t="shared" si="163"/>
        <v>98</v>
      </c>
      <c r="AP114" s="302">
        <f t="shared" si="114"/>
        <v>0.81691464811560255</v>
      </c>
      <c r="AX114" s="208">
        <v>98</v>
      </c>
      <c r="AY114" s="228">
        <f t="shared" si="158"/>
        <v>39.25713981793016</v>
      </c>
      <c r="AZ114" s="228">
        <f t="shared" si="159"/>
        <v>39.25713981793016</v>
      </c>
      <c r="BA114" s="228">
        <f t="shared" si="160"/>
        <v>5.152499601103333</v>
      </c>
      <c r="BB114" s="228">
        <f t="shared" si="161"/>
        <v>5.4241298539454457</v>
      </c>
      <c r="BC114" s="228">
        <f t="shared" si="162"/>
        <v>8.9090909090909101</v>
      </c>
      <c r="BD114" s="208">
        <f t="shared" si="164"/>
        <v>98</v>
      </c>
      <c r="BE114" s="269"/>
      <c r="BO114" s="208">
        <v>98</v>
      </c>
      <c r="BP114" s="230">
        <f t="shared" si="138"/>
        <v>33.697729234768609</v>
      </c>
      <c r="BQ114" s="230">
        <f t="shared" si="139"/>
        <v>33.697729234768609</v>
      </c>
      <c r="BR114" s="230">
        <f t="shared" si="140"/>
        <v>4.4485513080422532</v>
      </c>
      <c r="BS114" s="230">
        <f t="shared" si="141"/>
        <v>7.6559902224205336</v>
      </c>
      <c r="BT114" s="230">
        <f t="shared" si="142"/>
        <v>18.5</v>
      </c>
      <c r="BU114" s="208">
        <f t="shared" si="115"/>
        <v>98</v>
      </c>
      <c r="BV114" s="1">
        <f t="shared" si="116"/>
        <v>0.68770875989323688</v>
      </c>
      <c r="CC114" s="1">
        <f t="shared" si="117"/>
        <v>0.67445106934178212</v>
      </c>
      <c r="CD114" s="208">
        <v>98</v>
      </c>
      <c r="CE114" s="230">
        <f t="shared" si="143"/>
        <v>33.048102397747321</v>
      </c>
      <c r="CF114" s="230">
        <f t="shared" si="144"/>
        <v>33.048102397747321</v>
      </c>
      <c r="CG114" s="230">
        <f t="shared" si="145"/>
        <v>5.8375634397043363</v>
      </c>
      <c r="CH114" s="230">
        <f t="shared" si="146"/>
        <v>7.566231764801012</v>
      </c>
      <c r="CI114" s="230">
        <f t="shared" si="147"/>
        <v>18.5</v>
      </c>
      <c r="CJ114" s="208">
        <f t="shared" si="118"/>
        <v>98</v>
      </c>
      <c r="CK114" s="1">
        <f t="shared" si="119"/>
        <v>0.67445106934178212</v>
      </c>
      <c r="CP114" s="302">
        <f t="shared" si="120"/>
        <v>0.72840715488912477</v>
      </c>
      <c r="CQ114" s="302">
        <v>98</v>
      </c>
      <c r="CR114" s="302">
        <f t="shared" si="123"/>
        <v>35.691950589567114</v>
      </c>
      <c r="CS114" s="302">
        <f t="shared" si="124"/>
        <v>35.691950589567114</v>
      </c>
      <c r="CT114" s="302">
        <f t="shared" si="125"/>
        <v>5.1845685148806826</v>
      </c>
      <c r="CU114" s="302">
        <f t="shared" si="126"/>
        <v>5.9315303059850937</v>
      </c>
      <c r="CV114" s="302">
        <f t="shared" si="127"/>
        <v>15.5</v>
      </c>
      <c r="CW114" s="302">
        <f t="shared" si="121"/>
        <v>98</v>
      </c>
      <c r="DH114" s="208">
        <v>98</v>
      </c>
      <c r="DI114" s="125">
        <f t="shared" si="148"/>
        <v>37.741456742940841</v>
      </c>
      <c r="DJ114" s="125">
        <f t="shared" si="149"/>
        <v>37.741456742940841</v>
      </c>
      <c r="DK114" s="125">
        <f t="shared" si="150"/>
        <v>3.3023774650073237</v>
      </c>
      <c r="DL114" s="125">
        <f t="shared" si="151"/>
        <v>5.2147090491109971</v>
      </c>
      <c r="DM114" s="125">
        <f t="shared" si="152"/>
        <v>14</v>
      </c>
      <c r="DN114" s="208">
        <f t="shared" si="122"/>
        <v>98</v>
      </c>
    </row>
    <row r="115" spans="1:118" x14ac:dyDescent="0.3">
      <c r="A115" s="1">
        <f t="shared" si="108"/>
        <v>0.73198787776695085</v>
      </c>
      <c r="B115" s="219">
        <v>101</v>
      </c>
      <c r="C115" s="233">
        <f t="shared" si="128"/>
        <v>36.965387827231019</v>
      </c>
      <c r="D115" s="233">
        <f t="shared" si="129"/>
        <v>36.965387827231019</v>
      </c>
      <c r="E115" s="233">
        <f t="shared" si="130"/>
        <v>4.7344714348827139</v>
      </c>
      <c r="F115" s="233">
        <f t="shared" si="131"/>
        <v>8.1074801833825241</v>
      </c>
      <c r="G115" s="233">
        <f t="shared" si="132"/>
        <v>14.227272727272727</v>
      </c>
      <c r="H115" s="219">
        <f t="shared" si="109"/>
        <v>101</v>
      </c>
      <c r="S115" s="219">
        <v>101</v>
      </c>
      <c r="T115" s="233">
        <f t="shared" si="133"/>
        <v>36.252766872680404</v>
      </c>
      <c r="U115" s="233">
        <f t="shared" si="134"/>
        <v>36.252766872680404</v>
      </c>
      <c r="V115" s="233">
        <f t="shared" si="135"/>
        <v>6.258175652039303</v>
      </c>
      <c r="W115" s="233">
        <f t="shared" si="136"/>
        <v>8.0090178753271708</v>
      </c>
      <c r="X115" s="233">
        <f t="shared" si="137"/>
        <v>14.227272727272727</v>
      </c>
      <c r="Y115" s="219">
        <f t="shared" si="110"/>
        <v>101</v>
      </c>
      <c r="Z115" s="1">
        <f t="shared" si="111"/>
        <v>0.71787657173624564</v>
      </c>
      <c r="AH115" s="208"/>
      <c r="AI115" s="230">
        <v>99</v>
      </c>
      <c r="AJ115" s="231">
        <f t="shared" si="155"/>
        <v>40.437275081722333</v>
      </c>
      <c r="AK115" s="231">
        <f t="shared" si="156"/>
        <v>40.437275081722333</v>
      </c>
      <c r="AL115" s="231">
        <f t="shared" si="157"/>
        <v>3.5382615696507038</v>
      </c>
      <c r="AM115" s="264">
        <f t="shared" si="153"/>
        <v>5.58718826690464</v>
      </c>
      <c r="AN115" s="264">
        <f t="shared" si="154"/>
        <v>9</v>
      </c>
      <c r="AO115" s="230">
        <f t="shared" si="163"/>
        <v>99</v>
      </c>
      <c r="AP115" s="302">
        <f t="shared" si="114"/>
        <v>0.81691464811560266</v>
      </c>
      <c r="AX115" s="208">
        <v>99</v>
      </c>
      <c r="AY115" s="228">
        <f t="shared" si="158"/>
        <v>39.657722877296798</v>
      </c>
      <c r="AZ115" s="228">
        <f t="shared" si="159"/>
        <v>39.657722877296798</v>
      </c>
      <c r="BA115" s="228">
        <f t="shared" si="160"/>
        <v>5.2050761276452038</v>
      </c>
      <c r="BB115" s="228">
        <f t="shared" si="161"/>
        <v>5.4794781177612162</v>
      </c>
      <c r="BC115" s="228">
        <f t="shared" si="162"/>
        <v>9</v>
      </c>
      <c r="BD115" s="208">
        <f t="shared" si="164"/>
        <v>99.000000000000014</v>
      </c>
      <c r="BE115" s="269"/>
      <c r="BO115" s="208">
        <v>99</v>
      </c>
      <c r="BP115" s="230">
        <f t="shared" si="138"/>
        <v>34.082846140308824</v>
      </c>
      <c r="BQ115" s="230">
        <f t="shared" si="139"/>
        <v>34.082846140308824</v>
      </c>
      <c r="BR115" s="230">
        <f t="shared" si="140"/>
        <v>4.4822490372770218</v>
      </c>
      <c r="BS115" s="230">
        <f t="shared" si="141"/>
        <v>7.7092015392481965</v>
      </c>
      <c r="BT115" s="230">
        <f t="shared" si="142"/>
        <v>18.642857142857142</v>
      </c>
      <c r="BU115" s="208">
        <f t="shared" si="115"/>
        <v>99</v>
      </c>
      <c r="BV115" s="1">
        <f t="shared" si="116"/>
        <v>0.68854234626886512</v>
      </c>
      <c r="CC115" s="1">
        <f t="shared" si="117"/>
        <v>0.67526858578946924</v>
      </c>
      <c r="CD115" s="208">
        <v>99</v>
      </c>
      <c r="CE115" s="230">
        <f t="shared" si="143"/>
        <v>33.425794996578723</v>
      </c>
      <c r="CF115" s="230">
        <f t="shared" si="144"/>
        <v>33.425794996578723</v>
      </c>
      <c r="CG115" s="230">
        <f t="shared" si="145"/>
        <v>5.8871355933009566</v>
      </c>
      <c r="CH115" s="230">
        <f t="shared" si="146"/>
        <v>7.6184172706844526</v>
      </c>
      <c r="CI115" s="230">
        <f t="shared" si="147"/>
        <v>18.642857142857142</v>
      </c>
      <c r="CJ115" s="208">
        <f t="shared" si="118"/>
        <v>98.999999999999986</v>
      </c>
      <c r="CK115" s="1">
        <f t="shared" si="119"/>
        <v>0.67526858578946924</v>
      </c>
      <c r="CP115" s="302">
        <f t="shared" si="120"/>
        <v>0.72867966037168708</v>
      </c>
      <c r="CQ115" s="302">
        <v>99</v>
      </c>
      <c r="CR115" s="302">
        <f t="shared" si="123"/>
        <v>36.069643188398508</v>
      </c>
      <c r="CS115" s="302">
        <f t="shared" si="124"/>
        <v>36.069643188398508</v>
      </c>
      <c r="CT115" s="302">
        <f t="shared" si="125"/>
        <v>5.2341406684773037</v>
      </c>
      <c r="CU115" s="302">
        <f t="shared" si="126"/>
        <v>5.9837158118685334</v>
      </c>
      <c r="CV115" s="302">
        <f t="shared" si="127"/>
        <v>15.642857142857142</v>
      </c>
      <c r="CW115" s="302">
        <f t="shared" si="121"/>
        <v>99</v>
      </c>
      <c r="DH115" s="208">
        <v>99</v>
      </c>
      <c r="DI115" s="125">
        <f t="shared" si="148"/>
        <v>38.126573648481056</v>
      </c>
      <c r="DJ115" s="125">
        <f t="shared" si="149"/>
        <v>38.126573648481056</v>
      </c>
      <c r="DK115" s="125">
        <f t="shared" si="150"/>
        <v>3.3360751942420923</v>
      </c>
      <c r="DL115" s="125">
        <f t="shared" si="151"/>
        <v>5.2679203659386609</v>
      </c>
      <c r="DM115" s="125">
        <f t="shared" si="152"/>
        <v>14.142857142857142</v>
      </c>
      <c r="DN115" s="208">
        <f t="shared" si="122"/>
        <v>99.000000000000014</v>
      </c>
    </row>
    <row r="116" spans="1:118" x14ac:dyDescent="0.3">
      <c r="A116" s="1">
        <f t="shared" si="108"/>
        <v>0.73282049316252584</v>
      </c>
      <c r="B116" s="219">
        <v>102</v>
      </c>
      <c r="C116" s="233">
        <f t="shared" si="128"/>
        <v>37.373845151288819</v>
      </c>
      <c r="D116" s="233">
        <f t="shared" si="129"/>
        <v>37.373845151288819</v>
      </c>
      <c r="E116" s="233">
        <f t="shared" si="130"/>
        <v>4.7702114507377722</v>
      </c>
      <c r="F116" s="233">
        <f t="shared" si="131"/>
        <v>8.1639164285027732</v>
      </c>
      <c r="G116" s="233">
        <f t="shared" si="132"/>
        <v>14.318181818181818</v>
      </c>
      <c r="H116" s="219">
        <f t="shared" si="109"/>
        <v>102</v>
      </c>
      <c r="S116" s="219">
        <v>102</v>
      </c>
      <c r="T116" s="233">
        <f t="shared" si="133"/>
        <v>36.653349932047036</v>
      </c>
      <c r="U116" s="233">
        <f t="shared" si="134"/>
        <v>36.653349932047036</v>
      </c>
      <c r="V116" s="233">
        <f t="shared" si="135"/>
        <v>6.3107521785811738</v>
      </c>
      <c r="W116" s="233">
        <f t="shared" si="136"/>
        <v>8.0643661391429422</v>
      </c>
      <c r="X116" s="233">
        <f t="shared" si="137"/>
        <v>14.318181818181818</v>
      </c>
      <c r="Y116" s="219">
        <f t="shared" si="110"/>
        <v>102</v>
      </c>
      <c r="Z116" s="1">
        <f t="shared" si="111"/>
        <v>0.71869313592249084</v>
      </c>
      <c r="AH116" s="208"/>
      <c r="AI116" s="230">
        <v>100</v>
      </c>
      <c r="AJ116" s="231">
        <f t="shared" si="155"/>
        <v>40.845732405780133</v>
      </c>
      <c r="AK116" s="231">
        <f t="shared" si="156"/>
        <v>40.845732405780133</v>
      </c>
      <c r="AL116" s="231">
        <f t="shared" si="157"/>
        <v>3.5740015855057616</v>
      </c>
      <c r="AM116" s="264">
        <f t="shared" si="153"/>
        <v>5.6436245120248891</v>
      </c>
      <c r="AN116" s="264">
        <f t="shared" si="154"/>
        <v>9.0909090909090917</v>
      </c>
      <c r="AO116" s="230">
        <f t="shared" si="163"/>
        <v>100</v>
      </c>
      <c r="AP116" s="302">
        <f t="shared" si="114"/>
        <v>0.81691464811560266</v>
      </c>
      <c r="AX116" s="208">
        <v>100</v>
      </c>
      <c r="AY116" s="228">
        <f t="shared" si="158"/>
        <v>40.05830593666343</v>
      </c>
      <c r="AZ116" s="228">
        <f t="shared" si="159"/>
        <v>40.05830593666343</v>
      </c>
      <c r="BA116" s="228">
        <f t="shared" si="160"/>
        <v>5.2576526541870745</v>
      </c>
      <c r="BB116" s="228">
        <f t="shared" si="161"/>
        <v>5.5348263815769858</v>
      </c>
      <c r="BC116" s="228">
        <f t="shared" si="162"/>
        <v>9.0909090909090917</v>
      </c>
      <c r="BD116" s="208">
        <f t="shared" si="164"/>
        <v>100.00000000000001</v>
      </c>
      <c r="BE116" s="269"/>
      <c r="BO116" s="208">
        <v>100</v>
      </c>
      <c r="BP116" s="230">
        <f t="shared" si="138"/>
        <v>34.467963045849032</v>
      </c>
      <c r="BQ116" s="230">
        <f t="shared" si="139"/>
        <v>34.467963045849032</v>
      </c>
      <c r="BR116" s="230">
        <f t="shared" si="140"/>
        <v>4.5159467665117905</v>
      </c>
      <c r="BS116" s="230">
        <f t="shared" si="141"/>
        <v>7.7624128560758594</v>
      </c>
      <c r="BT116" s="230">
        <f t="shared" si="142"/>
        <v>18.785714285714285</v>
      </c>
      <c r="BU116" s="208">
        <f t="shared" si="115"/>
        <v>100</v>
      </c>
      <c r="BV116" s="1">
        <f t="shared" si="116"/>
        <v>0.68935926091698063</v>
      </c>
      <c r="CC116" s="1">
        <f t="shared" si="117"/>
        <v>0.6760697519082024</v>
      </c>
      <c r="CD116" s="208">
        <v>100</v>
      </c>
      <c r="CE116" s="230">
        <f t="shared" si="143"/>
        <v>33.803487595410118</v>
      </c>
      <c r="CF116" s="230">
        <f t="shared" si="144"/>
        <v>33.803487595410118</v>
      </c>
      <c r="CG116" s="230">
        <f t="shared" si="145"/>
        <v>5.9367077468975777</v>
      </c>
      <c r="CH116" s="230">
        <f t="shared" si="146"/>
        <v>7.6706027765678924</v>
      </c>
      <c r="CI116" s="230">
        <f t="shared" si="147"/>
        <v>18.785714285714285</v>
      </c>
      <c r="CJ116" s="208">
        <f t="shared" si="118"/>
        <v>100</v>
      </c>
      <c r="CK116" s="1">
        <f t="shared" si="119"/>
        <v>0.6760697519082024</v>
      </c>
      <c r="CP116" s="302">
        <f t="shared" si="120"/>
        <v>0.72894671574459802</v>
      </c>
      <c r="CQ116" s="302">
        <v>100</v>
      </c>
      <c r="CR116" s="302">
        <f t="shared" si="123"/>
        <v>36.447335787229903</v>
      </c>
      <c r="CS116" s="302">
        <f t="shared" si="124"/>
        <v>36.447335787229903</v>
      </c>
      <c r="CT116" s="302">
        <f t="shared" si="125"/>
        <v>5.2837128220739249</v>
      </c>
      <c r="CU116" s="302">
        <f t="shared" si="126"/>
        <v>6.0359013177519731</v>
      </c>
      <c r="CV116" s="302">
        <f t="shared" si="127"/>
        <v>15.785714285714285</v>
      </c>
      <c r="CW116" s="302">
        <f t="shared" si="121"/>
        <v>100</v>
      </c>
      <c r="DH116" s="208">
        <v>100</v>
      </c>
      <c r="DI116" s="125">
        <f t="shared" si="148"/>
        <v>38.511690554021264</v>
      </c>
      <c r="DJ116" s="125">
        <f t="shared" si="149"/>
        <v>38.511690554021264</v>
      </c>
      <c r="DK116" s="125">
        <f t="shared" si="150"/>
        <v>3.369772923476861</v>
      </c>
      <c r="DL116" s="125">
        <f t="shared" si="151"/>
        <v>5.3211316827663238</v>
      </c>
      <c r="DM116" s="125">
        <f t="shared" si="152"/>
        <v>14.285714285714285</v>
      </c>
      <c r="DN116" s="208">
        <f t="shared" si="122"/>
        <v>100</v>
      </c>
    </row>
    <row r="117" spans="1:118" x14ac:dyDescent="0.3">
      <c r="A117" s="1">
        <f t="shared" si="108"/>
        <v>0.73363694126886647</v>
      </c>
      <c r="B117" s="219">
        <v>103</v>
      </c>
      <c r="C117" s="233">
        <f t="shared" si="128"/>
        <v>37.782302475346626</v>
      </c>
      <c r="D117" s="233">
        <f t="shared" si="129"/>
        <v>37.782302475346626</v>
      </c>
      <c r="E117" s="233">
        <f t="shared" si="130"/>
        <v>4.8059514665928296</v>
      </c>
      <c r="F117" s="233">
        <f t="shared" si="131"/>
        <v>8.2203526736230224</v>
      </c>
      <c r="G117" s="233">
        <f t="shared" si="132"/>
        <v>14.40909090909091</v>
      </c>
      <c r="H117" s="219">
        <f t="shared" si="109"/>
        <v>103.00000000000001</v>
      </c>
      <c r="S117" s="219">
        <v>103</v>
      </c>
      <c r="T117" s="233">
        <f t="shared" si="133"/>
        <v>37.053932991413674</v>
      </c>
      <c r="U117" s="233">
        <f t="shared" si="134"/>
        <v>37.053932991413674</v>
      </c>
      <c r="V117" s="233">
        <f t="shared" si="135"/>
        <v>6.3633287051230445</v>
      </c>
      <c r="W117" s="233">
        <f t="shared" si="136"/>
        <v>8.1197144029587118</v>
      </c>
      <c r="X117" s="233">
        <f t="shared" si="137"/>
        <v>14.40909090909091</v>
      </c>
      <c r="Y117" s="219">
        <f t="shared" si="110"/>
        <v>103</v>
      </c>
      <c r="Z117" s="1">
        <f t="shared" si="111"/>
        <v>0.71949384449346943</v>
      </c>
      <c r="BC117" s="228"/>
      <c r="BD117" s="208"/>
      <c r="BO117" s="208"/>
      <c r="BP117" s="208"/>
      <c r="BQ117" s="208"/>
      <c r="BR117" s="208"/>
      <c r="BS117" s="208"/>
      <c r="BT117" s="208"/>
      <c r="BU117" s="208"/>
    </row>
    <row r="118" spans="1:118" x14ac:dyDescent="0.3">
      <c r="A118" s="1">
        <f t="shared" si="108"/>
        <v>0.73443768845008506</v>
      </c>
      <c r="B118" s="219">
        <v>104</v>
      </c>
      <c r="C118" s="233">
        <f t="shared" si="128"/>
        <v>38.190759799404425</v>
      </c>
      <c r="D118" s="233">
        <f t="shared" si="129"/>
        <v>38.190759799404425</v>
      </c>
      <c r="E118" s="233">
        <f t="shared" si="130"/>
        <v>4.8416914824478869</v>
      </c>
      <c r="F118" s="233">
        <f t="shared" si="131"/>
        <v>8.2767889187432715</v>
      </c>
      <c r="G118" s="233">
        <f t="shared" si="132"/>
        <v>14.5</v>
      </c>
      <c r="H118" s="219">
        <f t="shared" si="109"/>
        <v>104</v>
      </c>
      <c r="S118" s="219">
        <v>104</v>
      </c>
      <c r="T118" s="233">
        <f t="shared" si="133"/>
        <v>37.454516050780306</v>
      </c>
      <c r="U118" s="233">
        <f t="shared" si="134"/>
        <v>37.454516050780306</v>
      </c>
      <c r="V118" s="233">
        <f t="shared" si="135"/>
        <v>6.4159052316649152</v>
      </c>
      <c r="W118" s="233">
        <f t="shared" si="136"/>
        <v>8.1750626667744815</v>
      </c>
      <c r="X118" s="233">
        <f t="shared" si="137"/>
        <v>14.5</v>
      </c>
      <c r="Y118" s="219">
        <f t="shared" si="110"/>
        <v>104.00000000000001</v>
      </c>
      <c r="Z118" s="1">
        <f t="shared" si="111"/>
        <v>0.72027915482269811</v>
      </c>
      <c r="BO118" s="208"/>
      <c r="BP118" s="208"/>
      <c r="BQ118" s="208"/>
      <c r="BR118" s="208"/>
      <c r="BS118" s="208"/>
      <c r="BT118" s="208"/>
      <c r="BU118" s="208"/>
    </row>
    <row r="119" spans="1:118" x14ac:dyDescent="0.3">
      <c r="A119" s="1">
        <f t="shared" si="108"/>
        <v>0.73522318330404235</v>
      </c>
      <c r="B119" s="219">
        <v>105</v>
      </c>
      <c r="C119" s="233">
        <f t="shared" si="128"/>
        <v>38.599217123462225</v>
      </c>
      <c r="D119" s="233">
        <f t="shared" si="129"/>
        <v>38.599217123462225</v>
      </c>
      <c r="E119" s="233">
        <f t="shared" si="130"/>
        <v>4.8774314983029452</v>
      </c>
      <c r="F119" s="233">
        <f t="shared" si="131"/>
        <v>8.3332251638635206</v>
      </c>
      <c r="G119" s="233">
        <f t="shared" si="132"/>
        <v>14.590909090909092</v>
      </c>
      <c r="H119" s="219">
        <f t="shared" si="109"/>
        <v>105</v>
      </c>
      <c r="S119" s="219">
        <v>105</v>
      </c>
      <c r="T119" s="233">
        <f t="shared" si="133"/>
        <v>37.855099110146938</v>
      </c>
      <c r="U119" s="233">
        <f t="shared" si="134"/>
        <v>37.855099110146938</v>
      </c>
      <c r="V119" s="233">
        <f t="shared" si="135"/>
        <v>6.4684817582067859</v>
      </c>
      <c r="W119" s="233">
        <f t="shared" si="136"/>
        <v>8.2304109305902511</v>
      </c>
      <c r="X119" s="233">
        <f t="shared" si="137"/>
        <v>14.590909090909092</v>
      </c>
      <c r="Y119" s="219">
        <f t="shared" si="110"/>
        <v>105.00000000000001</v>
      </c>
      <c r="Z119" s="1">
        <f t="shared" si="111"/>
        <v>0.72104950685994162</v>
      </c>
      <c r="BO119" s="208"/>
      <c r="BP119" s="208"/>
      <c r="BQ119" s="208"/>
      <c r="BR119" s="208"/>
      <c r="BS119" s="208"/>
      <c r="BT119" s="208"/>
      <c r="BU119" s="208"/>
    </row>
    <row r="120" spans="1:118" x14ac:dyDescent="0.3">
      <c r="A120" s="1">
        <f t="shared" si="108"/>
        <v>0.73599385750037771</v>
      </c>
      <c r="B120" s="219">
        <v>106</v>
      </c>
      <c r="C120" s="233">
        <f t="shared" si="128"/>
        <v>39.007674447520024</v>
      </c>
      <c r="D120" s="233">
        <f t="shared" si="129"/>
        <v>39.007674447520024</v>
      </c>
      <c r="E120" s="233">
        <f t="shared" si="130"/>
        <v>4.9131715141580017</v>
      </c>
      <c r="F120" s="233">
        <f t="shared" si="131"/>
        <v>8.3896614089837698</v>
      </c>
      <c r="G120" s="233">
        <f t="shared" si="132"/>
        <v>14.681818181818182</v>
      </c>
      <c r="H120" s="219">
        <f t="shared" si="109"/>
        <v>106.00000000000001</v>
      </c>
      <c r="S120" s="219">
        <v>106</v>
      </c>
      <c r="T120" s="233">
        <f t="shared" si="133"/>
        <v>38.255682169513577</v>
      </c>
      <c r="U120" s="233">
        <f t="shared" si="134"/>
        <v>38.255682169513577</v>
      </c>
      <c r="V120" s="233">
        <f t="shared" si="135"/>
        <v>6.5210582847486567</v>
      </c>
      <c r="W120" s="233">
        <f t="shared" si="136"/>
        <v>8.2857591944060225</v>
      </c>
      <c r="X120" s="233">
        <f t="shared" si="137"/>
        <v>14.681818181818182</v>
      </c>
      <c r="Y120" s="219">
        <f t="shared" si="110"/>
        <v>106.00000000000003</v>
      </c>
      <c r="Z120" s="1">
        <f t="shared" si="111"/>
        <v>0.72180532395308616</v>
      </c>
      <c r="BO120" s="208"/>
      <c r="BP120" s="208"/>
      <c r="BQ120" s="208"/>
      <c r="BR120" s="208"/>
      <c r="BS120" s="208"/>
      <c r="BT120" s="208"/>
      <c r="BU120" s="208"/>
    </row>
    <row r="121" spans="1:118" x14ac:dyDescent="0.3">
      <c r="A121" s="1">
        <f t="shared" si="108"/>
        <v>0.73675012657154804</v>
      </c>
      <c r="B121" s="219">
        <v>107</v>
      </c>
      <c r="C121" s="233">
        <f t="shared" si="128"/>
        <v>39.416131771577831</v>
      </c>
      <c r="D121" s="233">
        <f t="shared" si="129"/>
        <v>39.416131771577831</v>
      </c>
      <c r="E121" s="233">
        <f t="shared" si="130"/>
        <v>4.9489115300130599</v>
      </c>
      <c r="F121" s="233">
        <f t="shared" si="131"/>
        <v>8.4460976541040189</v>
      </c>
      <c r="G121" s="233">
        <f t="shared" si="132"/>
        <v>14.772727272727273</v>
      </c>
      <c r="H121" s="219">
        <f t="shared" si="109"/>
        <v>107.00000000000003</v>
      </c>
      <c r="S121" s="219">
        <v>107</v>
      </c>
      <c r="T121" s="233">
        <f t="shared" si="133"/>
        <v>38.656265228880208</v>
      </c>
      <c r="U121" s="233">
        <f t="shared" si="134"/>
        <v>38.656265228880208</v>
      </c>
      <c r="V121" s="233">
        <f t="shared" si="135"/>
        <v>6.5736348112905274</v>
      </c>
      <c r="W121" s="233">
        <f t="shared" si="136"/>
        <v>8.3411074582217921</v>
      </c>
      <c r="X121" s="233">
        <f t="shared" si="137"/>
        <v>14.772727272727273</v>
      </c>
      <c r="Y121" s="219">
        <f t="shared" si="110"/>
        <v>107.00000000000003</v>
      </c>
      <c r="Z121" s="1">
        <f t="shared" si="111"/>
        <v>0.72254701362392892</v>
      </c>
      <c r="BO121" s="208"/>
      <c r="BP121" s="208"/>
      <c r="BQ121" s="208"/>
      <c r="BR121" s="208"/>
      <c r="BS121" s="208"/>
      <c r="BT121" s="208"/>
      <c r="BU121" s="208"/>
    </row>
    <row r="122" spans="1:118" x14ac:dyDescent="0.3">
      <c r="A122" s="1">
        <f t="shared" si="108"/>
        <v>0.73749239065991901</v>
      </c>
      <c r="B122" s="219">
        <v>108</v>
      </c>
      <c r="C122" s="233">
        <f t="shared" si="128"/>
        <v>39.824589095635631</v>
      </c>
      <c r="D122" s="233">
        <f t="shared" si="129"/>
        <v>39.824589095635631</v>
      </c>
      <c r="E122" s="233">
        <f t="shared" si="130"/>
        <v>4.9846515458681173</v>
      </c>
      <c r="F122" s="233">
        <f t="shared" si="131"/>
        <v>8.5025338992242681</v>
      </c>
      <c r="G122" s="233">
        <f t="shared" si="132"/>
        <v>14.863636363636363</v>
      </c>
      <c r="H122" s="219">
        <f t="shared" si="109"/>
        <v>108.00000000000001</v>
      </c>
      <c r="S122" s="219">
        <v>108</v>
      </c>
      <c r="T122" s="233">
        <f t="shared" si="133"/>
        <v>39.056848288246847</v>
      </c>
      <c r="U122" s="233">
        <f t="shared" si="134"/>
        <v>39.056848288246847</v>
      </c>
      <c r="V122" s="233">
        <f t="shared" si="135"/>
        <v>6.6262113378323981</v>
      </c>
      <c r="W122" s="233">
        <f t="shared" si="136"/>
        <v>8.3964557220375617</v>
      </c>
      <c r="X122" s="233">
        <f t="shared" si="137"/>
        <v>14.863636363636363</v>
      </c>
      <c r="Y122" s="219">
        <f t="shared" si="110"/>
        <v>108.00000000000001</v>
      </c>
      <c r="Z122" s="1">
        <f t="shared" si="111"/>
        <v>0.72327496830086746</v>
      </c>
      <c r="BO122" s="208"/>
      <c r="BP122" s="208"/>
      <c r="BQ122" s="208"/>
      <c r="BR122" s="208"/>
      <c r="BS122" s="208"/>
      <c r="BT122" s="208"/>
      <c r="BU122" s="208"/>
    </row>
    <row r="123" spans="1:118" x14ac:dyDescent="0.3">
      <c r="A123" s="1">
        <f t="shared" si="108"/>
        <v>0.73822103522373261</v>
      </c>
      <c r="B123" s="219">
        <v>109</v>
      </c>
      <c r="C123" s="233">
        <f t="shared" si="128"/>
        <v>40.23304641969343</v>
      </c>
      <c r="D123" s="233">
        <f t="shared" si="129"/>
        <v>40.23304641969343</v>
      </c>
      <c r="E123" s="233">
        <f t="shared" si="130"/>
        <v>5.0203915617231747</v>
      </c>
      <c r="F123" s="233">
        <f t="shared" si="131"/>
        <v>8.5589701443445154</v>
      </c>
      <c r="G123" s="233">
        <f t="shared" si="132"/>
        <v>14.954545454545455</v>
      </c>
      <c r="H123" s="219">
        <f t="shared" si="109"/>
        <v>109</v>
      </c>
      <c r="S123" s="219">
        <v>109</v>
      </c>
      <c r="T123" s="233">
        <f t="shared" si="133"/>
        <v>39.457431347613479</v>
      </c>
      <c r="U123" s="233">
        <f t="shared" si="134"/>
        <v>39.457431347613479</v>
      </c>
      <c r="V123" s="233">
        <f t="shared" si="135"/>
        <v>6.6787878643742689</v>
      </c>
      <c r="W123" s="233">
        <f t="shared" si="136"/>
        <v>8.4518039858533314</v>
      </c>
      <c r="X123" s="233">
        <f t="shared" si="137"/>
        <v>14.954545454545455</v>
      </c>
      <c r="Y123" s="219">
        <f t="shared" si="110"/>
        <v>109.00000000000001</v>
      </c>
      <c r="Z123" s="1">
        <f t="shared" si="111"/>
        <v>0.72398956601125641</v>
      </c>
      <c r="BO123" s="208"/>
      <c r="BP123" s="208"/>
      <c r="BQ123" s="208"/>
      <c r="BR123" s="208"/>
      <c r="BS123" s="208"/>
      <c r="BT123" s="208"/>
      <c r="BU123" s="208"/>
    </row>
    <row r="124" spans="1:118" x14ac:dyDescent="0.3">
      <c r="A124" s="1">
        <f t="shared" si="108"/>
        <v>0.7389364317045678</v>
      </c>
      <c r="B124" s="219">
        <v>110</v>
      </c>
      <c r="C124" s="233">
        <f t="shared" si="128"/>
        <v>40.64150374375123</v>
      </c>
      <c r="D124" s="233">
        <f t="shared" si="129"/>
        <v>40.64150374375123</v>
      </c>
      <c r="E124" s="233">
        <f t="shared" si="130"/>
        <v>5.0561315775782329</v>
      </c>
      <c r="F124" s="233">
        <f t="shared" si="131"/>
        <v>8.6154063894647646</v>
      </c>
      <c r="G124" s="233">
        <f t="shared" si="132"/>
        <v>15.045454545454545</v>
      </c>
      <c r="H124" s="219">
        <f t="shared" si="109"/>
        <v>110</v>
      </c>
      <c r="S124" s="219">
        <v>110</v>
      </c>
      <c r="T124" s="233">
        <f t="shared" si="133"/>
        <v>39.858014406980111</v>
      </c>
      <c r="U124" s="233">
        <f t="shared" si="134"/>
        <v>39.858014406980111</v>
      </c>
      <c r="V124" s="233">
        <f t="shared" si="135"/>
        <v>6.7313643909161396</v>
      </c>
      <c r="W124" s="233">
        <f t="shared" si="136"/>
        <v>8.507152249669101</v>
      </c>
      <c r="X124" s="233">
        <f t="shared" si="137"/>
        <v>15.045454545454545</v>
      </c>
      <c r="Y124" s="219">
        <f t="shared" si="110"/>
        <v>110.00000000000001</v>
      </c>
      <c r="Z124" s="1">
        <f t="shared" si="111"/>
        <v>0.72469117103600189</v>
      </c>
      <c r="BO124" s="208"/>
      <c r="BP124" s="208"/>
      <c r="BQ124" s="208"/>
      <c r="BR124" s="208"/>
      <c r="BS124" s="208"/>
      <c r="BT124" s="208"/>
      <c r="BU124" s="208"/>
    </row>
    <row r="125" spans="1:118" x14ac:dyDescent="0.3">
      <c r="A125" s="1">
        <f t="shared" si="108"/>
        <v>0.73963893815872117</v>
      </c>
      <c r="B125" s="219">
        <v>111</v>
      </c>
      <c r="C125" s="233">
        <f t="shared" si="128"/>
        <v>41.049961067809036</v>
      </c>
      <c r="D125" s="233">
        <f t="shared" si="129"/>
        <v>41.049961067809036</v>
      </c>
      <c r="E125" s="233">
        <f t="shared" si="130"/>
        <v>5.0918715934332903</v>
      </c>
      <c r="F125" s="233">
        <f t="shared" si="131"/>
        <v>8.6718426345850137</v>
      </c>
      <c r="G125" s="233">
        <f t="shared" si="132"/>
        <v>15.136363636363637</v>
      </c>
      <c r="H125" s="219">
        <f t="shared" si="109"/>
        <v>111.00000000000003</v>
      </c>
      <c r="S125" s="219">
        <v>111</v>
      </c>
      <c r="T125" s="233">
        <f t="shared" si="133"/>
        <v>40.25859746634675</v>
      </c>
      <c r="U125" s="233">
        <f t="shared" si="134"/>
        <v>40.25859746634675</v>
      </c>
      <c r="V125" s="233">
        <f t="shared" si="135"/>
        <v>6.7839409174580103</v>
      </c>
      <c r="W125" s="233">
        <f t="shared" si="136"/>
        <v>8.5625005134848706</v>
      </c>
      <c r="X125" s="233">
        <f t="shared" si="137"/>
        <v>15.136363636363637</v>
      </c>
      <c r="Y125" s="219">
        <f t="shared" si="110"/>
        <v>111.00000000000001</v>
      </c>
      <c r="Z125" s="1">
        <f t="shared" si="111"/>
        <v>0.72538013452877015</v>
      </c>
      <c r="BO125" s="208"/>
      <c r="BP125" s="208"/>
      <c r="BQ125" s="208"/>
      <c r="BR125" s="208"/>
      <c r="BS125" s="208"/>
      <c r="BT125" s="208"/>
      <c r="BU125" s="208"/>
    </row>
    <row r="126" spans="1:118" x14ac:dyDescent="0.3">
      <c r="A126" s="1">
        <f t="shared" si="108"/>
        <v>0.7403288998547648</v>
      </c>
      <c r="B126" s="219">
        <v>112</v>
      </c>
      <c r="C126" s="233">
        <f t="shared" si="128"/>
        <v>41.458418391866836</v>
      </c>
      <c r="D126" s="233">
        <f t="shared" si="129"/>
        <v>41.458418391866836</v>
      </c>
      <c r="E126" s="233">
        <f t="shared" si="130"/>
        <v>5.1276116092883477</v>
      </c>
      <c r="F126" s="233">
        <f t="shared" si="131"/>
        <v>8.7282788797052611</v>
      </c>
      <c r="G126" s="233">
        <f t="shared" si="132"/>
        <v>15.227272727272728</v>
      </c>
      <c r="H126" s="219">
        <f t="shared" si="109"/>
        <v>112.00000000000001</v>
      </c>
      <c r="S126" s="219">
        <v>112</v>
      </c>
      <c r="T126" s="233">
        <f t="shared" si="133"/>
        <v>40.659180525713381</v>
      </c>
      <c r="U126" s="233">
        <f t="shared" si="134"/>
        <v>40.659180525713381</v>
      </c>
      <c r="V126" s="233">
        <f t="shared" si="135"/>
        <v>6.836517443999881</v>
      </c>
      <c r="W126" s="233">
        <f t="shared" si="136"/>
        <v>8.6178487773006403</v>
      </c>
      <c r="X126" s="233">
        <f t="shared" si="137"/>
        <v>15.227272727272728</v>
      </c>
      <c r="Y126" s="219">
        <f t="shared" si="110"/>
        <v>112.00000000000001</v>
      </c>
      <c r="Z126" s="1">
        <f t="shared" si="111"/>
        <v>0.72605679510202459</v>
      </c>
      <c r="BO126" s="208"/>
      <c r="BP126" s="208"/>
      <c r="BQ126" s="208"/>
      <c r="BR126" s="208"/>
      <c r="BS126" s="208"/>
      <c r="BT126" s="208"/>
      <c r="BU126" s="208"/>
    </row>
    <row r="127" spans="1:118" x14ac:dyDescent="0.3">
      <c r="A127" s="1">
        <f t="shared" si="108"/>
        <v>0.74100664983937403</v>
      </c>
      <c r="B127" s="219">
        <v>113</v>
      </c>
      <c r="C127" s="233">
        <f t="shared" si="128"/>
        <v>41.866875715924635</v>
      </c>
      <c r="D127" s="233">
        <f t="shared" si="129"/>
        <v>41.866875715924635</v>
      </c>
      <c r="E127" s="233">
        <f t="shared" si="130"/>
        <v>5.163351625143406</v>
      </c>
      <c r="F127" s="233">
        <f t="shared" si="131"/>
        <v>8.7847151248255102</v>
      </c>
      <c r="G127" s="233">
        <f t="shared" si="132"/>
        <v>15.318181818181818</v>
      </c>
      <c r="H127" s="219">
        <f t="shared" si="109"/>
        <v>113</v>
      </c>
      <c r="S127" s="219">
        <v>113</v>
      </c>
      <c r="T127" s="233">
        <f t="shared" si="133"/>
        <v>41.059763585080013</v>
      </c>
      <c r="U127" s="233">
        <f t="shared" si="134"/>
        <v>41.059763585080013</v>
      </c>
      <c r="V127" s="233">
        <f t="shared" si="135"/>
        <v>6.8890939705417518</v>
      </c>
      <c r="W127" s="233">
        <f t="shared" si="136"/>
        <v>8.6731970411164099</v>
      </c>
      <c r="X127" s="233">
        <f t="shared" si="137"/>
        <v>15.318181818181818</v>
      </c>
      <c r="Y127" s="219">
        <f t="shared" si="110"/>
        <v>113</v>
      </c>
      <c r="Z127" s="1">
        <f t="shared" si="111"/>
        <v>0.72672147938194709</v>
      </c>
      <c r="BO127" s="208"/>
      <c r="BP127" s="208"/>
      <c r="BQ127" s="208"/>
      <c r="BR127" s="208"/>
      <c r="BS127" s="208"/>
      <c r="BT127" s="208"/>
      <c r="BU127" s="208"/>
    </row>
    <row r="128" spans="1:118" x14ac:dyDescent="0.3">
      <c r="A128" s="1">
        <f t="shared" si="108"/>
        <v>0.74167250947337604</v>
      </c>
      <c r="B128" s="219">
        <v>114</v>
      </c>
      <c r="C128" s="233">
        <f t="shared" si="128"/>
        <v>42.275333039982435</v>
      </c>
      <c r="D128" s="233">
        <f t="shared" si="129"/>
        <v>42.275333039982435</v>
      </c>
      <c r="E128" s="233">
        <f t="shared" si="130"/>
        <v>5.1990916409984633</v>
      </c>
      <c r="F128" s="233">
        <f t="shared" si="131"/>
        <v>8.8411513699457593</v>
      </c>
      <c r="G128" s="233">
        <f t="shared" si="132"/>
        <v>15.40909090909091</v>
      </c>
      <c r="H128" s="219">
        <f t="shared" si="109"/>
        <v>114</v>
      </c>
      <c r="S128" s="219">
        <v>114</v>
      </c>
      <c r="T128" s="233">
        <f t="shared" si="133"/>
        <v>41.460346644446652</v>
      </c>
      <c r="U128" s="233">
        <f t="shared" si="134"/>
        <v>41.460346644446652</v>
      </c>
      <c r="V128" s="233">
        <f t="shared" si="135"/>
        <v>6.9416704970836225</v>
      </c>
      <c r="W128" s="233">
        <f t="shared" si="136"/>
        <v>8.7285453049321795</v>
      </c>
      <c r="X128" s="233">
        <f t="shared" si="137"/>
        <v>15.40909090909091</v>
      </c>
      <c r="Y128" s="219">
        <f t="shared" si="110"/>
        <v>114.00000000000001</v>
      </c>
      <c r="Z128" s="1">
        <f t="shared" si="111"/>
        <v>0.7273745025341517</v>
      </c>
      <c r="BO128" s="208"/>
      <c r="BP128" s="208"/>
      <c r="BQ128" s="208"/>
      <c r="BR128" s="208"/>
      <c r="BS128" s="208"/>
      <c r="BT128" s="208"/>
      <c r="BU128" s="208"/>
    </row>
    <row r="129" spans="1:73" x14ac:dyDescent="0.3">
      <c r="A129" s="1">
        <f t="shared" si="108"/>
        <v>0.74232678893983028</v>
      </c>
      <c r="B129" s="219">
        <v>115</v>
      </c>
      <c r="C129" s="233">
        <f t="shared" si="128"/>
        <v>42.683790364040242</v>
      </c>
      <c r="D129" s="233">
        <f t="shared" si="129"/>
        <v>42.683790364040242</v>
      </c>
      <c r="E129" s="233">
        <f t="shared" si="130"/>
        <v>5.2348316568535207</v>
      </c>
      <c r="F129" s="233">
        <f t="shared" si="131"/>
        <v>8.8975876150660085</v>
      </c>
      <c r="G129" s="233">
        <f t="shared" si="132"/>
        <v>15.5</v>
      </c>
      <c r="H129" s="219">
        <f t="shared" si="109"/>
        <v>115</v>
      </c>
      <c r="S129" s="219">
        <v>115</v>
      </c>
      <c r="T129" s="233">
        <f t="shared" si="133"/>
        <v>41.860929703813284</v>
      </c>
      <c r="U129" s="233">
        <f t="shared" si="134"/>
        <v>41.860929703813284</v>
      </c>
      <c r="V129" s="233">
        <f t="shared" si="135"/>
        <v>6.9942470236254932</v>
      </c>
      <c r="W129" s="233">
        <f t="shared" si="136"/>
        <v>8.7838935687479491</v>
      </c>
      <c r="X129" s="233">
        <f t="shared" si="137"/>
        <v>15.5</v>
      </c>
      <c r="Y129" s="219">
        <f t="shared" si="110"/>
        <v>115</v>
      </c>
      <c r="Z129" s="1">
        <f t="shared" si="111"/>
        <v>0.72801616876197017</v>
      </c>
      <c r="BO129" s="208"/>
      <c r="BP129" s="208"/>
      <c r="BQ129" s="208"/>
      <c r="BR129" s="208"/>
      <c r="BS129" s="208"/>
      <c r="BT129" s="208"/>
      <c r="BU129" s="208"/>
    </row>
    <row r="130" spans="1:73" x14ac:dyDescent="0.3">
      <c r="A130" s="1">
        <f t="shared" si="108"/>
        <v>0.74296978772582822</v>
      </c>
      <c r="B130" s="219">
        <v>116</v>
      </c>
      <c r="C130" s="233">
        <f t="shared" si="128"/>
        <v>43.092247688098041</v>
      </c>
      <c r="D130" s="233">
        <f t="shared" si="129"/>
        <v>43.092247688098041</v>
      </c>
      <c r="E130" s="233">
        <f t="shared" si="130"/>
        <v>5.270571672708579</v>
      </c>
      <c r="F130" s="233">
        <f t="shared" si="131"/>
        <v>8.9540238601862576</v>
      </c>
      <c r="G130" s="233">
        <f t="shared" si="132"/>
        <v>15.590909090909092</v>
      </c>
      <c r="H130" s="219">
        <f t="shared" si="109"/>
        <v>116.00000000000001</v>
      </c>
      <c r="S130" s="219">
        <v>116</v>
      </c>
      <c r="T130" s="233">
        <f t="shared" si="133"/>
        <v>42.261512763179915</v>
      </c>
      <c r="U130" s="233">
        <f t="shared" si="134"/>
        <v>42.261512763179915</v>
      </c>
      <c r="V130" s="233">
        <f t="shared" si="135"/>
        <v>7.0468235501673639</v>
      </c>
      <c r="W130" s="233">
        <f t="shared" si="136"/>
        <v>8.8392418325637188</v>
      </c>
      <c r="X130" s="233">
        <f t="shared" si="137"/>
        <v>15.590909090909092</v>
      </c>
      <c r="Y130" s="219">
        <f t="shared" si="110"/>
        <v>116</v>
      </c>
      <c r="Z130" s="1">
        <f t="shared" si="111"/>
        <v>0.72864677177896409</v>
      </c>
      <c r="BO130" s="208"/>
      <c r="BP130" s="208"/>
      <c r="BQ130" s="208"/>
      <c r="BR130" s="208"/>
      <c r="BS130" s="208"/>
      <c r="BT130" s="208"/>
      <c r="BU130" s="208"/>
    </row>
    <row r="131" spans="1:73" x14ac:dyDescent="0.3">
      <c r="A131" s="1">
        <f t="shared" si="108"/>
        <v>0.7436017950795869</v>
      </c>
      <c r="B131" s="219">
        <v>117</v>
      </c>
      <c r="C131" s="233">
        <f t="shared" si="128"/>
        <v>43.500705012155841</v>
      </c>
      <c r="D131" s="233">
        <f t="shared" si="129"/>
        <v>43.500705012155841</v>
      </c>
      <c r="E131" s="233">
        <f t="shared" si="130"/>
        <v>5.3063116885636354</v>
      </c>
      <c r="F131" s="233">
        <f t="shared" si="131"/>
        <v>9.0104601053065068</v>
      </c>
      <c r="G131" s="233">
        <f t="shared" si="132"/>
        <v>15.681818181818182</v>
      </c>
      <c r="H131" s="219">
        <f t="shared" si="109"/>
        <v>117.00000000000001</v>
      </c>
      <c r="S131" s="219">
        <v>117</v>
      </c>
      <c r="T131" s="233">
        <f t="shared" si="133"/>
        <v>42.662095822546554</v>
      </c>
      <c r="U131" s="233">
        <f t="shared" si="134"/>
        <v>42.662095822546554</v>
      </c>
      <c r="V131" s="233">
        <f t="shared" si="135"/>
        <v>7.0994000767092347</v>
      </c>
      <c r="W131" s="233">
        <f t="shared" si="136"/>
        <v>8.8945900963794884</v>
      </c>
      <c r="X131" s="233">
        <f t="shared" si="137"/>
        <v>15.681818181818182</v>
      </c>
      <c r="Y131" s="219">
        <f t="shared" si="110"/>
        <v>117.00000000000001</v>
      </c>
      <c r="Z131" s="1">
        <f t="shared" si="111"/>
        <v>0.72926659525720594</v>
      </c>
      <c r="BO131" s="208"/>
      <c r="BP131" s="208"/>
      <c r="BQ131" s="208"/>
      <c r="BR131" s="208"/>
      <c r="BS131" s="208"/>
      <c r="BT131" s="208"/>
      <c r="BU131" s="208"/>
    </row>
    <row r="132" spans="1:73" x14ac:dyDescent="0.3">
      <c r="A132" s="1">
        <f t="shared" si="108"/>
        <v>0.74422309044429902</v>
      </c>
      <c r="B132" s="219">
        <v>118</v>
      </c>
      <c r="C132" s="233">
        <f t="shared" si="128"/>
        <v>43.90916233621364</v>
      </c>
      <c r="D132" s="233">
        <f t="shared" si="129"/>
        <v>43.90916233621364</v>
      </c>
      <c r="E132" s="233">
        <f t="shared" si="130"/>
        <v>5.3420517044186937</v>
      </c>
      <c r="F132" s="233">
        <f t="shared" si="131"/>
        <v>9.0668963504267559</v>
      </c>
      <c r="G132" s="233">
        <f t="shared" si="132"/>
        <v>15.772727272727273</v>
      </c>
      <c r="H132" s="219">
        <f t="shared" si="109"/>
        <v>118</v>
      </c>
      <c r="S132" s="219">
        <v>118</v>
      </c>
      <c r="T132" s="233">
        <f t="shared" si="133"/>
        <v>43.062678881913186</v>
      </c>
      <c r="U132" s="233">
        <f t="shared" si="134"/>
        <v>43.062678881913186</v>
      </c>
      <c r="V132" s="233">
        <f t="shared" si="135"/>
        <v>7.1519766032511054</v>
      </c>
      <c r="W132" s="233">
        <f t="shared" si="136"/>
        <v>8.9499383601952598</v>
      </c>
      <c r="X132" s="233">
        <f t="shared" si="137"/>
        <v>15.772727272727273</v>
      </c>
      <c r="Y132" s="219">
        <f t="shared" si="110"/>
        <v>118</v>
      </c>
      <c r="Z132" s="1">
        <f t="shared" si="111"/>
        <v>0.72987591325276591</v>
      </c>
      <c r="BO132" s="208"/>
      <c r="BP132" s="208"/>
      <c r="BQ132" s="208"/>
      <c r="BR132" s="208"/>
      <c r="BS132" s="208"/>
      <c r="BT132" s="208"/>
      <c r="BU132" s="208"/>
    </row>
    <row r="133" spans="1:73" x14ac:dyDescent="0.3">
      <c r="A133" s="1">
        <f t="shared" si="108"/>
        <v>0.74483394387010826</v>
      </c>
      <c r="B133" s="219">
        <v>119</v>
      </c>
      <c r="C133" s="233">
        <f t="shared" si="128"/>
        <v>44.317619660271447</v>
      </c>
      <c r="D133" s="233">
        <f t="shared" si="129"/>
        <v>44.317619660271447</v>
      </c>
      <c r="E133" s="233">
        <f t="shared" si="130"/>
        <v>5.3777917202737511</v>
      </c>
      <c r="F133" s="233">
        <f t="shared" si="131"/>
        <v>9.123332595547005</v>
      </c>
      <c r="G133" s="233">
        <f t="shared" si="132"/>
        <v>15.863636363636363</v>
      </c>
      <c r="H133" s="219">
        <f t="shared" si="109"/>
        <v>119.00000000000001</v>
      </c>
      <c r="S133" s="219">
        <v>119</v>
      </c>
      <c r="T133" s="233">
        <f t="shared" si="133"/>
        <v>43.463261941279818</v>
      </c>
      <c r="U133" s="233">
        <f t="shared" si="134"/>
        <v>43.463261941279818</v>
      </c>
      <c r="V133" s="233">
        <f t="shared" si="135"/>
        <v>7.2045531297929761</v>
      </c>
      <c r="W133" s="233">
        <f t="shared" si="136"/>
        <v>9.0052866240110294</v>
      </c>
      <c r="X133" s="233">
        <f t="shared" si="137"/>
        <v>15.863636363636363</v>
      </c>
      <c r="Y133" s="219">
        <f t="shared" si="110"/>
        <v>119</v>
      </c>
      <c r="Z133" s="1">
        <f t="shared" si="111"/>
        <v>0.73047499060974486</v>
      </c>
      <c r="BO133" s="208"/>
      <c r="BP133" s="208"/>
      <c r="BQ133" s="208"/>
      <c r="BR133" s="208"/>
      <c r="BS133" s="208"/>
      <c r="BT133" s="208"/>
      <c r="BU133" s="208"/>
    </row>
    <row r="134" spans="1:73" x14ac:dyDescent="0.3">
      <c r="A134" s="1">
        <f t="shared" si="108"/>
        <v>0.74543461640548747</v>
      </c>
      <c r="B134" s="219">
        <v>120</v>
      </c>
      <c r="C134" s="233">
        <f t="shared" si="128"/>
        <v>44.726076984329246</v>
      </c>
      <c r="D134" s="233">
        <f t="shared" si="129"/>
        <v>44.726076984329246</v>
      </c>
      <c r="E134" s="233">
        <f t="shared" si="130"/>
        <v>5.4135317361288084</v>
      </c>
      <c r="F134" s="233">
        <f t="shared" si="131"/>
        <v>9.1797688406672542</v>
      </c>
      <c r="G134" s="233">
        <f t="shared" si="132"/>
        <v>15.954545454545455</v>
      </c>
      <c r="H134" s="219">
        <f t="shared" si="109"/>
        <v>120</v>
      </c>
      <c r="S134" s="219">
        <v>120</v>
      </c>
      <c r="T134" s="233">
        <f t="shared" si="133"/>
        <v>43.863845000646457</v>
      </c>
      <c r="U134" s="233">
        <f t="shared" si="134"/>
        <v>43.863845000646457</v>
      </c>
      <c r="V134" s="233">
        <f t="shared" si="135"/>
        <v>7.2571296563348469</v>
      </c>
      <c r="W134" s="233">
        <f t="shared" si="136"/>
        <v>9.060634887826799</v>
      </c>
      <c r="X134" s="233">
        <f t="shared" si="137"/>
        <v>15.954545454545455</v>
      </c>
      <c r="Y134" s="219">
        <f t="shared" si="110"/>
        <v>120</v>
      </c>
      <c r="Z134" s="1">
        <f t="shared" si="111"/>
        <v>0.73106408334410766</v>
      </c>
      <c r="BO134" s="208"/>
      <c r="BP134" s="208"/>
      <c r="BQ134" s="208"/>
      <c r="BR134" s="208"/>
      <c r="BS134" s="208"/>
      <c r="BT134" s="208"/>
      <c r="BU134" s="208"/>
    </row>
    <row r="135" spans="1:73" x14ac:dyDescent="0.3">
      <c r="A135" s="1">
        <f t="shared" si="108"/>
        <v>0.74602536046920731</v>
      </c>
      <c r="B135" s="219">
        <v>121</v>
      </c>
      <c r="C135" s="233">
        <f t="shared" si="128"/>
        <v>45.134534308387046</v>
      </c>
      <c r="D135" s="233">
        <f t="shared" si="129"/>
        <v>45.134534308387046</v>
      </c>
      <c r="E135" s="233">
        <f t="shared" si="130"/>
        <v>5.4492717519838667</v>
      </c>
      <c r="F135" s="233">
        <f t="shared" si="131"/>
        <v>9.2362050857875033</v>
      </c>
      <c r="G135" s="233">
        <f t="shared" si="132"/>
        <v>16.045454545454547</v>
      </c>
      <c r="H135" s="219">
        <f t="shared" si="109"/>
        <v>121.00000000000001</v>
      </c>
      <c r="S135" s="219">
        <v>121</v>
      </c>
      <c r="T135" s="233">
        <f t="shared" si="133"/>
        <v>44.264428060013088</v>
      </c>
      <c r="U135" s="233">
        <f t="shared" si="134"/>
        <v>44.264428060013088</v>
      </c>
      <c r="V135" s="233">
        <f t="shared" si="135"/>
        <v>7.3097061828767176</v>
      </c>
      <c r="W135" s="233">
        <f t="shared" si="136"/>
        <v>9.1159831516425687</v>
      </c>
      <c r="X135" s="233">
        <f t="shared" si="137"/>
        <v>16.045454545454547</v>
      </c>
      <c r="Y135" s="219">
        <f t="shared" si="110"/>
        <v>121.00000000000001</v>
      </c>
      <c r="Z135" s="1">
        <f t="shared" si="111"/>
        <v>0.73164343900848072</v>
      </c>
      <c r="BO135" s="208"/>
      <c r="BP135" s="208"/>
      <c r="BQ135" s="208"/>
      <c r="BR135" s="208"/>
      <c r="BS135" s="208"/>
      <c r="BT135" s="208"/>
      <c r="BU135" s="208"/>
    </row>
    <row r="136" spans="1:73" x14ac:dyDescent="0.3">
      <c r="A136" s="1">
        <f t="shared" si="108"/>
        <v>0.7466064202040138</v>
      </c>
      <c r="B136" s="219">
        <v>122</v>
      </c>
      <c r="C136" s="233">
        <f t="shared" si="128"/>
        <v>45.542991632444846</v>
      </c>
      <c r="D136" s="233">
        <f t="shared" si="129"/>
        <v>45.542991632444846</v>
      </c>
      <c r="E136" s="233">
        <f t="shared" si="130"/>
        <v>5.4850117678389241</v>
      </c>
      <c r="F136" s="233">
        <f t="shared" si="131"/>
        <v>9.2926413309077525</v>
      </c>
      <c r="G136" s="233">
        <f t="shared" si="132"/>
        <v>16.136363636363637</v>
      </c>
      <c r="H136" s="219">
        <f t="shared" si="109"/>
        <v>122.00000000000001</v>
      </c>
      <c r="S136" s="219">
        <v>122</v>
      </c>
      <c r="T136" s="233">
        <f t="shared" si="133"/>
        <v>44.665011119379727</v>
      </c>
      <c r="U136" s="233">
        <f t="shared" si="134"/>
        <v>44.665011119379727</v>
      </c>
      <c r="V136" s="233">
        <f t="shared" si="135"/>
        <v>7.3622827094185883</v>
      </c>
      <c r="W136" s="233">
        <f t="shared" si="136"/>
        <v>9.1713314154583401</v>
      </c>
      <c r="X136" s="233">
        <f t="shared" si="137"/>
        <v>16.136363636363637</v>
      </c>
      <c r="Y136" s="219">
        <f t="shared" si="110"/>
        <v>122.00000000000003</v>
      </c>
      <c r="Z136" s="1">
        <f t="shared" si="111"/>
        <v>0.73221329703901172</v>
      </c>
      <c r="BO136" s="208"/>
      <c r="BP136" s="208"/>
      <c r="BQ136" s="208"/>
      <c r="BR136" s="208"/>
      <c r="BS136" s="208"/>
      <c r="BT136" s="208"/>
      <c r="BU136" s="208"/>
    </row>
    <row r="137" spans="1:73" x14ac:dyDescent="0.3">
      <c r="A137" s="1">
        <f t="shared" si="108"/>
        <v>0.7471780318130512</v>
      </c>
      <c r="B137" s="219">
        <v>123</v>
      </c>
      <c r="C137" s="233">
        <f t="shared" si="128"/>
        <v>45.951448956502652</v>
      </c>
      <c r="D137" s="233">
        <f t="shared" si="129"/>
        <v>45.951448956502652</v>
      </c>
      <c r="E137" s="233">
        <f t="shared" si="130"/>
        <v>5.5207517836939815</v>
      </c>
      <c r="F137" s="233">
        <f t="shared" si="131"/>
        <v>9.3490775760279998</v>
      </c>
      <c r="G137" s="233">
        <f t="shared" si="132"/>
        <v>16.227272727272727</v>
      </c>
      <c r="H137" s="219">
        <f t="shared" si="109"/>
        <v>123</v>
      </c>
      <c r="S137" s="219">
        <v>123</v>
      </c>
      <c r="T137" s="233">
        <f t="shared" si="133"/>
        <v>45.065594178746359</v>
      </c>
      <c r="U137" s="233">
        <f t="shared" si="134"/>
        <v>45.065594178746359</v>
      </c>
      <c r="V137" s="233">
        <f t="shared" si="135"/>
        <v>7.414859235960459</v>
      </c>
      <c r="W137" s="233">
        <f t="shared" si="136"/>
        <v>9.2266796792741097</v>
      </c>
      <c r="X137" s="233">
        <f t="shared" si="137"/>
        <v>16.227272727272727</v>
      </c>
      <c r="Y137" s="219">
        <f t="shared" si="110"/>
        <v>123.00000000000003</v>
      </c>
      <c r="Z137" s="1">
        <f t="shared" si="111"/>
        <v>0.7327738890853065</v>
      </c>
      <c r="BO137" s="208"/>
      <c r="BP137" s="208"/>
      <c r="BQ137" s="208"/>
      <c r="BR137" s="208"/>
      <c r="BS137" s="208"/>
      <c r="BT137" s="208"/>
      <c r="BU137" s="208"/>
    </row>
    <row r="138" spans="1:73" x14ac:dyDescent="0.3">
      <c r="A138" s="1">
        <f t="shared" si="108"/>
        <v>0.74774042388000728</v>
      </c>
      <c r="B138" s="219">
        <v>124</v>
      </c>
      <c r="C138" s="233">
        <f t="shared" si="128"/>
        <v>46.359906280560452</v>
      </c>
      <c r="D138" s="233">
        <f t="shared" si="129"/>
        <v>46.359906280560452</v>
      </c>
      <c r="E138" s="233">
        <f t="shared" si="130"/>
        <v>5.5564917995490397</v>
      </c>
      <c r="F138" s="233">
        <f t="shared" si="131"/>
        <v>9.405513821148249</v>
      </c>
      <c r="G138" s="233">
        <f t="shared" si="132"/>
        <v>16.31818181818182</v>
      </c>
      <c r="H138" s="219">
        <f t="shared" si="109"/>
        <v>124</v>
      </c>
      <c r="S138" s="219">
        <v>124</v>
      </c>
      <c r="T138" s="233">
        <f t="shared" si="133"/>
        <v>45.466177238112991</v>
      </c>
      <c r="U138" s="233">
        <f t="shared" si="134"/>
        <v>45.466177238112991</v>
      </c>
      <c r="V138" s="233">
        <f t="shared" si="135"/>
        <v>7.4674357625023298</v>
      </c>
      <c r="W138" s="233">
        <f t="shared" si="136"/>
        <v>9.2820279430898793</v>
      </c>
      <c r="X138" s="233">
        <f t="shared" si="137"/>
        <v>16.31818181818182</v>
      </c>
      <c r="Y138" s="219">
        <f t="shared" si="110"/>
        <v>124</v>
      </c>
      <c r="Z138" s="1">
        <f t="shared" si="111"/>
        <v>0.73332543932440308</v>
      </c>
      <c r="BO138" s="208"/>
      <c r="BP138" s="208"/>
      <c r="BQ138" s="208"/>
      <c r="BR138" s="208"/>
      <c r="BS138" s="208"/>
      <c r="BT138" s="208"/>
      <c r="BU138" s="208"/>
    </row>
    <row r="139" spans="1:73" x14ac:dyDescent="0.3">
      <c r="A139" s="1">
        <f t="shared" si="108"/>
        <v>0.74829381767389203</v>
      </c>
      <c r="B139" s="219">
        <v>125</v>
      </c>
      <c r="C139" s="233">
        <f t="shared" si="128"/>
        <v>46.768363604618251</v>
      </c>
      <c r="D139" s="233">
        <f t="shared" si="129"/>
        <v>46.768363604618251</v>
      </c>
      <c r="E139" s="233">
        <f t="shared" si="130"/>
        <v>5.5922318154040971</v>
      </c>
      <c r="F139" s="233">
        <f t="shared" si="131"/>
        <v>9.4619500662684981</v>
      </c>
      <c r="G139" s="233">
        <f t="shared" si="132"/>
        <v>16.40909090909091</v>
      </c>
      <c r="H139" s="219">
        <f t="shared" si="109"/>
        <v>125</v>
      </c>
      <c r="S139" s="219">
        <v>125</v>
      </c>
      <c r="T139" s="233">
        <f t="shared" si="133"/>
        <v>45.86676029747963</v>
      </c>
      <c r="U139" s="233">
        <f t="shared" si="134"/>
        <v>45.86676029747963</v>
      </c>
      <c r="V139" s="233">
        <f t="shared" si="135"/>
        <v>7.5200122890442005</v>
      </c>
      <c r="W139" s="233">
        <f t="shared" si="136"/>
        <v>9.337376206905649</v>
      </c>
      <c r="X139" s="233">
        <f t="shared" si="137"/>
        <v>16.40909090909091</v>
      </c>
      <c r="Y139" s="219">
        <f t="shared" si="110"/>
        <v>125.00000000000001</v>
      </c>
      <c r="Z139" s="1">
        <f t="shared" si="111"/>
        <v>0.73386816475967398</v>
      </c>
      <c r="BO139" s="208"/>
      <c r="BP139" s="208"/>
      <c r="BQ139" s="208"/>
      <c r="BR139" s="208"/>
      <c r="BS139" s="208"/>
      <c r="BT139" s="208"/>
      <c r="BU139" s="208"/>
    </row>
    <row r="140" spans="1:73" x14ac:dyDescent="0.3">
      <c r="A140" s="1">
        <f t="shared" si="108"/>
        <v>0.74883842743930229</v>
      </c>
      <c r="B140" s="219">
        <v>126</v>
      </c>
      <c r="C140" s="233">
        <f t="shared" si="128"/>
        <v>47.176820928676051</v>
      </c>
      <c r="D140" s="233">
        <f t="shared" si="129"/>
        <v>47.176820928676051</v>
      </c>
      <c r="E140" s="233">
        <f t="shared" si="130"/>
        <v>5.6279718312591545</v>
      </c>
      <c r="F140" s="233">
        <f t="shared" si="131"/>
        <v>9.5183863113887472</v>
      </c>
      <c r="G140" s="233">
        <f t="shared" si="132"/>
        <v>16.5</v>
      </c>
      <c r="H140" s="219">
        <f t="shared" si="109"/>
        <v>126.00000000000001</v>
      </c>
      <c r="S140" s="219">
        <v>126</v>
      </c>
      <c r="T140" s="233">
        <f t="shared" si="133"/>
        <v>46.267343356846261</v>
      </c>
      <c r="U140" s="233">
        <f t="shared" si="134"/>
        <v>46.267343356846261</v>
      </c>
      <c r="V140" s="233">
        <f t="shared" si="135"/>
        <v>7.5725888155860712</v>
      </c>
      <c r="W140" s="233">
        <f t="shared" si="136"/>
        <v>9.3927244707214186</v>
      </c>
      <c r="X140" s="233">
        <f t="shared" si="137"/>
        <v>16.5</v>
      </c>
      <c r="Y140" s="219">
        <f t="shared" si="110"/>
        <v>126.00000000000001</v>
      </c>
      <c r="Z140" s="1">
        <f t="shared" si="111"/>
        <v>0.73440227550549608</v>
      </c>
      <c r="BO140" s="208"/>
      <c r="BP140" s="208"/>
      <c r="BQ140" s="208"/>
      <c r="BR140" s="208"/>
      <c r="BS140" s="208"/>
      <c r="BT140" s="208"/>
      <c r="BU140" s="208"/>
    </row>
    <row r="141" spans="1:73" x14ac:dyDescent="0.3">
      <c r="A141" s="1">
        <f t="shared" si="108"/>
        <v>0.74937446067297409</v>
      </c>
      <c r="B141" s="219">
        <v>127</v>
      </c>
      <c r="C141" s="233">
        <f t="shared" si="128"/>
        <v>47.585278252733858</v>
      </c>
      <c r="D141" s="233">
        <f t="shared" si="129"/>
        <v>47.585278252733858</v>
      </c>
      <c r="E141" s="233">
        <f t="shared" si="130"/>
        <v>5.6637118471142118</v>
      </c>
      <c r="F141" s="233">
        <f t="shared" si="131"/>
        <v>9.5748225565089946</v>
      </c>
      <c r="G141" s="233">
        <f t="shared" si="132"/>
        <v>16.590909090909093</v>
      </c>
      <c r="H141" s="219">
        <f t="shared" si="109"/>
        <v>127.00000000000001</v>
      </c>
      <c r="S141" s="219">
        <v>127</v>
      </c>
      <c r="T141" s="233">
        <f t="shared" si="133"/>
        <v>46.667926416212893</v>
      </c>
      <c r="U141" s="233">
        <f t="shared" si="134"/>
        <v>46.667926416212893</v>
      </c>
      <c r="V141" s="233">
        <f t="shared" si="135"/>
        <v>7.6251653421279419</v>
      </c>
      <c r="W141" s="233">
        <f t="shared" si="136"/>
        <v>9.4480727345371882</v>
      </c>
      <c r="X141" s="233">
        <f t="shared" si="137"/>
        <v>16.590909090909093</v>
      </c>
      <c r="Y141" s="219">
        <f t="shared" si="110"/>
        <v>127.00000000000001</v>
      </c>
      <c r="Z141" s="1">
        <f t="shared" si="111"/>
        <v>0.73492797505847063</v>
      </c>
      <c r="BO141" s="208"/>
      <c r="BP141" s="208"/>
      <c r="BQ141" s="208"/>
      <c r="BR141" s="208"/>
      <c r="BS141" s="208"/>
      <c r="BT141" s="208"/>
      <c r="BU141" s="208"/>
    </row>
    <row r="142" spans="1:73" x14ac:dyDescent="0.3">
      <c r="A142" s="1">
        <f t="shared" si="108"/>
        <v>0.74990211838736964</v>
      </c>
      <c r="B142" s="219">
        <v>128</v>
      </c>
      <c r="C142" s="233">
        <f t="shared" si="128"/>
        <v>47.993735576791657</v>
      </c>
      <c r="D142" s="233">
        <f t="shared" si="129"/>
        <v>47.993735576791657</v>
      </c>
      <c r="E142" s="233">
        <f t="shared" si="130"/>
        <v>5.6994518629692701</v>
      </c>
      <c r="F142" s="233">
        <f t="shared" si="131"/>
        <v>9.6312588016292437</v>
      </c>
      <c r="G142" s="233">
        <f t="shared" si="132"/>
        <v>16.68181818181818</v>
      </c>
      <c r="H142" s="219">
        <f t="shared" si="109"/>
        <v>128</v>
      </c>
      <c r="S142" s="219">
        <v>128</v>
      </c>
      <c r="T142" s="233">
        <f t="shared" si="133"/>
        <v>47.068509475579532</v>
      </c>
      <c r="U142" s="233">
        <f t="shared" si="134"/>
        <v>47.068509475579532</v>
      </c>
      <c r="V142" s="233">
        <f t="shared" si="135"/>
        <v>7.6777418686698127</v>
      </c>
      <c r="W142" s="233">
        <f t="shared" si="136"/>
        <v>9.5034209983529578</v>
      </c>
      <c r="X142" s="233">
        <f t="shared" si="137"/>
        <v>16.68181818181818</v>
      </c>
      <c r="Y142" s="219">
        <f t="shared" si="110"/>
        <v>128.00000000000003</v>
      </c>
      <c r="Z142" s="1">
        <f t="shared" si="111"/>
        <v>0.73544546055593008</v>
      </c>
      <c r="BO142" s="208"/>
      <c r="BP142" s="208"/>
      <c r="BQ142" s="208"/>
      <c r="BR142" s="208"/>
      <c r="BS142" s="208"/>
      <c r="BT142" s="208"/>
      <c r="BU142" s="208"/>
    </row>
    <row r="143" spans="1:73" x14ac:dyDescent="0.3">
      <c r="A143" s="1">
        <f t="shared" ref="A143:A164" si="165">(C143+D143)/H143</f>
        <v>0.75042159536200703</v>
      </c>
      <c r="B143" s="219">
        <v>129</v>
      </c>
      <c r="C143" s="233">
        <f t="shared" si="128"/>
        <v>48.402192900849457</v>
      </c>
      <c r="D143" s="233">
        <f t="shared" si="129"/>
        <v>48.402192900849457</v>
      </c>
      <c r="E143" s="233">
        <f t="shared" si="130"/>
        <v>5.7351918788243275</v>
      </c>
      <c r="F143" s="233">
        <f t="shared" si="131"/>
        <v>9.6876950467494929</v>
      </c>
      <c r="G143" s="233">
        <f t="shared" si="132"/>
        <v>16.772727272727273</v>
      </c>
      <c r="H143" s="219">
        <f t="shared" ref="H143:H164" si="166">SUM(C143:G143)</f>
        <v>129</v>
      </c>
      <c r="S143" s="219">
        <v>129</v>
      </c>
      <c r="T143" s="233">
        <f t="shared" si="133"/>
        <v>47.469092534946164</v>
      </c>
      <c r="U143" s="233">
        <f t="shared" si="134"/>
        <v>47.469092534946164</v>
      </c>
      <c r="V143" s="233">
        <f t="shared" si="135"/>
        <v>7.7303183952116834</v>
      </c>
      <c r="W143" s="233">
        <f t="shared" si="136"/>
        <v>9.5587692621687275</v>
      </c>
      <c r="X143" s="233">
        <f t="shared" si="137"/>
        <v>16.772727272727273</v>
      </c>
      <c r="Y143" s="219">
        <f t="shared" ref="Y143:Y164" si="167">SUM(T143:X143)</f>
        <v>129</v>
      </c>
      <c r="Z143" s="1">
        <f t="shared" ref="Z143:Z163" si="168">(T143+U143)/Y143</f>
        <v>0.73595492302242116</v>
      </c>
      <c r="BO143" s="208"/>
      <c r="BP143" s="208"/>
      <c r="BQ143" s="208"/>
      <c r="BR143" s="208"/>
      <c r="BS143" s="208"/>
      <c r="BT143" s="208"/>
      <c r="BU143" s="208"/>
    </row>
    <row r="144" spans="1:73" x14ac:dyDescent="0.3">
      <c r="A144" s="1">
        <f t="shared" si="165"/>
        <v>0.75093308038318851</v>
      </c>
      <c r="B144" s="219">
        <v>130</v>
      </c>
      <c r="C144" s="233">
        <f t="shared" si="128"/>
        <v>48.810650224907256</v>
      </c>
      <c r="D144" s="233">
        <f t="shared" si="129"/>
        <v>48.810650224907256</v>
      </c>
      <c r="E144" s="233">
        <f t="shared" si="130"/>
        <v>5.7709318946793848</v>
      </c>
      <c r="F144" s="233">
        <f t="shared" si="131"/>
        <v>9.744131291869742</v>
      </c>
      <c r="G144" s="233">
        <f t="shared" si="132"/>
        <v>16.863636363636363</v>
      </c>
      <c r="H144" s="219">
        <f t="shared" si="166"/>
        <v>130</v>
      </c>
      <c r="S144" s="219">
        <v>130</v>
      </c>
      <c r="T144" s="233">
        <f t="shared" si="133"/>
        <v>47.869675594312795</v>
      </c>
      <c r="U144" s="233">
        <f t="shared" si="134"/>
        <v>47.869675594312795</v>
      </c>
      <c r="V144" s="233">
        <f t="shared" si="135"/>
        <v>7.7828949217535541</v>
      </c>
      <c r="W144" s="233">
        <f t="shared" si="136"/>
        <v>9.6141175259844971</v>
      </c>
      <c r="X144" s="233">
        <f t="shared" si="137"/>
        <v>16.863636363636363</v>
      </c>
      <c r="Y144" s="219">
        <f t="shared" si="167"/>
        <v>130</v>
      </c>
      <c r="Z144" s="1">
        <f t="shared" si="168"/>
        <v>0.73645654760481227</v>
      </c>
      <c r="BO144" s="208"/>
      <c r="BP144" s="208"/>
      <c r="BQ144" s="208"/>
      <c r="BR144" s="208"/>
      <c r="BS144" s="208"/>
      <c r="BT144" s="208"/>
      <c r="BU144" s="208"/>
    </row>
    <row r="145" spans="1:73" x14ac:dyDescent="0.3">
      <c r="A145" s="1">
        <f t="shared" si="165"/>
        <v>0.7514367564727491</v>
      </c>
      <c r="B145" s="219">
        <v>131</v>
      </c>
      <c r="C145" s="233">
        <f t="shared" si="128"/>
        <v>49.219107548965063</v>
      </c>
      <c r="D145" s="233">
        <f t="shared" si="129"/>
        <v>49.219107548965063</v>
      </c>
      <c r="E145" s="233">
        <f t="shared" si="130"/>
        <v>5.8066719105344422</v>
      </c>
      <c r="F145" s="233">
        <f t="shared" si="131"/>
        <v>9.8005675369899912</v>
      </c>
      <c r="G145" s="233">
        <f t="shared" si="132"/>
        <v>16.954545454545453</v>
      </c>
      <c r="H145" s="219">
        <f t="shared" si="166"/>
        <v>131</v>
      </c>
      <c r="S145" s="219">
        <v>131</v>
      </c>
      <c r="T145" s="233">
        <f t="shared" si="133"/>
        <v>48.270258653679434</v>
      </c>
      <c r="U145" s="233">
        <f t="shared" si="134"/>
        <v>48.270258653679434</v>
      </c>
      <c r="V145" s="233">
        <f t="shared" si="135"/>
        <v>7.8354714482954249</v>
      </c>
      <c r="W145" s="233">
        <f t="shared" si="136"/>
        <v>9.6694657898002667</v>
      </c>
      <c r="X145" s="233">
        <f t="shared" si="137"/>
        <v>16.954545454545453</v>
      </c>
      <c r="Y145" s="219">
        <f t="shared" si="167"/>
        <v>131</v>
      </c>
      <c r="Z145" s="1">
        <f t="shared" si="168"/>
        <v>0.73695051379663257</v>
      </c>
      <c r="BO145" s="208"/>
      <c r="BP145" s="208"/>
      <c r="BQ145" s="208"/>
      <c r="BR145" s="208"/>
      <c r="BS145" s="208"/>
      <c r="BT145" s="208"/>
      <c r="BU145" s="208"/>
    </row>
    <row r="146" spans="1:73" x14ac:dyDescent="0.3">
      <c r="A146" s="1">
        <f t="shared" si="165"/>
        <v>0.75193280110640703</v>
      </c>
      <c r="B146" s="219">
        <v>132</v>
      </c>
      <c r="C146" s="233">
        <f t="shared" si="128"/>
        <v>49.627564873022862</v>
      </c>
      <c r="D146" s="233">
        <f t="shared" si="129"/>
        <v>49.627564873022862</v>
      </c>
      <c r="E146" s="233">
        <f t="shared" si="130"/>
        <v>5.8424119263895005</v>
      </c>
      <c r="F146" s="233">
        <f t="shared" si="131"/>
        <v>9.8570037821102403</v>
      </c>
      <c r="G146" s="233">
        <f t="shared" si="132"/>
        <v>17.045454545454547</v>
      </c>
      <c r="H146" s="219">
        <f t="shared" si="166"/>
        <v>132</v>
      </c>
      <c r="S146" s="219">
        <v>132</v>
      </c>
      <c r="T146" s="233">
        <f t="shared" si="133"/>
        <v>48.670841713046066</v>
      </c>
      <c r="U146" s="233">
        <f t="shared" si="134"/>
        <v>48.670841713046066</v>
      </c>
      <c r="V146" s="233">
        <f t="shared" si="135"/>
        <v>7.8880479748372956</v>
      </c>
      <c r="W146" s="233">
        <f t="shared" si="136"/>
        <v>9.7248140536160363</v>
      </c>
      <c r="X146" s="233">
        <f t="shared" si="137"/>
        <v>17.045454545454547</v>
      </c>
      <c r="Y146" s="219">
        <f t="shared" si="167"/>
        <v>132</v>
      </c>
      <c r="Z146" s="1">
        <f t="shared" si="168"/>
        <v>0.7374369956522131</v>
      </c>
      <c r="BO146" s="208"/>
      <c r="BP146" s="208"/>
      <c r="BQ146" s="208"/>
      <c r="BR146" s="208"/>
      <c r="BS146" s="208"/>
      <c r="BT146" s="208"/>
      <c r="BU146" s="208"/>
    </row>
    <row r="147" spans="1:73" x14ac:dyDescent="0.3">
      <c r="A147" s="1">
        <f t="shared" si="165"/>
        <v>0.75242138642226564</v>
      </c>
      <c r="B147" s="219">
        <v>133</v>
      </c>
      <c r="C147" s="233">
        <f t="shared" si="128"/>
        <v>50.036022197080662</v>
      </c>
      <c r="D147" s="233">
        <f t="shared" si="129"/>
        <v>50.036022197080662</v>
      </c>
      <c r="E147" s="233">
        <f t="shared" si="130"/>
        <v>5.8781519422445578</v>
      </c>
      <c r="F147" s="233">
        <f t="shared" si="131"/>
        <v>9.9134400272304894</v>
      </c>
      <c r="G147" s="233">
        <f t="shared" si="132"/>
        <v>17.136363636363637</v>
      </c>
      <c r="H147" s="219">
        <f t="shared" si="166"/>
        <v>133</v>
      </c>
      <c r="S147" s="219">
        <v>133</v>
      </c>
      <c r="T147" s="233">
        <f t="shared" si="133"/>
        <v>49.071424772412705</v>
      </c>
      <c r="U147" s="233">
        <f t="shared" si="134"/>
        <v>49.071424772412705</v>
      </c>
      <c r="V147" s="233">
        <f t="shared" si="135"/>
        <v>7.9406245013791663</v>
      </c>
      <c r="W147" s="233">
        <f t="shared" si="136"/>
        <v>9.7801623174318078</v>
      </c>
      <c r="X147" s="233">
        <f t="shared" si="137"/>
        <v>17.136363636363637</v>
      </c>
      <c r="Y147" s="219">
        <f t="shared" si="167"/>
        <v>133</v>
      </c>
      <c r="Z147" s="1">
        <f t="shared" si="168"/>
        <v>0.7379161619911685</v>
      </c>
      <c r="BO147" s="208"/>
      <c r="BP147" s="208"/>
      <c r="BQ147" s="208"/>
      <c r="BR147" s="208"/>
      <c r="BS147" s="208"/>
      <c r="BT147" s="208"/>
      <c r="BU147" s="208"/>
    </row>
    <row r="148" spans="1:73" x14ac:dyDescent="0.3">
      <c r="A148" s="1">
        <f t="shared" si="165"/>
        <v>0.75290267941997702</v>
      </c>
      <c r="B148" s="219">
        <v>134</v>
      </c>
      <c r="C148" s="233">
        <f t="shared" si="128"/>
        <v>50.444479521138462</v>
      </c>
      <c r="D148" s="233">
        <f t="shared" si="129"/>
        <v>50.444479521138462</v>
      </c>
      <c r="E148" s="233">
        <f t="shared" si="130"/>
        <v>5.9138919580996152</v>
      </c>
      <c r="F148" s="233">
        <f t="shared" si="131"/>
        <v>9.9698762723507386</v>
      </c>
      <c r="G148" s="233">
        <f t="shared" si="132"/>
        <v>17.227272727272727</v>
      </c>
      <c r="H148" s="219">
        <f t="shared" si="166"/>
        <v>134</v>
      </c>
      <c r="S148" s="219">
        <v>134</v>
      </c>
      <c r="T148" s="233">
        <f t="shared" si="133"/>
        <v>49.472007831779337</v>
      </c>
      <c r="U148" s="233">
        <f t="shared" si="134"/>
        <v>49.472007831779337</v>
      </c>
      <c r="V148" s="233">
        <f t="shared" si="135"/>
        <v>7.993201027921037</v>
      </c>
      <c r="W148" s="233">
        <f t="shared" si="136"/>
        <v>9.8355105812475774</v>
      </c>
      <c r="X148" s="233">
        <f t="shared" si="137"/>
        <v>17.227272727272727</v>
      </c>
      <c r="Y148" s="219">
        <f t="shared" si="167"/>
        <v>134</v>
      </c>
      <c r="Z148" s="1">
        <f t="shared" si="168"/>
        <v>0.73838817659372147</v>
      </c>
      <c r="BO148" s="208"/>
      <c r="BP148" s="208"/>
      <c r="BQ148" s="208"/>
      <c r="BR148" s="208"/>
      <c r="BS148" s="208"/>
      <c r="BT148" s="208"/>
      <c r="BU148" s="208"/>
    </row>
    <row r="149" spans="1:73" x14ac:dyDescent="0.3">
      <c r="A149" s="1">
        <f t="shared" si="165"/>
        <v>0.75337684215105583</v>
      </c>
      <c r="B149" s="219">
        <v>135</v>
      </c>
      <c r="C149" s="233">
        <f t="shared" si="128"/>
        <v>50.852936845196268</v>
      </c>
      <c r="D149" s="233">
        <f t="shared" si="129"/>
        <v>50.852936845196268</v>
      </c>
      <c r="E149" s="233">
        <f t="shared" si="130"/>
        <v>5.9496319739546735</v>
      </c>
      <c r="F149" s="233">
        <f t="shared" si="131"/>
        <v>10.026312517470988</v>
      </c>
      <c r="G149" s="233">
        <f t="shared" si="132"/>
        <v>17.31818181818182</v>
      </c>
      <c r="H149" s="219">
        <f t="shared" si="166"/>
        <v>135</v>
      </c>
      <c r="S149" s="219">
        <v>135</v>
      </c>
      <c r="T149" s="233">
        <f t="shared" si="133"/>
        <v>49.872590891145968</v>
      </c>
      <c r="U149" s="233">
        <f t="shared" si="134"/>
        <v>49.872590891145968</v>
      </c>
      <c r="V149" s="233">
        <f t="shared" si="135"/>
        <v>8.0457775544629087</v>
      </c>
      <c r="W149" s="233">
        <f t="shared" si="136"/>
        <v>9.890858845063347</v>
      </c>
      <c r="X149" s="233">
        <f t="shared" si="137"/>
        <v>17.31818181818182</v>
      </c>
      <c r="Y149" s="219">
        <f t="shared" si="167"/>
        <v>135</v>
      </c>
      <c r="Z149" s="1">
        <f t="shared" si="168"/>
        <v>0.73885319838734764</v>
      </c>
      <c r="BO149" s="208"/>
      <c r="BP149" s="208"/>
      <c r="BQ149" s="208"/>
      <c r="BR149" s="208"/>
      <c r="BS149" s="208"/>
      <c r="BT149" s="208"/>
      <c r="BU149" s="208"/>
    </row>
    <row r="150" spans="1:73" x14ac:dyDescent="0.3">
      <c r="A150" s="1">
        <f t="shared" si="165"/>
        <v>0.75384403190079496</v>
      </c>
      <c r="B150" s="219">
        <v>136</v>
      </c>
      <c r="C150" s="233">
        <f t="shared" si="128"/>
        <v>51.261394169254068</v>
      </c>
      <c r="D150" s="233">
        <f t="shared" si="129"/>
        <v>51.261394169254068</v>
      </c>
      <c r="E150" s="233">
        <f t="shared" si="130"/>
        <v>5.9853719898097308</v>
      </c>
      <c r="F150" s="233">
        <f t="shared" si="131"/>
        <v>10.082748762591237</v>
      </c>
      <c r="G150" s="233">
        <f t="shared" si="132"/>
        <v>17.40909090909091</v>
      </c>
      <c r="H150" s="219">
        <f t="shared" si="166"/>
        <v>136.00000000000003</v>
      </c>
      <c r="S150" s="219">
        <v>136</v>
      </c>
      <c r="T150" s="233">
        <f t="shared" si="133"/>
        <v>50.273173950512607</v>
      </c>
      <c r="U150" s="233">
        <f t="shared" si="134"/>
        <v>50.273173950512607</v>
      </c>
      <c r="V150" s="233">
        <f t="shared" si="135"/>
        <v>8.0983540810047785</v>
      </c>
      <c r="W150" s="233">
        <f t="shared" si="136"/>
        <v>9.9462071088791166</v>
      </c>
      <c r="X150" s="233">
        <f t="shared" si="137"/>
        <v>17.40909090909091</v>
      </c>
      <c r="Y150" s="219">
        <f t="shared" si="167"/>
        <v>136.00000000000003</v>
      </c>
      <c r="Z150" s="1">
        <f t="shared" si="168"/>
        <v>0.73931138162518528</v>
      </c>
      <c r="BO150" s="208"/>
      <c r="BP150" s="208"/>
      <c r="BQ150" s="208"/>
      <c r="BR150" s="208"/>
      <c r="BS150" s="208"/>
      <c r="BT150" s="208"/>
      <c r="BU150" s="208"/>
    </row>
    <row r="151" spans="1:73" x14ac:dyDescent="0.3">
      <c r="A151" s="1">
        <f t="shared" si="165"/>
        <v>0.75430440136221699</v>
      </c>
      <c r="B151" s="219">
        <v>137</v>
      </c>
      <c r="C151" s="233">
        <f t="shared" si="128"/>
        <v>51.669851493311867</v>
      </c>
      <c r="D151" s="233">
        <f t="shared" si="129"/>
        <v>51.669851493311867</v>
      </c>
      <c r="E151" s="233">
        <f t="shared" si="130"/>
        <v>6.0211120056647882</v>
      </c>
      <c r="F151" s="233">
        <f t="shared" si="131"/>
        <v>10.139185007711484</v>
      </c>
      <c r="G151" s="233">
        <f t="shared" si="132"/>
        <v>17.5</v>
      </c>
      <c r="H151" s="219">
        <f t="shared" si="166"/>
        <v>137</v>
      </c>
      <c r="S151" s="219">
        <v>137</v>
      </c>
      <c r="T151" s="233">
        <f t="shared" si="133"/>
        <v>50.673757009879239</v>
      </c>
      <c r="U151" s="233">
        <f t="shared" si="134"/>
        <v>50.673757009879239</v>
      </c>
      <c r="V151" s="233">
        <f t="shared" si="135"/>
        <v>8.1509306075466483</v>
      </c>
      <c r="W151" s="233">
        <f t="shared" si="136"/>
        <v>10.001555372694888</v>
      </c>
      <c r="X151" s="233">
        <f t="shared" si="137"/>
        <v>17.5</v>
      </c>
      <c r="Y151" s="219">
        <f t="shared" si="167"/>
        <v>137.00000000000003</v>
      </c>
      <c r="Z151" s="1">
        <f t="shared" si="168"/>
        <v>0.73976287605663105</v>
      </c>
      <c r="BO151" s="208"/>
      <c r="BP151" s="208"/>
      <c r="BQ151" s="208"/>
      <c r="BR151" s="208"/>
      <c r="BS151" s="208"/>
      <c r="BT151" s="208"/>
      <c r="BU151" s="208"/>
    </row>
    <row r="152" spans="1:73" x14ac:dyDescent="0.3">
      <c r="A152" s="1">
        <f t="shared" si="165"/>
        <v>0.75475809880245892</v>
      </c>
      <c r="B152" s="219">
        <v>138</v>
      </c>
      <c r="C152" s="233">
        <f t="shared" si="128"/>
        <v>52.078308817369667</v>
      </c>
      <c r="D152" s="233">
        <f t="shared" si="129"/>
        <v>52.078308817369667</v>
      </c>
      <c r="E152" s="233">
        <f t="shared" si="130"/>
        <v>6.0568520215198456</v>
      </c>
      <c r="F152" s="233">
        <f t="shared" si="131"/>
        <v>10.195621252831733</v>
      </c>
      <c r="G152" s="233">
        <f t="shared" si="132"/>
        <v>17.590909090909093</v>
      </c>
      <c r="H152" s="219">
        <f t="shared" si="166"/>
        <v>138</v>
      </c>
      <c r="S152" s="219">
        <v>138</v>
      </c>
      <c r="T152" s="233">
        <f t="shared" si="133"/>
        <v>51.074340069245871</v>
      </c>
      <c r="U152" s="233">
        <f t="shared" si="134"/>
        <v>51.074340069245871</v>
      </c>
      <c r="V152" s="233">
        <f t="shared" si="135"/>
        <v>8.2035071340885199</v>
      </c>
      <c r="W152" s="233">
        <f t="shared" si="136"/>
        <v>10.056903636510658</v>
      </c>
      <c r="X152" s="233">
        <f t="shared" si="137"/>
        <v>17.590909090909093</v>
      </c>
      <c r="Y152" s="219">
        <f t="shared" si="167"/>
        <v>138</v>
      </c>
      <c r="Z152" s="1">
        <f t="shared" si="168"/>
        <v>0.74020782709051991</v>
      </c>
      <c r="BO152" s="208"/>
      <c r="BP152" s="208"/>
      <c r="BQ152" s="208"/>
      <c r="BR152" s="208"/>
      <c r="BS152" s="208"/>
      <c r="BT152" s="208"/>
      <c r="BU152" s="208"/>
    </row>
    <row r="153" spans="1:73" x14ac:dyDescent="0.3">
      <c r="A153" s="1">
        <f t="shared" si="165"/>
        <v>0.75520526822197809</v>
      </c>
      <c r="B153" s="219">
        <v>139</v>
      </c>
      <c r="C153" s="233">
        <f t="shared" ref="C153:C164" si="169">(B153-$N$25)*$E$7</f>
        <v>52.486766141427474</v>
      </c>
      <c r="D153" s="233">
        <f t="shared" ref="D153:D164" si="170">(B153-$N$25)*$E$7</f>
        <v>52.486766141427474</v>
      </c>
      <c r="E153" s="233">
        <f t="shared" ref="E153:E164" si="171">$M$25+(B153-$N$25)*$E$8</f>
        <v>6.0925920373749038</v>
      </c>
      <c r="F153" s="233">
        <f t="shared" ref="F153:F164" si="172">$L$25+(B153-$N$25)*$E$9</f>
        <v>10.252057497951983</v>
      </c>
      <c r="G153" s="233">
        <f t="shared" ref="G153:G164" si="173">$K$25+(B153-$N$25)*$E$10</f>
        <v>17.68181818181818</v>
      </c>
      <c r="H153" s="219">
        <f t="shared" si="166"/>
        <v>139</v>
      </c>
      <c r="S153" s="219">
        <v>139</v>
      </c>
      <c r="T153" s="233">
        <f t="shared" si="133"/>
        <v>51.47492312861251</v>
      </c>
      <c r="U153" s="233">
        <f t="shared" si="134"/>
        <v>51.47492312861251</v>
      </c>
      <c r="V153" s="233">
        <f t="shared" si="135"/>
        <v>8.2560836606303916</v>
      </c>
      <c r="W153" s="233">
        <f t="shared" si="136"/>
        <v>10.112251900326427</v>
      </c>
      <c r="X153" s="233">
        <f t="shared" si="137"/>
        <v>17.68181818181818</v>
      </c>
      <c r="Y153" s="219">
        <f t="shared" si="167"/>
        <v>139.00000000000003</v>
      </c>
      <c r="Z153" s="1">
        <f t="shared" si="168"/>
        <v>0.74064637595125893</v>
      </c>
      <c r="BO153" s="208"/>
      <c r="BP153" s="208"/>
      <c r="BQ153" s="208"/>
      <c r="BR153" s="208"/>
      <c r="BS153" s="208"/>
      <c r="BT153" s="208"/>
      <c r="BU153" s="208"/>
    </row>
    <row r="154" spans="1:73" x14ac:dyDescent="0.3">
      <c r="A154" s="1">
        <f t="shared" si="165"/>
        <v>0.75564604950693237</v>
      </c>
      <c r="B154" s="219">
        <v>140</v>
      </c>
      <c r="C154" s="233">
        <f t="shared" si="169"/>
        <v>52.895223465485273</v>
      </c>
      <c r="D154" s="233">
        <f t="shared" si="170"/>
        <v>52.895223465485273</v>
      </c>
      <c r="E154" s="233">
        <f t="shared" si="171"/>
        <v>6.1283320532299612</v>
      </c>
      <c r="F154" s="233">
        <f t="shared" si="172"/>
        <v>10.308493743072232</v>
      </c>
      <c r="G154" s="233">
        <f t="shared" si="173"/>
        <v>17.772727272727273</v>
      </c>
      <c r="H154" s="219">
        <f t="shared" si="166"/>
        <v>140.00000000000003</v>
      </c>
      <c r="S154" s="219">
        <v>140</v>
      </c>
      <c r="T154" s="233">
        <f t="shared" ref="T154:T164" si="174">(S154-$AD$21)*$V$6</f>
        <v>51.875506187979141</v>
      </c>
      <c r="U154" s="233">
        <f t="shared" ref="U154:U164" si="175">(S154-$AD$21)*$V$7</f>
        <v>51.875506187979141</v>
      </c>
      <c r="V154" s="233">
        <f t="shared" ref="V154:V164" si="176">$AA$21+(S154-$AD$21)*$V$8</f>
        <v>8.3086601871722614</v>
      </c>
      <c r="W154" s="233">
        <f t="shared" ref="W154:W164" si="177">$AB$21+(S154-$AD$21)*$V$9</f>
        <v>10.167600164142197</v>
      </c>
      <c r="X154" s="233">
        <f t="shared" ref="X154:X164" si="178">$AC$21+(S154-$AD$21)*$V$10</f>
        <v>17.772727272727273</v>
      </c>
      <c r="Y154" s="219">
        <f t="shared" si="167"/>
        <v>140.00000000000003</v>
      </c>
      <c r="Z154" s="1">
        <f t="shared" si="168"/>
        <v>0.74107865982827326</v>
      </c>
      <c r="BO154" s="208"/>
      <c r="BP154" s="208"/>
      <c r="BQ154" s="208"/>
      <c r="BR154" s="208"/>
      <c r="BS154" s="208"/>
      <c r="BT154" s="208"/>
      <c r="BU154" s="208"/>
    </row>
    <row r="155" spans="1:73" x14ac:dyDescent="0.3">
      <c r="A155" s="1">
        <f t="shared" si="165"/>
        <v>0.75608057857507893</v>
      </c>
      <c r="B155" s="219">
        <v>141</v>
      </c>
      <c r="C155" s="233">
        <f t="shared" si="169"/>
        <v>53.303680789543073</v>
      </c>
      <c r="D155" s="233">
        <f t="shared" si="170"/>
        <v>53.303680789543073</v>
      </c>
      <c r="E155" s="233">
        <f t="shared" si="171"/>
        <v>6.1640720690850186</v>
      </c>
      <c r="F155" s="233">
        <f t="shared" si="172"/>
        <v>10.364929988192479</v>
      </c>
      <c r="G155" s="233">
        <f t="shared" si="173"/>
        <v>17.863636363636363</v>
      </c>
      <c r="H155" s="219">
        <f t="shared" si="166"/>
        <v>141.00000000000003</v>
      </c>
      <c r="S155" s="219">
        <v>141</v>
      </c>
      <c r="T155" s="233">
        <f t="shared" si="174"/>
        <v>52.276089247345773</v>
      </c>
      <c r="U155" s="233">
        <f t="shared" si="175"/>
        <v>52.276089247345773</v>
      </c>
      <c r="V155" s="233">
        <f t="shared" si="176"/>
        <v>8.361236713714133</v>
      </c>
      <c r="W155" s="233">
        <f t="shared" si="177"/>
        <v>10.222948427957967</v>
      </c>
      <c r="X155" s="233">
        <f t="shared" si="178"/>
        <v>17.863636363636363</v>
      </c>
      <c r="Y155" s="219">
        <f t="shared" si="167"/>
        <v>141.00000000000003</v>
      </c>
      <c r="Z155" s="1">
        <f t="shared" si="168"/>
        <v>0.7415048120190888</v>
      </c>
      <c r="BO155" s="208"/>
      <c r="BP155" s="208"/>
      <c r="BQ155" s="208"/>
      <c r="BR155" s="208"/>
      <c r="BS155" s="208"/>
      <c r="BT155" s="208"/>
      <c r="BU155" s="208"/>
    </row>
    <row r="156" spans="1:73" x14ac:dyDescent="0.3">
      <c r="A156" s="1">
        <f t="shared" si="165"/>
        <v>0.75650898751550522</v>
      </c>
      <c r="B156" s="219">
        <v>142</v>
      </c>
      <c r="C156" s="233">
        <f t="shared" si="169"/>
        <v>53.712138113600872</v>
      </c>
      <c r="D156" s="233">
        <f t="shared" si="170"/>
        <v>53.712138113600872</v>
      </c>
      <c r="E156" s="233">
        <f t="shared" si="171"/>
        <v>6.199812084940076</v>
      </c>
      <c r="F156" s="233">
        <f t="shared" si="172"/>
        <v>10.421366233312728</v>
      </c>
      <c r="G156" s="233">
        <f t="shared" si="173"/>
        <v>17.954545454545453</v>
      </c>
      <c r="H156" s="219">
        <f t="shared" si="166"/>
        <v>142</v>
      </c>
      <c r="S156" s="219">
        <v>142</v>
      </c>
      <c r="T156" s="233">
        <f t="shared" si="174"/>
        <v>52.676672306712412</v>
      </c>
      <c r="U156" s="233">
        <f t="shared" si="175"/>
        <v>52.676672306712412</v>
      </c>
      <c r="V156" s="233">
        <f t="shared" si="176"/>
        <v>8.4138132402560046</v>
      </c>
      <c r="W156" s="233">
        <f t="shared" si="177"/>
        <v>10.278296691773736</v>
      </c>
      <c r="X156" s="233">
        <f t="shared" si="178"/>
        <v>17.954545454545453</v>
      </c>
      <c r="Y156" s="219">
        <f t="shared" si="167"/>
        <v>142</v>
      </c>
      <c r="Z156" s="1">
        <f t="shared" si="168"/>
        <v>0.74192496206637204</v>
      </c>
      <c r="BO156" s="208"/>
      <c r="BP156" s="208"/>
      <c r="BQ156" s="208"/>
      <c r="BR156" s="208"/>
      <c r="BS156" s="208"/>
      <c r="BT156" s="208"/>
      <c r="BU156" s="208"/>
    </row>
    <row r="157" spans="1:73" x14ac:dyDescent="0.3">
      <c r="A157" s="1">
        <f t="shared" si="165"/>
        <v>0.75693140472249898</v>
      </c>
      <c r="B157" s="219">
        <v>143</v>
      </c>
      <c r="C157" s="233">
        <f t="shared" si="169"/>
        <v>54.120595437658679</v>
      </c>
      <c r="D157" s="233">
        <f t="shared" si="170"/>
        <v>54.120595437658679</v>
      </c>
      <c r="E157" s="233">
        <f t="shared" si="171"/>
        <v>6.2355521007951342</v>
      </c>
      <c r="F157" s="233">
        <f t="shared" si="172"/>
        <v>10.477802478432977</v>
      </c>
      <c r="G157" s="233">
        <f t="shared" si="173"/>
        <v>18.045454545454547</v>
      </c>
      <c r="H157" s="219">
        <f t="shared" si="166"/>
        <v>143</v>
      </c>
      <c r="S157" s="219">
        <v>143</v>
      </c>
      <c r="T157" s="233">
        <f t="shared" si="174"/>
        <v>53.077255366079044</v>
      </c>
      <c r="U157" s="233">
        <f t="shared" si="175"/>
        <v>53.077255366079044</v>
      </c>
      <c r="V157" s="233">
        <f t="shared" si="176"/>
        <v>8.4663897667978745</v>
      </c>
      <c r="W157" s="233">
        <f t="shared" si="177"/>
        <v>10.333644955589506</v>
      </c>
      <c r="X157" s="233">
        <f t="shared" si="178"/>
        <v>18.045454545454547</v>
      </c>
      <c r="Y157" s="219">
        <f t="shared" si="167"/>
        <v>143</v>
      </c>
      <c r="Z157" s="1">
        <f t="shared" si="168"/>
        <v>0.74233923588921735</v>
      </c>
      <c r="BO157" s="208"/>
      <c r="BP157" s="208"/>
      <c r="BQ157" s="208"/>
      <c r="BR157" s="208"/>
      <c r="BS157" s="208"/>
      <c r="BT157" s="208"/>
      <c r="BU157" s="208"/>
    </row>
    <row r="158" spans="1:73" x14ac:dyDescent="0.3">
      <c r="A158" s="1">
        <f t="shared" si="165"/>
        <v>0.75734795502384</v>
      </c>
      <c r="B158" s="219">
        <v>144</v>
      </c>
      <c r="C158" s="233">
        <f t="shared" si="169"/>
        <v>54.529052761716478</v>
      </c>
      <c r="D158" s="233">
        <f t="shared" si="170"/>
        <v>54.529052761716478</v>
      </c>
      <c r="E158" s="233">
        <f t="shared" si="171"/>
        <v>6.2712921166501916</v>
      </c>
      <c r="F158" s="233">
        <f t="shared" si="172"/>
        <v>10.534238723553226</v>
      </c>
      <c r="G158" s="233">
        <f t="shared" si="173"/>
        <v>18.136363636363637</v>
      </c>
      <c r="H158" s="219">
        <f t="shared" si="166"/>
        <v>144</v>
      </c>
      <c r="S158" s="219">
        <v>144</v>
      </c>
      <c r="T158" s="233">
        <f t="shared" si="174"/>
        <v>53.477838425445675</v>
      </c>
      <c r="U158" s="233">
        <f t="shared" si="175"/>
        <v>53.477838425445675</v>
      </c>
      <c r="V158" s="233">
        <f t="shared" si="176"/>
        <v>8.5189662933397443</v>
      </c>
      <c r="W158" s="233">
        <f t="shared" si="177"/>
        <v>10.388993219405275</v>
      </c>
      <c r="X158" s="233">
        <f t="shared" si="178"/>
        <v>18.136363636363637</v>
      </c>
      <c r="Y158" s="219">
        <f t="shared" si="167"/>
        <v>144</v>
      </c>
      <c r="Z158" s="1">
        <f t="shared" si="168"/>
        <v>0.74274775590896769</v>
      </c>
      <c r="BO158" s="208"/>
      <c r="BP158" s="208"/>
      <c r="BQ158" s="208"/>
      <c r="BR158" s="208"/>
      <c r="BS158" s="208"/>
      <c r="BT158" s="208"/>
      <c r="BU158" s="208"/>
    </row>
    <row r="159" spans="1:73" x14ac:dyDescent="0.3">
      <c r="A159" s="1">
        <f t="shared" si="165"/>
        <v>0.75775875980378316</v>
      </c>
      <c r="B159" s="219">
        <v>145</v>
      </c>
      <c r="C159" s="233">
        <f t="shared" si="169"/>
        <v>54.937510085774278</v>
      </c>
      <c r="D159" s="233">
        <f t="shared" si="170"/>
        <v>54.937510085774278</v>
      </c>
      <c r="E159" s="233">
        <f t="shared" si="171"/>
        <v>6.307032132505249</v>
      </c>
      <c r="F159" s="233">
        <f t="shared" si="172"/>
        <v>10.590674968673476</v>
      </c>
      <c r="G159" s="233">
        <f t="shared" si="173"/>
        <v>18.227272727272727</v>
      </c>
      <c r="H159" s="219">
        <f t="shared" si="166"/>
        <v>145</v>
      </c>
      <c r="S159" s="219">
        <v>145</v>
      </c>
      <c r="T159" s="233">
        <f t="shared" si="174"/>
        <v>53.878421484812314</v>
      </c>
      <c r="U159" s="233">
        <f t="shared" si="175"/>
        <v>53.878421484812314</v>
      </c>
      <c r="V159" s="233">
        <f t="shared" si="176"/>
        <v>8.5715428198816159</v>
      </c>
      <c r="W159" s="233">
        <f t="shared" si="177"/>
        <v>10.444341483221045</v>
      </c>
      <c r="X159" s="233">
        <f t="shared" si="178"/>
        <v>18.227272727272727</v>
      </c>
      <c r="Y159" s="219">
        <f t="shared" si="167"/>
        <v>145</v>
      </c>
      <c r="Z159" s="1">
        <f t="shared" si="168"/>
        <v>0.74315064116982499</v>
      </c>
      <c r="BO159" s="208"/>
      <c r="BP159" s="208"/>
      <c r="BQ159" s="208"/>
      <c r="BR159" s="208"/>
      <c r="BS159" s="208"/>
      <c r="BT159" s="208"/>
      <c r="BU159" s="208"/>
    </row>
    <row r="160" spans="1:73" x14ac:dyDescent="0.3">
      <c r="A160" s="1">
        <f t="shared" si="165"/>
        <v>0.7581639371209874</v>
      </c>
      <c r="B160" s="219">
        <v>146</v>
      </c>
      <c r="C160" s="233">
        <f t="shared" si="169"/>
        <v>55.345967409832078</v>
      </c>
      <c r="D160" s="233">
        <f t="shared" si="170"/>
        <v>55.345967409832078</v>
      </c>
      <c r="E160" s="233">
        <f t="shared" si="171"/>
        <v>6.3427721483603072</v>
      </c>
      <c r="F160" s="233">
        <f t="shared" si="172"/>
        <v>10.647111213793725</v>
      </c>
      <c r="G160" s="233">
        <f t="shared" si="173"/>
        <v>18.31818181818182</v>
      </c>
      <c r="H160" s="219">
        <f t="shared" si="166"/>
        <v>146</v>
      </c>
      <c r="S160" s="219">
        <v>146</v>
      </c>
      <c r="T160" s="233">
        <f t="shared" si="174"/>
        <v>54.279004544178946</v>
      </c>
      <c r="U160" s="233">
        <f t="shared" si="175"/>
        <v>54.279004544178946</v>
      </c>
      <c r="V160" s="233">
        <f t="shared" si="176"/>
        <v>8.6241193464234875</v>
      </c>
      <c r="W160" s="233">
        <f t="shared" si="177"/>
        <v>10.499689747036815</v>
      </c>
      <c r="X160" s="233">
        <f t="shared" si="178"/>
        <v>18.31818181818182</v>
      </c>
      <c r="Y160" s="219">
        <f t="shared" si="167"/>
        <v>146</v>
      </c>
      <c r="Z160" s="1">
        <f t="shared" si="168"/>
        <v>0.74354800745450611</v>
      </c>
      <c r="BO160" s="208"/>
      <c r="BP160" s="208"/>
      <c r="BQ160" s="208"/>
      <c r="BR160" s="208"/>
      <c r="BS160" s="208"/>
      <c r="BT160" s="208"/>
      <c r="BU160" s="208"/>
    </row>
    <row r="161" spans="1:26" x14ac:dyDescent="0.3">
      <c r="A161" s="1">
        <f t="shared" si="165"/>
        <v>0.75856360182163096</v>
      </c>
      <c r="B161" s="219">
        <v>147</v>
      </c>
      <c r="C161" s="233">
        <f t="shared" si="169"/>
        <v>55.754424733889884</v>
      </c>
      <c r="D161" s="233">
        <f t="shared" si="170"/>
        <v>55.754424733889884</v>
      </c>
      <c r="E161" s="233">
        <f t="shared" si="171"/>
        <v>6.3785121642153646</v>
      </c>
      <c r="F161" s="233">
        <f t="shared" si="172"/>
        <v>10.703547458913974</v>
      </c>
      <c r="G161" s="233">
        <f t="shared" si="173"/>
        <v>18.40909090909091</v>
      </c>
      <c r="H161" s="219">
        <f t="shared" si="166"/>
        <v>147.00000000000003</v>
      </c>
      <c r="S161" s="219">
        <v>147</v>
      </c>
      <c r="T161" s="233">
        <f t="shared" si="174"/>
        <v>54.679587603545585</v>
      </c>
      <c r="U161" s="233">
        <f t="shared" si="175"/>
        <v>54.679587603545585</v>
      </c>
      <c r="V161" s="233">
        <f t="shared" si="176"/>
        <v>8.6766958729653574</v>
      </c>
      <c r="W161" s="233">
        <f t="shared" si="177"/>
        <v>10.555038010852584</v>
      </c>
      <c r="X161" s="233">
        <f t="shared" si="178"/>
        <v>18.40909090909091</v>
      </c>
      <c r="Y161" s="219">
        <f t="shared" si="167"/>
        <v>147.00000000000003</v>
      </c>
      <c r="Z161" s="1">
        <f t="shared" si="168"/>
        <v>0.74393996739517787</v>
      </c>
    </row>
    <row r="162" spans="1:26" x14ac:dyDescent="0.3">
      <c r="A162" s="1">
        <f t="shared" si="165"/>
        <v>0.75895786564794165</v>
      </c>
      <c r="B162" s="219">
        <v>148</v>
      </c>
      <c r="C162" s="233">
        <f t="shared" si="169"/>
        <v>56.162882057947684</v>
      </c>
      <c r="D162" s="233">
        <f t="shared" si="170"/>
        <v>56.162882057947684</v>
      </c>
      <c r="E162" s="233">
        <f t="shared" si="171"/>
        <v>6.414252180070422</v>
      </c>
      <c r="F162" s="233">
        <f t="shared" si="172"/>
        <v>10.759983704034223</v>
      </c>
      <c r="G162" s="233">
        <f t="shared" si="173"/>
        <v>18.5</v>
      </c>
      <c r="H162" s="219">
        <f t="shared" si="166"/>
        <v>148</v>
      </c>
      <c r="S162" s="219">
        <v>148</v>
      </c>
      <c r="T162" s="233">
        <f t="shared" si="174"/>
        <v>55.080170662912217</v>
      </c>
      <c r="U162" s="233">
        <f t="shared" si="175"/>
        <v>55.080170662912217</v>
      </c>
      <c r="V162" s="233">
        <f t="shared" si="176"/>
        <v>8.7292723995072272</v>
      </c>
      <c r="W162" s="233">
        <f t="shared" si="177"/>
        <v>10.610386274668354</v>
      </c>
      <c r="X162" s="233">
        <f t="shared" si="178"/>
        <v>18.5</v>
      </c>
      <c r="Y162" s="219">
        <f t="shared" si="167"/>
        <v>148</v>
      </c>
      <c r="Z162" s="1">
        <f t="shared" si="168"/>
        <v>0.74432663057989479</v>
      </c>
    </row>
    <row r="163" spans="1:26" x14ac:dyDescent="0.3">
      <c r="A163" s="1">
        <f t="shared" si="165"/>
        <v>0.75934683734235553</v>
      </c>
      <c r="B163" s="219">
        <v>149</v>
      </c>
      <c r="C163" s="233">
        <f t="shared" si="169"/>
        <v>56.571339382005483</v>
      </c>
      <c r="D163" s="233">
        <f t="shared" si="170"/>
        <v>56.571339382005483</v>
      </c>
      <c r="E163" s="233">
        <f t="shared" si="171"/>
        <v>6.4499921959254793</v>
      </c>
      <c r="F163" s="233">
        <f t="shared" si="172"/>
        <v>10.816419949154472</v>
      </c>
      <c r="G163" s="233">
        <f t="shared" si="173"/>
        <v>18.590909090909093</v>
      </c>
      <c r="H163" s="219">
        <f t="shared" si="166"/>
        <v>149</v>
      </c>
      <c r="S163" s="219">
        <v>149</v>
      </c>
      <c r="T163" s="233">
        <f t="shared" si="174"/>
        <v>55.480753722278848</v>
      </c>
      <c r="U163" s="233">
        <f t="shared" si="175"/>
        <v>55.480753722278848</v>
      </c>
      <c r="V163" s="233">
        <f t="shared" si="176"/>
        <v>8.7818489260490988</v>
      </c>
      <c r="W163" s="233">
        <f t="shared" si="177"/>
        <v>10.665734538484125</v>
      </c>
      <c r="X163" s="233">
        <f t="shared" si="178"/>
        <v>18.590909090909093</v>
      </c>
      <c r="Y163" s="219">
        <f t="shared" si="167"/>
        <v>149</v>
      </c>
      <c r="Z163" s="1">
        <f t="shared" si="168"/>
        <v>0.7447081036547496</v>
      </c>
    </row>
    <row r="164" spans="1:26" x14ac:dyDescent="0.3">
      <c r="A164" s="1">
        <f t="shared" si="165"/>
        <v>0.75973062274751024</v>
      </c>
      <c r="B164" s="219">
        <v>150</v>
      </c>
      <c r="C164" s="233">
        <f t="shared" si="169"/>
        <v>56.979796706063283</v>
      </c>
      <c r="D164" s="233">
        <f t="shared" si="170"/>
        <v>56.979796706063283</v>
      </c>
      <c r="E164" s="233">
        <f t="shared" si="171"/>
        <v>6.4857322117805376</v>
      </c>
      <c r="F164" s="233">
        <f t="shared" si="172"/>
        <v>10.872856194274721</v>
      </c>
      <c r="G164" s="233">
        <f t="shared" si="173"/>
        <v>18.68181818181818</v>
      </c>
      <c r="H164" s="219">
        <f t="shared" si="166"/>
        <v>150.00000000000003</v>
      </c>
      <c r="S164" s="219">
        <v>150</v>
      </c>
      <c r="T164" s="233">
        <f t="shared" si="174"/>
        <v>55.881336781645487</v>
      </c>
      <c r="U164" s="233">
        <f t="shared" si="175"/>
        <v>55.881336781645487</v>
      </c>
      <c r="V164" s="233">
        <f t="shared" si="176"/>
        <v>8.8344254525909705</v>
      </c>
      <c r="W164" s="233">
        <f t="shared" si="177"/>
        <v>10.721082802299895</v>
      </c>
      <c r="X164" s="233">
        <f t="shared" si="178"/>
        <v>18.68181818181818</v>
      </c>
      <c r="Y164" s="219">
        <f t="shared" si="167"/>
        <v>150.00000000000003</v>
      </c>
      <c r="Z164" s="1">
        <f>(T164+U164)/Y164</f>
        <v>0.74508449042193969</v>
      </c>
    </row>
  </sheetData>
  <mergeCells count="34">
    <mergeCell ref="DU6:DW6"/>
    <mergeCell ref="DF30:DG30"/>
    <mergeCell ref="DE1:DF2"/>
    <mergeCell ref="DH2:DJ3"/>
    <mergeCell ref="DH4:DK5"/>
    <mergeCell ref="DL4:DL5"/>
    <mergeCell ref="DQ6:DS6"/>
    <mergeCell ref="BC8:BE8"/>
    <mergeCell ref="AX1:AZ2"/>
    <mergeCell ref="BB3:BB4"/>
    <mergeCell ref="BT4:BT5"/>
    <mergeCell ref="CB1:CC2"/>
    <mergeCell ref="K23:M23"/>
    <mergeCell ref="C1:E2"/>
    <mergeCell ref="S3:V4"/>
    <mergeCell ref="AR6:AT6"/>
    <mergeCell ref="AX3:BA4"/>
    <mergeCell ref="W3:W4"/>
    <mergeCell ref="U1:W2"/>
    <mergeCell ref="AJ3:AL4"/>
    <mergeCell ref="AI5:AL6"/>
    <mergeCell ref="AM5:AM6"/>
    <mergeCell ref="CP1:CQ2"/>
    <mergeCell ref="CR2:CU3"/>
    <mergeCell ref="CR4:CU5"/>
    <mergeCell ref="CV4:CV5"/>
    <mergeCell ref="B3:E4"/>
    <mergeCell ref="F3:F4"/>
    <mergeCell ref="BN1:BO2"/>
    <mergeCell ref="BP4:BS5"/>
    <mergeCell ref="BP2:BS3"/>
    <mergeCell ref="CD2:CG3"/>
    <mergeCell ref="CD4:CG5"/>
    <mergeCell ref="CH4:CH5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D0FD-3CA8-4365-96E4-3D5C84615FCE}">
  <dimension ref="A1:BG117"/>
  <sheetViews>
    <sheetView zoomScale="110" zoomScaleNormal="110" workbookViewId="0">
      <selection activeCell="G6" sqref="G6"/>
    </sheetView>
  </sheetViews>
  <sheetFormatPr defaultRowHeight="14.4" x14ac:dyDescent="0.3"/>
  <cols>
    <col min="1" max="1" width="24.21875" style="1" customWidth="1"/>
    <col min="2" max="2" width="17.6640625" style="1" customWidth="1"/>
    <col min="3" max="3" width="13.5546875" style="1" customWidth="1"/>
    <col min="4" max="4" width="13.33203125" style="1" customWidth="1"/>
    <col min="5" max="5" width="14.88671875" style="1" customWidth="1"/>
    <col min="6" max="6" width="20.88671875" style="1" customWidth="1"/>
    <col min="7" max="7" width="11.5546875" style="1" customWidth="1"/>
    <col min="8" max="8" width="14.21875" style="208" customWidth="1"/>
    <col min="9" max="16" width="8.88671875" style="1"/>
    <col min="17" max="17" width="0.88671875" style="115" customWidth="1"/>
    <col min="18" max="18" width="0.88671875" style="1" customWidth="1"/>
    <col min="19" max="19" width="17.21875" style="1" customWidth="1"/>
    <col min="20" max="20" width="8.88671875" style="208" customWidth="1"/>
    <col min="21" max="21" width="11.44140625" style="208" customWidth="1"/>
    <col min="22" max="22" width="12.77734375" style="208" customWidth="1"/>
    <col min="23" max="23" width="20.21875" style="208" customWidth="1"/>
    <col min="24" max="24" width="11.6640625" style="208" customWidth="1"/>
    <col min="25" max="25" width="8.88671875" style="208"/>
    <col min="26" max="26" width="8.88671875" style="1"/>
    <col min="27" max="27" width="11.21875" style="1" customWidth="1"/>
    <col min="28" max="28" width="12.21875" style="1" customWidth="1"/>
    <col min="29" max="29" width="10.5546875" style="1" customWidth="1"/>
    <col min="30" max="32" width="8.88671875" style="1"/>
    <col min="33" max="33" width="1" style="115" customWidth="1"/>
    <col min="34" max="34" width="15.88671875" style="1" customWidth="1"/>
    <col min="35" max="35" width="16.21875" style="1" customWidth="1"/>
    <col min="36" max="36" width="12.88671875" style="1" customWidth="1"/>
    <col min="37" max="37" width="15.109375" style="1" customWidth="1"/>
    <col min="38" max="38" width="14" style="1" customWidth="1"/>
    <col min="39" max="39" width="20.44140625" style="1" customWidth="1"/>
    <col min="40" max="40" width="11.44140625" style="1" customWidth="1"/>
    <col min="41" max="41" width="13.88671875" style="1" customWidth="1"/>
    <col min="42" max="42" width="16" style="1" bestFit="1" customWidth="1"/>
    <col min="43" max="43" width="14.77734375" style="1" customWidth="1"/>
    <col min="44" max="44" width="14.5546875" style="1" customWidth="1"/>
    <col min="45" max="45" width="11.77734375" style="1" customWidth="1"/>
    <col min="46" max="47" width="8.88671875" style="1"/>
    <col min="48" max="48" width="1.109375" style="115" customWidth="1"/>
    <col min="49" max="49" width="14.5546875" style="1" customWidth="1"/>
    <col min="50" max="50" width="20.5546875" style="1" customWidth="1"/>
    <col min="51" max="51" width="12.77734375" style="1" customWidth="1"/>
    <col min="52" max="52" width="13.21875" style="1" customWidth="1"/>
    <col min="53" max="53" width="12.33203125" style="1" customWidth="1"/>
    <col min="54" max="54" width="21.5546875" style="1" customWidth="1"/>
    <col min="55" max="55" width="15.109375" style="1" customWidth="1"/>
    <col min="56" max="56" width="11.5546875" style="1" customWidth="1"/>
    <col min="57" max="57" width="11" style="1" customWidth="1"/>
    <col min="58" max="58" width="18.77734375" style="1" customWidth="1"/>
    <col min="59" max="59" width="13.33203125" style="1" customWidth="1"/>
    <col min="60" max="16384" width="8.88671875" style="1"/>
  </cols>
  <sheetData>
    <row r="1" spans="1:59" x14ac:dyDescent="0.3">
      <c r="C1" s="334" t="s">
        <v>109</v>
      </c>
      <c r="D1" s="334"/>
      <c r="E1" s="334"/>
      <c r="H1" s="1"/>
      <c r="S1" s="206" t="s">
        <v>108</v>
      </c>
      <c r="T1" s="1"/>
      <c r="U1" s="334" t="s">
        <v>109</v>
      </c>
      <c r="V1" s="334"/>
      <c r="W1" s="334"/>
      <c r="X1" s="1"/>
      <c r="Y1" s="1"/>
      <c r="AH1" s="206" t="s">
        <v>101</v>
      </c>
      <c r="AW1" s="253" t="s">
        <v>120</v>
      </c>
      <c r="AX1" s="334" t="s">
        <v>114</v>
      </c>
      <c r="AY1" s="334"/>
      <c r="AZ1" s="334"/>
    </row>
    <row r="2" spans="1:59" ht="15" thickBot="1" x14ac:dyDescent="0.35">
      <c r="C2" s="335"/>
      <c r="D2" s="335"/>
      <c r="E2" s="335"/>
      <c r="H2" s="1"/>
      <c r="T2" s="1"/>
      <c r="U2" s="335"/>
      <c r="V2" s="335"/>
      <c r="W2" s="335"/>
      <c r="X2" s="1"/>
      <c r="Y2" s="1"/>
      <c r="AX2" s="334"/>
      <c r="AY2" s="334"/>
      <c r="AZ2" s="334"/>
    </row>
    <row r="3" spans="1:59" ht="15" thickBot="1" x14ac:dyDescent="0.35">
      <c r="A3" s="206" t="s">
        <v>101</v>
      </c>
      <c r="B3" s="313" t="s">
        <v>45</v>
      </c>
      <c r="C3" s="324"/>
      <c r="D3" s="324"/>
      <c r="E3" s="325"/>
      <c r="F3" s="336" t="s">
        <v>105</v>
      </c>
      <c r="H3" s="1"/>
      <c r="S3" s="313" t="s">
        <v>47</v>
      </c>
      <c r="T3" s="324"/>
      <c r="U3" s="324"/>
      <c r="V3" s="325"/>
      <c r="W3" s="336" t="s">
        <v>105</v>
      </c>
      <c r="X3" s="1"/>
      <c r="Y3" s="1"/>
      <c r="AJ3" s="334" t="s">
        <v>114</v>
      </c>
      <c r="AK3" s="334"/>
      <c r="AL3" s="334"/>
      <c r="AX3" s="313" t="s">
        <v>47</v>
      </c>
      <c r="AY3" s="324"/>
      <c r="AZ3" s="324"/>
      <c r="BA3" s="325"/>
      <c r="BB3" s="336" t="s">
        <v>105</v>
      </c>
    </row>
    <row r="4" spans="1:59" ht="15" thickBot="1" x14ac:dyDescent="0.35">
      <c r="B4" s="326"/>
      <c r="C4" s="327"/>
      <c r="D4" s="327"/>
      <c r="E4" s="328"/>
      <c r="F4" s="337"/>
      <c r="H4" s="1"/>
      <c r="S4" s="326"/>
      <c r="T4" s="327"/>
      <c r="U4" s="327"/>
      <c r="V4" s="328"/>
      <c r="W4" s="337"/>
      <c r="X4" s="1"/>
      <c r="Y4" s="1"/>
      <c r="AJ4" s="334"/>
      <c r="AK4" s="334"/>
      <c r="AL4" s="334"/>
      <c r="AO4" s="246"/>
      <c r="AP4" s="247"/>
      <c r="AQ4" s="248" t="s">
        <v>119</v>
      </c>
      <c r="AX4" s="326"/>
      <c r="AY4" s="327"/>
      <c r="AZ4" s="327"/>
      <c r="BA4" s="328"/>
      <c r="BB4" s="337"/>
    </row>
    <row r="5" spans="1:59" ht="15" thickBot="1" x14ac:dyDescent="0.35">
      <c r="B5" s="132" t="s">
        <v>46</v>
      </c>
      <c r="C5" s="130" t="s">
        <v>59</v>
      </c>
      <c r="D5" s="130" t="s">
        <v>60</v>
      </c>
      <c r="E5" s="211" t="s">
        <v>61</v>
      </c>
      <c r="F5" s="136" t="s">
        <v>104</v>
      </c>
      <c r="H5" s="1"/>
      <c r="S5" s="133" t="s">
        <v>48</v>
      </c>
      <c r="T5" s="134" t="s">
        <v>59</v>
      </c>
      <c r="U5" s="134" t="s">
        <v>60</v>
      </c>
      <c r="V5" s="135" t="s">
        <v>61</v>
      </c>
      <c r="W5" s="136" t="s">
        <v>104</v>
      </c>
      <c r="X5" s="1"/>
      <c r="Y5" s="1"/>
      <c r="AI5" s="313" t="s">
        <v>45</v>
      </c>
      <c r="AJ5" s="324"/>
      <c r="AK5" s="324"/>
      <c r="AL5" s="325"/>
      <c r="AM5" s="336" t="s">
        <v>105</v>
      </c>
      <c r="AO5" s="6" t="str">
        <f>'[2]Break even point'!A9</f>
        <v>MAX</v>
      </c>
      <c r="AP5" s="238">
        <f>AM10/(AL10/(AL10+AL9+AL8))</f>
        <v>11928571.428571429</v>
      </c>
      <c r="AQ5" s="249">
        <f>AP5+(AM11+AM12)</f>
        <v>14928571.428571429</v>
      </c>
      <c r="AX5" s="133" t="s">
        <v>48</v>
      </c>
      <c r="AY5" s="134" t="s">
        <v>59</v>
      </c>
      <c r="AZ5" s="134" t="s">
        <v>60</v>
      </c>
      <c r="BA5" s="256" t="s">
        <v>61</v>
      </c>
      <c r="BB5" s="136" t="s">
        <v>104</v>
      </c>
    </row>
    <row r="6" spans="1:59" ht="15" thickBot="1" x14ac:dyDescent="0.35">
      <c r="B6" s="136" t="s">
        <v>53</v>
      </c>
      <c r="C6" s="137">
        <v>0.5</v>
      </c>
      <c r="D6" s="138">
        <f>'[2] Graphs'!I7</f>
        <v>0.44930305646358143</v>
      </c>
      <c r="E6" s="212">
        <f>'[2] Graphs'!J7</f>
        <v>0.40845732405780133</v>
      </c>
      <c r="F6" s="207"/>
      <c r="G6" s="186"/>
      <c r="H6" s="1"/>
      <c r="S6" s="136" t="s">
        <v>53</v>
      </c>
      <c r="T6" s="137">
        <v>0.5</v>
      </c>
      <c r="U6" s="138">
        <f>'[2] Graphs'!N7</f>
        <v>0.44064136530329767</v>
      </c>
      <c r="V6" s="138">
        <f>'[2] Graphs'!O7</f>
        <v>0.4005830593666343</v>
      </c>
      <c r="W6" s="207"/>
      <c r="X6" s="1"/>
      <c r="Y6" s="1"/>
      <c r="AI6" s="326"/>
      <c r="AJ6" s="327"/>
      <c r="AK6" s="327"/>
      <c r="AL6" s="328"/>
      <c r="AM6" s="337"/>
      <c r="AO6" s="6" t="str">
        <f>'[2]Break even point'!A10</f>
        <v>TOM</v>
      </c>
      <c r="AP6" s="238">
        <f>AM11/(AL11/(AL11+AL10+AL9+AL8))</f>
        <v>16108281.25</v>
      </c>
      <c r="AQ6" s="249">
        <f>AP6+AM12</f>
        <v>18108281.25</v>
      </c>
      <c r="AR6" s="340" t="s">
        <v>116</v>
      </c>
      <c r="AS6" s="340"/>
      <c r="AT6" s="341"/>
      <c r="AX6" s="136" t="s">
        <v>53</v>
      </c>
      <c r="AY6" s="137">
        <v>0.5</v>
      </c>
      <c r="AZ6" s="138">
        <f>'[2] Graphs'!N7</f>
        <v>0.44064136530329767</v>
      </c>
      <c r="BA6" s="212">
        <f>'[2] Graphs'!O7</f>
        <v>0.4005830593666343</v>
      </c>
      <c r="BB6" s="207"/>
    </row>
    <row r="7" spans="1:59" ht="15" thickBot="1" x14ac:dyDescent="0.35">
      <c r="B7" s="30" t="s">
        <v>54</v>
      </c>
      <c r="C7" s="139">
        <v>0.5</v>
      </c>
      <c r="D7" s="138">
        <f>'[2] Graphs'!I8</f>
        <v>0.44930305646358143</v>
      </c>
      <c r="E7" s="212">
        <f>'[2] Graphs'!J8</f>
        <v>0.40845732405780133</v>
      </c>
      <c r="F7" s="207"/>
      <c r="H7" s="1"/>
      <c r="S7" s="30" t="s">
        <v>54</v>
      </c>
      <c r="T7" s="139">
        <v>0.5</v>
      </c>
      <c r="U7" s="138">
        <f>'[2] Graphs'!N8</f>
        <v>0.44064136530329767</v>
      </c>
      <c r="V7" s="138">
        <f>'[2] Graphs'!O8</f>
        <v>0.4005830593666343</v>
      </c>
      <c r="W7" s="207"/>
      <c r="X7" s="1"/>
      <c r="Y7" s="1"/>
      <c r="AI7" s="132" t="s">
        <v>46</v>
      </c>
      <c r="AJ7" s="130" t="s">
        <v>59</v>
      </c>
      <c r="AK7" s="130" t="s">
        <v>60</v>
      </c>
      <c r="AL7" s="211" t="s">
        <v>61</v>
      </c>
      <c r="AM7" s="136" t="s">
        <v>104</v>
      </c>
      <c r="AO7" s="23" t="str">
        <f>'[2]Break even point'!A11</f>
        <v>JERRY</v>
      </c>
      <c r="AP7" s="239"/>
      <c r="AQ7" s="250">
        <f>AM12/AL12</f>
        <v>22000000</v>
      </c>
      <c r="AR7" s="208" t="s">
        <v>117</v>
      </c>
      <c r="AS7" s="236">
        <f>'[2] (UP Round)'!X21</f>
        <v>500000</v>
      </c>
      <c r="AT7" s="243">
        <f>AS7/($AS$7+$AS$8+$AS$9)</f>
        <v>0.47904191616766467</v>
      </c>
      <c r="AX7" s="30" t="s">
        <v>54</v>
      </c>
      <c r="AY7" s="139">
        <v>0.5</v>
      </c>
      <c r="AZ7" s="138">
        <f>'[2] Graphs'!N8</f>
        <v>0.44064136530329767</v>
      </c>
      <c r="BA7" s="212">
        <f>'[2] Graphs'!O8</f>
        <v>0.4005830593666343</v>
      </c>
      <c r="BB7" s="207"/>
    </row>
    <row r="8" spans="1:59" x14ac:dyDescent="0.3">
      <c r="B8" s="30" t="s">
        <v>55</v>
      </c>
      <c r="C8" s="141"/>
      <c r="D8" s="138">
        <f>'[2] Graphs'!I9</f>
        <v>3.9314017440563377E-2</v>
      </c>
      <c r="E8" s="212">
        <f>'[2] Graphs'!J9</f>
        <v>3.5740015855057615E-2</v>
      </c>
      <c r="F8" s="207">
        <v>1500000</v>
      </c>
      <c r="H8" s="1"/>
      <c r="S8" s="30" t="s">
        <v>55</v>
      </c>
      <c r="T8" s="141"/>
      <c r="U8" s="138">
        <f>'[2] Graphs'!N9</f>
        <v>5.7834179196057822E-2</v>
      </c>
      <c r="V8" s="138">
        <f>'[2] Graphs'!O9</f>
        <v>5.2576526541870748E-2</v>
      </c>
      <c r="W8" s="207">
        <f>F8</f>
        <v>1500000</v>
      </c>
      <c r="X8" s="1"/>
      <c r="Y8" s="1"/>
      <c r="AI8" s="136" t="s">
        <v>53</v>
      </c>
      <c r="AJ8" s="137">
        <v>0.5</v>
      </c>
      <c r="AK8" s="138">
        <f>'[2] (UP Round)'!Z39</f>
        <v>0.44930305646358143</v>
      </c>
      <c r="AL8" s="138">
        <f>'[2] (UP Round)'!AF39</f>
        <v>0.40845732405780133</v>
      </c>
      <c r="AM8" s="207"/>
      <c r="AR8" s="266" t="s">
        <v>118</v>
      </c>
      <c r="AS8" s="236">
        <f>'[2] (UP Round)'!X22</f>
        <v>500000</v>
      </c>
      <c r="AT8" s="243">
        <f t="shared" ref="AT8:AT9" si="0">AS8/($AS$7+$AS$8+$AS$9)</f>
        <v>0.47904191616766467</v>
      </c>
      <c r="AX8" s="30" t="s">
        <v>55</v>
      </c>
      <c r="AY8" s="141"/>
      <c r="AZ8" s="138">
        <f>'[2] Graphs'!N9</f>
        <v>5.7834179196057822E-2</v>
      </c>
      <c r="BA8" s="212">
        <f>'[2] Graphs'!O9</f>
        <v>5.2576526541870748E-2</v>
      </c>
      <c r="BB8" s="265">
        <v>500000</v>
      </c>
      <c r="BC8" s="342" t="s">
        <v>116</v>
      </c>
      <c r="BD8" s="340"/>
      <c r="BE8" s="341"/>
    </row>
    <row r="9" spans="1:59" ht="15" thickBot="1" x14ac:dyDescent="0.35">
      <c r="B9" s="30" t="s">
        <v>56</v>
      </c>
      <c r="C9" s="141"/>
      <c r="D9" s="138">
        <f>'[2] Graphs'!I10</f>
        <v>6.2079869632273778E-2</v>
      </c>
      <c r="E9" s="212">
        <f>'[2] Graphs'!J10</f>
        <v>5.643624512024889E-2</v>
      </c>
      <c r="F9" s="207">
        <v>3000000</v>
      </c>
      <c r="H9" s="1"/>
      <c r="S9" s="30" t="s">
        <v>56</v>
      </c>
      <c r="T9" s="141"/>
      <c r="U9" s="138">
        <f>'[2] Graphs'!N10</f>
        <v>6.0883090197346834E-2</v>
      </c>
      <c r="V9" s="138">
        <f>'[2] Graphs'!O10</f>
        <v>5.5348263815769856E-2</v>
      </c>
      <c r="W9" s="207">
        <f t="shared" ref="W9:W10" si="1">F9</f>
        <v>3000000</v>
      </c>
      <c r="X9" s="1"/>
      <c r="Y9" s="1"/>
      <c r="AI9" s="30" t="s">
        <v>54</v>
      </c>
      <c r="AJ9" s="139">
        <v>0.5</v>
      </c>
      <c r="AK9" s="138">
        <f>'[2] (UP Round)'!Z40</f>
        <v>0.44930305646358143</v>
      </c>
      <c r="AL9" s="138">
        <f>'[2] (UP Round)'!AF40</f>
        <v>0.40845732405780133</v>
      </c>
      <c r="AM9" s="207"/>
      <c r="AR9" s="240" t="s">
        <v>5</v>
      </c>
      <c r="AS9" s="242">
        <f>'[2] (UP Round)'!X42</f>
        <v>43750</v>
      </c>
      <c r="AT9" s="244">
        <f t="shared" si="0"/>
        <v>4.1916167664670656E-2</v>
      </c>
      <c r="AX9" s="30" t="s">
        <v>56</v>
      </c>
      <c r="AY9" s="141"/>
      <c r="AZ9" s="138">
        <f>'[2] Graphs'!N10</f>
        <v>6.0883090197346834E-2</v>
      </c>
      <c r="BA9" s="212">
        <f>'[2] Graphs'!O10</f>
        <v>5.5348263815769856E-2</v>
      </c>
      <c r="BB9" s="265">
        <v>1000000</v>
      </c>
      <c r="BC9" s="254" t="s">
        <v>117</v>
      </c>
      <c r="BD9" s="236">
        <f>'[2] (UP Round)'!X57</f>
        <v>500000</v>
      </c>
      <c r="BE9" s="243">
        <f>BD9/(BD9+BD10+BD11)</f>
        <v>0.46920821114369504</v>
      </c>
    </row>
    <row r="10" spans="1:59" x14ac:dyDescent="0.3">
      <c r="B10" s="30" t="s">
        <v>57</v>
      </c>
      <c r="C10" s="141"/>
      <c r="D10" s="141"/>
      <c r="E10" s="212">
        <f>'[2] Graphs'!J11</f>
        <v>9.0909090909090912E-2</v>
      </c>
      <c r="F10" s="207">
        <v>6000000</v>
      </c>
      <c r="H10" s="1"/>
      <c r="S10" s="30" t="s">
        <v>57</v>
      </c>
      <c r="T10" s="141"/>
      <c r="U10" s="141"/>
      <c r="V10" s="138">
        <f>'[2] Graphs'!O11</f>
        <v>9.0909090909090912E-2</v>
      </c>
      <c r="W10" s="207">
        <f t="shared" si="1"/>
        <v>6000000</v>
      </c>
      <c r="X10" s="1"/>
      <c r="Y10" s="1"/>
      <c r="AI10" s="30" t="s">
        <v>55</v>
      </c>
      <c r="AJ10" s="141"/>
      <c r="AK10" s="138">
        <f>'[2] (UP Round)'!Z42</f>
        <v>3.9314017440563377E-2</v>
      </c>
      <c r="AL10" s="138">
        <f>'[2] (UP Round)'!AF42</f>
        <v>3.5740015855057615E-2</v>
      </c>
      <c r="AM10" s="207">
        <v>500000</v>
      </c>
      <c r="AX10" s="30" t="s">
        <v>57</v>
      </c>
      <c r="AY10" s="141"/>
      <c r="AZ10" s="141"/>
      <c r="BA10" s="212">
        <f>'[2] Graphs'!O11</f>
        <v>9.0909090909090912E-2</v>
      </c>
      <c r="BB10" s="265">
        <v>2000000</v>
      </c>
      <c r="BC10" s="254" t="s">
        <v>118</v>
      </c>
      <c r="BD10" s="236">
        <f>'[2] (UP Round)'!X58</f>
        <v>500000</v>
      </c>
      <c r="BE10" s="243">
        <f>BD10/(BD9+BD10+BD11)</f>
        <v>0.46920821114369504</v>
      </c>
    </row>
    <row r="11" spans="1:59" ht="15" thickBot="1" x14ac:dyDescent="0.35">
      <c r="H11" s="1"/>
      <c r="T11" s="1"/>
      <c r="U11" s="1"/>
      <c r="V11" s="1"/>
      <c r="W11" s="1"/>
      <c r="X11" s="1"/>
      <c r="Y11" s="1"/>
      <c r="AI11" s="30" t="s">
        <v>56</v>
      </c>
      <c r="AJ11" s="141"/>
      <c r="AK11" s="138">
        <f>'[2] (UP Round)'!Z43</f>
        <v>6.2079869632273778E-2</v>
      </c>
      <c r="AL11" s="138">
        <f>'[2] (UP Round)'!AF43</f>
        <v>5.643624512024889E-2</v>
      </c>
      <c r="AM11" s="207">
        <v>1000000</v>
      </c>
      <c r="AN11" s="208" t="str" cm="1">
        <f t="array" ref="AN11:AP11">TRANSPOSE(AI10:AI12)</f>
        <v>Max (CNH)</v>
      </c>
      <c r="AO11" s="208" t="str">
        <v>Tom (Inv)</v>
      </c>
      <c r="AP11" s="208" t="str">
        <v>Jerry (Inv)</v>
      </c>
      <c r="AQ11" s="208" t="s">
        <v>107</v>
      </c>
      <c r="BC11" s="255" t="s">
        <v>5</v>
      </c>
      <c r="BD11" s="242">
        <f>'[2] (UP Round)'!W60</f>
        <v>65625</v>
      </c>
      <c r="BE11" s="244">
        <f>BD11/(BD9+BD10+BD11)</f>
        <v>6.1583577712609971E-2</v>
      </c>
      <c r="BF11" s="128">
        <f>BE9+BE10+BE11</f>
        <v>1</v>
      </c>
    </row>
    <row r="12" spans="1:59" ht="15" thickBot="1" x14ac:dyDescent="0.35">
      <c r="H12" s="1"/>
      <c r="T12" s="1"/>
      <c r="U12" s="1"/>
      <c r="V12" s="1"/>
      <c r="W12" s="1"/>
      <c r="X12" s="1"/>
      <c r="Y12" s="1"/>
      <c r="AI12" s="30" t="s">
        <v>57</v>
      </c>
      <c r="AJ12" s="141"/>
      <c r="AK12" s="141"/>
      <c r="AL12" s="138">
        <f>'[2] (UP Round)'!AF44</f>
        <v>9.0909090909090912E-2</v>
      </c>
      <c r="AM12" s="207">
        <v>2000000</v>
      </c>
      <c r="AN12" s="208">
        <v>0.5</v>
      </c>
      <c r="AO12" s="208">
        <v>1</v>
      </c>
      <c r="AP12" s="208">
        <v>2</v>
      </c>
      <c r="AQ12" s="208">
        <v>3.5</v>
      </c>
      <c r="BG12" s="208">
        <v>11</v>
      </c>
    </row>
    <row r="13" spans="1:59" x14ac:dyDescent="0.3">
      <c r="B13" s="220" t="s">
        <v>102</v>
      </c>
      <c r="C13" s="220" t="str" cm="1">
        <f t="array" ref="C13:G13">TRANSPOSE(B6:B10)</f>
        <v>Jack (F)</v>
      </c>
      <c r="D13" s="220" t="str">
        <v>Sparrow (F)</v>
      </c>
      <c r="E13" s="220" t="str">
        <v>Max (CNH)</v>
      </c>
      <c r="F13" s="220" t="str">
        <v>Tom (Inv)</v>
      </c>
      <c r="G13" s="220" t="str">
        <v>Jerry (Inv)</v>
      </c>
      <c r="H13" s="220" t="s">
        <v>107</v>
      </c>
      <c r="S13" s="1" t="str">
        <f>B13</f>
        <v>Payout Amount</v>
      </c>
      <c r="T13" s="1" t="str">
        <f t="shared" ref="T13:Y13" si="2">C13</f>
        <v>Jack (F)</v>
      </c>
      <c r="U13" s="1" t="str">
        <f t="shared" si="2"/>
        <v>Sparrow (F)</v>
      </c>
      <c r="V13" s="1" t="str">
        <f t="shared" si="2"/>
        <v>Max (CNH)</v>
      </c>
      <c r="W13" s="1" t="str">
        <f t="shared" si="2"/>
        <v>Tom (Inv)</v>
      </c>
      <c r="X13" s="1" t="str">
        <f t="shared" si="2"/>
        <v>Jerry (Inv)</v>
      </c>
      <c r="Y13" s="1" t="str">
        <f t="shared" si="2"/>
        <v>Sum</v>
      </c>
      <c r="AT13" s="1">
        <v>250000</v>
      </c>
      <c r="AU13" s="119">
        <f>AT13/$AT$20</f>
        <v>0.2857142857142857</v>
      </c>
      <c r="BB13" s="257" t="str" cm="1">
        <f t="array" ref="BB13:BD13">TRANSPOSE(AI10:AI12)</f>
        <v>Max (CNH)</v>
      </c>
      <c r="BC13" s="258" t="str">
        <v>Tom (Inv)</v>
      </c>
      <c r="BD13" s="258" t="str">
        <v>Jerry (Inv)</v>
      </c>
      <c r="BE13" s="259" t="s">
        <v>107</v>
      </c>
      <c r="BG13" s="208">
        <v>18</v>
      </c>
    </row>
    <row r="14" spans="1:59" ht="15" thickBot="1" x14ac:dyDescent="0.35">
      <c r="B14" s="208">
        <v>0</v>
      </c>
      <c r="C14" s="208">
        <v>0</v>
      </c>
      <c r="D14" s="208">
        <v>0</v>
      </c>
      <c r="E14" s="208">
        <v>0</v>
      </c>
      <c r="F14" s="208">
        <v>0</v>
      </c>
      <c r="G14" s="208">
        <v>0</v>
      </c>
      <c r="H14" s="208">
        <f>SUM(C14:G14)</f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f>SUM(T14:X14)</f>
        <v>0</v>
      </c>
      <c r="AT14" s="1">
        <v>150000</v>
      </c>
      <c r="AU14" s="119">
        <f t="shared" ref="AU14:AU19" si="3">AT14/$AT$20</f>
        <v>0.17142857142857143</v>
      </c>
      <c r="BB14" s="240">
        <v>0.5</v>
      </c>
      <c r="BC14" s="260">
        <v>1</v>
      </c>
      <c r="BD14" s="260">
        <v>2</v>
      </c>
      <c r="BE14" s="261">
        <v>3.5</v>
      </c>
      <c r="BG14" s="208">
        <v>22</v>
      </c>
    </row>
    <row r="15" spans="1:59" x14ac:dyDescent="0.3">
      <c r="B15" s="208">
        <v>1</v>
      </c>
      <c r="C15" s="208">
        <v>0</v>
      </c>
      <c r="D15" s="208">
        <v>0</v>
      </c>
      <c r="E15" s="208">
        <v>0</v>
      </c>
      <c r="F15" s="208">
        <v>0</v>
      </c>
      <c r="G15" s="208">
        <v>1</v>
      </c>
      <c r="H15" s="208">
        <f t="shared" ref="H15:H78" si="4">SUM(C15:G15)</f>
        <v>1</v>
      </c>
      <c r="S15" s="208">
        <v>1</v>
      </c>
      <c r="T15" s="208">
        <v>0</v>
      </c>
      <c r="U15" s="208">
        <v>0</v>
      </c>
      <c r="V15" s="208">
        <v>0</v>
      </c>
      <c r="W15" s="208">
        <v>0</v>
      </c>
      <c r="X15" s="208">
        <v>1</v>
      </c>
      <c r="Y15" s="208">
        <f t="shared" ref="Y15:Y78" si="5">SUM(T15:X15)</f>
        <v>1</v>
      </c>
      <c r="AI15" s="5" t="s">
        <v>102</v>
      </c>
      <c r="AJ15" s="5" t="str">
        <f>C13</f>
        <v>Jack (F)</v>
      </c>
      <c r="AK15" s="5" t="str">
        <f t="shared" ref="AK15:AO15" si="6">D13</f>
        <v>Sparrow (F)</v>
      </c>
      <c r="AL15" s="5" t="str">
        <f t="shared" si="6"/>
        <v>Max (CNH)</v>
      </c>
      <c r="AM15" s="5" t="str">
        <f t="shared" si="6"/>
        <v>Tom (Inv)</v>
      </c>
      <c r="AN15" s="5" t="str">
        <f t="shared" si="6"/>
        <v>Jerry (Inv)</v>
      </c>
      <c r="AO15" s="5" t="str">
        <f t="shared" si="6"/>
        <v>Sum</v>
      </c>
      <c r="AT15" s="1">
        <v>100000</v>
      </c>
      <c r="AU15" s="119">
        <f t="shared" si="3"/>
        <v>0.11428571428571428</v>
      </c>
      <c r="AX15" s="5" t="str">
        <f>AI15</f>
        <v>Payout Amount</v>
      </c>
      <c r="AY15" s="5" t="str">
        <f t="shared" ref="AY15:BD15" si="7">AJ15</f>
        <v>Jack (F)</v>
      </c>
      <c r="AZ15" s="5" t="str">
        <f t="shared" si="7"/>
        <v>Sparrow (F)</v>
      </c>
      <c r="BA15" s="5" t="str">
        <f t="shared" si="7"/>
        <v>Max (CNH)</v>
      </c>
      <c r="BB15" s="5" t="str">
        <f t="shared" si="7"/>
        <v>Tom (Inv)</v>
      </c>
      <c r="BC15" s="5" t="str">
        <f t="shared" si="7"/>
        <v>Jerry (Inv)</v>
      </c>
      <c r="BD15" s="5" t="str">
        <f t="shared" si="7"/>
        <v>Sum</v>
      </c>
    </row>
    <row r="16" spans="1:59" x14ac:dyDescent="0.3">
      <c r="B16" s="208">
        <v>2</v>
      </c>
      <c r="C16" s="208">
        <v>0</v>
      </c>
      <c r="D16" s="208">
        <v>0</v>
      </c>
      <c r="E16" s="208">
        <v>0</v>
      </c>
      <c r="F16" s="208">
        <v>0</v>
      </c>
      <c r="G16" s="208">
        <v>2</v>
      </c>
      <c r="H16" s="208">
        <f t="shared" si="4"/>
        <v>2</v>
      </c>
      <c r="S16" s="208">
        <v>2</v>
      </c>
      <c r="T16" s="208">
        <v>0</v>
      </c>
      <c r="U16" s="208">
        <v>0</v>
      </c>
      <c r="V16" s="208">
        <v>0</v>
      </c>
      <c r="W16" s="208">
        <v>0</v>
      </c>
      <c r="X16" s="208">
        <v>2</v>
      </c>
      <c r="Y16" s="208">
        <f t="shared" si="5"/>
        <v>2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f>SUM(AJ16:AN16)</f>
        <v>0</v>
      </c>
      <c r="AU16" s="119"/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f>SUM(AY16:BC16)</f>
        <v>0</v>
      </c>
      <c r="BE16" s="208"/>
    </row>
    <row r="17" spans="2:59" x14ac:dyDescent="0.3">
      <c r="B17" s="208">
        <v>3</v>
      </c>
      <c r="C17" s="208">
        <v>0</v>
      </c>
      <c r="D17" s="208">
        <v>0</v>
      </c>
      <c r="E17" s="208">
        <v>0</v>
      </c>
      <c r="F17" s="208">
        <v>0</v>
      </c>
      <c r="G17" s="208">
        <v>3</v>
      </c>
      <c r="H17" s="208">
        <f t="shared" si="4"/>
        <v>3</v>
      </c>
      <c r="S17" s="208">
        <v>3</v>
      </c>
      <c r="T17" s="208">
        <v>0</v>
      </c>
      <c r="U17" s="208">
        <v>0</v>
      </c>
      <c r="V17" s="208">
        <v>0</v>
      </c>
      <c r="W17" s="208">
        <v>0</v>
      </c>
      <c r="X17" s="208">
        <v>3</v>
      </c>
      <c r="Y17" s="208">
        <f t="shared" si="5"/>
        <v>3</v>
      </c>
      <c r="AI17" s="208">
        <v>1</v>
      </c>
      <c r="AJ17" s="208">
        <v>0</v>
      </c>
      <c r="AK17" s="208">
        <v>0</v>
      </c>
      <c r="AL17" s="208">
        <v>0</v>
      </c>
      <c r="AM17" s="208">
        <v>0</v>
      </c>
      <c r="AN17" s="208">
        <v>1</v>
      </c>
      <c r="AO17" s="208">
        <f t="shared" ref="AO17:AO80" si="8">SUM(AJ17:AN17)</f>
        <v>1</v>
      </c>
      <c r="AT17" s="1">
        <v>100000</v>
      </c>
      <c r="AU17" s="119">
        <f t="shared" si="3"/>
        <v>0.11428571428571428</v>
      </c>
      <c r="AX17" s="208">
        <v>1</v>
      </c>
      <c r="AY17" s="208">
        <v>0</v>
      </c>
      <c r="AZ17" s="208">
        <v>0</v>
      </c>
      <c r="BA17" s="208">
        <v>0</v>
      </c>
      <c r="BB17" s="208">
        <v>0</v>
      </c>
      <c r="BC17" s="208">
        <v>1</v>
      </c>
      <c r="BD17" s="208">
        <f t="shared" ref="BD17:BD80" si="9">SUM(AY17:BC17)</f>
        <v>1</v>
      </c>
      <c r="BE17" s="208"/>
      <c r="BF17" s="30"/>
      <c r="BG17" s="263" t="s">
        <v>119</v>
      </c>
    </row>
    <row r="18" spans="2:59" x14ac:dyDescent="0.3">
      <c r="B18" s="208">
        <v>4</v>
      </c>
      <c r="C18" s="208">
        <v>0</v>
      </c>
      <c r="D18" s="208">
        <v>0</v>
      </c>
      <c r="E18" s="208">
        <v>0</v>
      </c>
      <c r="F18" s="208">
        <v>0</v>
      </c>
      <c r="G18" s="208">
        <v>4</v>
      </c>
      <c r="H18" s="208">
        <f t="shared" si="4"/>
        <v>4</v>
      </c>
      <c r="S18" s="208">
        <v>4</v>
      </c>
      <c r="T18" s="208">
        <v>0</v>
      </c>
      <c r="U18" s="208">
        <v>0</v>
      </c>
      <c r="V18" s="208">
        <v>0</v>
      </c>
      <c r="W18" s="208">
        <v>0</v>
      </c>
      <c r="X18" s="208">
        <v>4</v>
      </c>
      <c r="Y18" s="208">
        <f t="shared" si="5"/>
        <v>4</v>
      </c>
      <c r="AI18" s="208">
        <v>2</v>
      </c>
      <c r="AJ18" s="208">
        <v>0</v>
      </c>
      <c r="AK18" s="208">
        <v>0</v>
      </c>
      <c r="AL18" s="208">
        <v>0</v>
      </c>
      <c r="AM18" s="208">
        <v>0</v>
      </c>
      <c r="AN18" s="208">
        <v>2</v>
      </c>
      <c r="AO18" s="208">
        <f t="shared" si="8"/>
        <v>2</v>
      </c>
      <c r="AT18" s="1">
        <v>75000</v>
      </c>
      <c r="AU18" s="119">
        <f t="shared" si="3"/>
        <v>8.5714285714285715E-2</v>
      </c>
      <c r="AX18" s="208">
        <v>2</v>
      </c>
      <c r="AY18" s="208">
        <v>0</v>
      </c>
      <c r="AZ18" s="208">
        <v>0</v>
      </c>
      <c r="BA18" s="208">
        <v>0</v>
      </c>
      <c r="BB18" s="208">
        <v>0</v>
      </c>
      <c r="BC18" s="208">
        <v>2</v>
      </c>
      <c r="BD18" s="208">
        <f t="shared" si="9"/>
        <v>2</v>
      </c>
      <c r="BE18" s="208"/>
      <c r="BF18" s="30" t="s">
        <v>55</v>
      </c>
      <c r="BG18" s="262">
        <f>BB8/(BA8/(BA8+BA7+BA6))+(BB9+BB10)</f>
        <v>11119047.619047619</v>
      </c>
    </row>
    <row r="19" spans="2:59" x14ac:dyDescent="0.3">
      <c r="B19" s="208">
        <v>5</v>
      </c>
      <c r="C19" s="208">
        <v>0</v>
      </c>
      <c r="D19" s="208">
        <v>0</v>
      </c>
      <c r="E19" s="208">
        <v>0</v>
      </c>
      <c r="F19" s="208">
        <v>0</v>
      </c>
      <c r="G19" s="208">
        <v>5</v>
      </c>
      <c r="H19" s="208">
        <f t="shared" si="4"/>
        <v>5</v>
      </c>
      <c r="S19" s="208">
        <v>5</v>
      </c>
      <c r="T19" s="208">
        <v>0</v>
      </c>
      <c r="U19" s="208">
        <v>0</v>
      </c>
      <c r="V19" s="208">
        <v>0</v>
      </c>
      <c r="W19" s="208">
        <v>0</v>
      </c>
      <c r="X19" s="208">
        <v>5</v>
      </c>
      <c r="Y19" s="208">
        <f t="shared" si="5"/>
        <v>5</v>
      </c>
      <c r="AI19" s="208">
        <v>3</v>
      </c>
      <c r="AJ19" s="208">
        <v>0</v>
      </c>
      <c r="AK19" s="208">
        <v>0</v>
      </c>
      <c r="AL19" s="208">
        <v>0</v>
      </c>
      <c r="AM19" s="208">
        <v>1</v>
      </c>
      <c r="AN19" s="208">
        <v>2</v>
      </c>
      <c r="AO19" s="208">
        <f t="shared" si="8"/>
        <v>3</v>
      </c>
      <c r="AT19" s="1">
        <v>200000</v>
      </c>
      <c r="AU19" s="119">
        <f t="shared" si="3"/>
        <v>0.22857142857142856</v>
      </c>
      <c r="AX19" s="208">
        <v>3</v>
      </c>
      <c r="AY19" s="208">
        <v>0</v>
      </c>
      <c r="AZ19" s="208">
        <v>0</v>
      </c>
      <c r="BA19" s="208">
        <v>0</v>
      </c>
      <c r="BB19" s="208">
        <v>1</v>
      </c>
      <c r="BC19" s="208">
        <v>2</v>
      </c>
      <c r="BD19" s="208">
        <f t="shared" si="9"/>
        <v>3</v>
      </c>
      <c r="BE19" s="208"/>
      <c r="BF19" s="30" t="s">
        <v>56</v>
      </c>
      <c r="BG19" s="262">
        <f>BB9/(BA9/(BA9+BA8+BA7+BA6))+BB10</f>
        <v>18424921.875</v>
      </c>
    </row>
    <row r="20" spans="2:59" x14ac:dyDescent="0.3">
      <c r="B20" s="210">
        <v>6</v>
      </c>
      <c r="C20" s="210">
        <v>0</v>
      </c>
      <c r="D20" s="210">
        <v>0</v>
      </c>
      <c r="E20" s="210">
        <v>0</v>
      </c>
      <c r="F20" s="210">
        <v>0</v>
      </c>
      <c r="G20" s="210">
        <v>6</v>
      </c>
      <c r="H20" s="210">
        <f t="shared" si="4"/>
        <v>6</v>
      </c>
      <c r="I20" s="296"/>
      <c r="S20" s="232">
        <v>6</v>
      </c>
      <c r="T20" s="232">
        <v>0</v>
      </c>
      <c r="U20" s="232">
        <v>0</v>
      </c>
      <c r="V20" s="232">
        <v>0</v>
      </c>
      <c r="W20" s="232">
        <v>0</v>
      </c>
      <c r="X20" s="232">
        <v>6</v>
      </c>
      <c r="Y20" s="232">
        <f t="shared" si="5"/>
        <v>6</v>
      </c>
      <c r="AA20" s="216" t="str" cm="1">
        <f t="array" ref="AA20:AC20">TRANSPOSE(S8:S10)</f>
        <v>Max (CNH)</v>
      </c>
      <c r="AB20" s="217" t="str">
        <v>Tom (Inv)</v>
      </c>
      <c r="AC20" s="217" t="str">
        <v>Jerry (Inv)</v>
      </c>
      <c r="AD20" s="218" t="s">
        <v>107</v>
      </c>
      <c r="AI20" s="208">
        <v>4</v>
      </c>
      <c r="AJ20" s="208">
        <f>(AI20-$AQ$12)*$AJ$9</f>
        <v>0.25</v>
      </c>
      <c r="AK20" s="208">
        <f>(AI20-$AQ$12)*$AJ$8</f>
        <v>0.25</v>
      </c>
      <c r="AL20" s="208">
        <v>0.5</v>
      </c>
      <c r="AM20" s="208">
        <v>1</v>
      </c>
      <c r="AN20" s="208">
        <v>2</v>
      </c>
      <c r="AO20" s="208">
        <f t="shared" si="8"/>
        <v>4</v>
      </c>
      <c r="AT20" s="1">
        <f>SUM(AT13:AT19)</f>
        <v>875000</v>
      </c>
      <c r="AU20" s="119"/>
      <c r="AX20" s="208">
        <v>4</v>
      </c>
      <c r="AY20" s="208">
        <f>(AX20-$BE$14)*$AY$6</f>
        <v>0.25</v>
      </c>
      <c r="AZ20" s="208">
        <f>(AX20-$BE$14)*$AY$6</f>
        <v>0.25</v>
      </c>
      <c r="BA20" s="208">
        <v>0.5</v>
      </c>
      <c r="BB20" s="208">
        <v>1</v>
      </c>
      <c r="BC20" s="208">
        <v>2</v>
      </c>
      <c r="BD20" s="208">
        <f t="shared" si="9"/>
        <v>4</v>
      </c>
      <c r="BE20" s="208"/>
      <c r="BF20" s="30" t="s">
        <v>57</v>
      </c>
      <c r="BG20" s="262">
        <f>BB10/BA10</f>
        <v>22000000</v>
      </c>
    </row>
    <row r="21" spans="2:59" ht="15" thickBot="1" x14ac:dyDescent="0.35">
      <c r="B21" s="208">
        <v>7</v>
      </c>
      <c r="C21" s="208">
        <v>0</v>
      </c>
      <c r="D21" s="208">
        <v>0</v>
      </c>
      <c r="E21" s="208">
        <v>0</v>
      </c>
      <c r="F21" s="208">
        <v>1</v>
      </c>
      <c r="G21" s="208">
        <v>6</v>
      </c>
      <c r="H21" s="208">
        <f t="shared" si="4"/>
        <v>7</v>
      </c>
      <c r="S21" s="208">
        <v>7</v>
      </c>
      <c r="T21" s="208">
        <v>0</v>
      </c>
      <c r="U21" s="208">
        <v>0</v>
      </c>
      <c r="V21" s="208">
        <v>0</v>
      </c>
      <c r="W21" s="208">
        <v>1</v>
      </c>
      <c r="X21" s="208">
        <v>6</v>
      </c>
      <c r="Y21" s="208">
        <f t="shared" si="5"/>
        <v>7</v>
      </c>
      <c r="AA21" s="208">
        <v>1.5</v>
      </c>
      <c r="AB21" s="208">
        <v>3</v>
      </c>
      <c r="AC21" s="208">
        <v>6</v>
      </c>
      <c r="AD21" s="215">
        <f>AC21+AB21+AA21</f>
        <v>10.5</v>
      </c>
      <c r="AI21" s="208">
        <v>5</v>
      </c>
      <c r="AJ21" s="208">
        <f t="shared" ref="AJ21:AJ30" si="10">(AI21-$AQ$12)*$AJ$9</f>
        <v>0.75</v>
      </c>
      <c r="AK21" s="208">
        <f>(AI21-$AQ$12)*$AJ$8</f>
        <v>0.75</v>
      </c>
      <c r="AL21" s="208">
        <v>0.5</v>
      </c>
      <c r="AM21" s="208">
        <v>1</v>
      </c>
      <c r="AN21" s="208">
        <v>2</v>
      </c>
      <c r="AO21" s="208">
        <f t="shared" si="8"/>
        <v>5</v>
      </c>
      <c r="AX21" s="208">
        <v>5</v>
      </c>
      <c r="AY21" s="208">
        <f t="shared" ref="AY21:AY27" si="11">(AX21-$BE$14)*$AY$6</f>
        <v>0.75</v>
      </c>
      <c r="AZ21" s="208">
        <f t="shared" ref="AZ21:AZ27" si="12">(AX21-$BE$14)*$AY$6</f>
        <v>0.75</v>
      </c>
      <c r="BA21" s="208">
        <v>0.5</v>
      </c>
      <c r="BB21" s="208">
        <v>1</v>
      </c>
      <c r="BC21" s="208">
        <v>2</v>
      </c>
      <c r="BD21" s="208">
        <f t="shared" si="9"/>
        <v>5</v>
      </c>
      <c r="BE21" s="208"/>
      <c r="BF21" s="30"/>
      <c r="BG21" s="30"/>
    </row>
    <row r="22" spans="2:59" x14ac:dyDescent="0.3">
      <c r="B22" s="208">
        <v>8</v>
      </c>
      <c r="C22" s="208">
        <v>0</v>
      </c>
      <c r="D22" s="208">
        <v>0</v>
      </c>
      <c r="E22" s="208">
        <v>0</v>
      </c>
      <c r="F22" s="208">
        <v>2</v>
      </c>
      <c r="G22" s="208">
        <v>6</v>
      </c>
      <c r="H22" s="208">
        <f t="shared" si="4"/>
        <v>8</v>
      </c>
      <c r="K22" s="2"/>
      <c r="L22" s="221"/>
      <c r="M22" s="221"/>
      <c r="N22" s="222"/>
      <c r="S22" s="208">
        <v>8</v>
      </c>
      <c r="T22" s="208">
        <v>0</v>
      </c>
      <c r="U22" s="208">
        <v>0</v>
      </c>
      <c r="V22" s="208">
        <v>0</v>
      </c>
      <c r="W22" s="208">
        <v>2</v>
      </c>
      <c r="X22" s="208">
        <v>6</v>
      </c>
      <c r="Y22" s="208">
        <f t="shared" si="5"/>
        <v>8</v>
      </c>
      <c r="AI22" s="208">
        <v>6</v>
      </c>
      <c r="AJ22" s="208">
        <f t="shared" si="10"/>
        <v>1.25</v>
      </c>
      <c r="AK22" s="208">
        <f t="shared" ref="AK22:AK30" si="13">(AI22-$AQ$12)*$AJ$8</f>
        <v>1.25</v>
      </c>
      <c r="AL22" s="208">
        <v>0.5</v>
      </c>
      <c r="AM22" s="208">
        <v>1</v>
      </c>
      <c r="AN22" s="208">
        <v>2</v>
      </c>
      <c r="AO22" s="208">
        <f t="shared" si="8"/>
        <v>6</v>
      </c>
      <c r="AX22" s="208">
        <v>6</v>
      </c>
      <c r="AY22" s="208">
        <f t="shared" si="11"/>
        <v>1.25</v>
      </c>
      <c r="AZ22" s="208">
        <f t="shared" si="12"/>
        <v>1.25</v>
      </c>
      <c r="BA22" s="208">
        <v>0.5</v>
      </c>
      <c r="BB22" s="208">
        <v>1</v>
      </c>
      <c r="BC22" s="208">
        <v>2</v>
      </c>
      <c r="BD22" s="208">
        <f t="shared" si="9"/>
        <v>6</v>
      </c>
      <c r="BE22" s="208"/>
      <c r="BF22" s="30"/>
      <c r="BG22" s="30"/>
    </row>
    <row r="23" spans="2:59" x14ac:dyDescent="0.3">
      <c r="B23" s="229">
        <v>9</v>
      </c>
      <c r="C23" s="229">
        <v>0</v>
      </c>
      <c r="D23" s="229">
        <v>0</v>
      </c>
      <c r="E23" s="229">
        <v>0</v>
      </c>
      <c r="F23" s="229">
        <v>3</v>
      </c>
      <c r="G23" s="229">
        <v>6</v>
      </c>
      <c r="H23" s="229">
        <f t="shared" si="4"/>
        <v>9</v>
      </c>
      <c r="I23" s="297"/>
      <c r="K23" s="338" t="s">
        <v>106</v>
      </c>
      <c r="L23" s="343"/>
      <c r="M23" s="343"/>
      <c r="N23" s="8"/>
      <c r="S23" s="229">
        <v>9</v>
      </c>
      <c r="T23" s="229">
        <v>0</v>
      </c>
      <c r="U23" s="229">
        <v>0</v>
      </c>
      <c r="V23" s="229">
        <v>0</v>
      </c>
      <c r="W23" s="229">
        <v>3</v>
      </c>
      <c r="X23" s="229">
        <v>6</v>
      </c>
      <c r="Y23" s="229">
        <f t="shared" si="5"/>
        <v>9</v>
      </c>
      <c r="AH23" s="208"/>
      <c r="AI23" s="208">
        <v>7</v>
      </c>
      <c r="AJ23" s="208">
        <f t="shared" si="10"/>
        <v>1.75</v>
      </c>
      <c r="AK23" s="208">
        <f t="shared" si="13"/>
        <v>1.75</v>
      </c>
      <c r="AL23" s="208">
        <v>0.5</v>
      </c>
      <c r="AM23" s="208">
        <v>1</v>
      </c>
      <c r="AN23" s="208">
        <v>2</v>
      </c>
      <c r="AO23" s="208">
        <f t="shared" si="8"/>
        <v>7</v>
      </c>
      <c r="AS23" s="1">
        <f>2000000/(AU17/(AU17+AU15+AU14+AU13))</f>
        <v>12000000</v>
      </c>
      <c r="AX23" s="208">
        <v>7</v>
      </c>
      <c r="AY23" s="208">
        <f t="shared" si="11"/>
        <v>1.75</v>
      </c>
      <c r="AZ23" s="208">
        <f t="shared" si="12"/>
        <v>1.75</v>
      </c>
      <c r="BA23" s="208">
        <v>0.5</v>
      </c>
      <c r="BB23" s="208">
        <v>1</v>
      </c>
      <c r="BC23" s="208">
        <v>2</v>
      </c>
      <c r="BD23" s="208">
        <f t="shared" si="9"/>
        <v>7</v>
      </c>
      <c r="BE23" s="208"/>
    </row>
    <row r="24" spans="2:59" x14ac:dyDescent="0.3">
      <c r="B24" s="208">
        <v>10</v>
      </c>
      <c r="C24" s="126">
        <v>0</v>
      </c>
      <c r="D24" s="126">
        <v>0</v>
      </c>
      <c r="E24" s="126">
        <v>1</v>
      </c>
      <c r="F24" s="126">
        <v>3</v>
      </c>
      <c r="G24" s="126">
        <v>6</v>
      </c>
      <c r="H24" s="208">
        <f t="shared" si="4"/>
        <v>10</v>
      </c>
      <c r="K24" s="266" t="s">
        <v>103</v>
      </c>
      <c r="L24" s="208" t="s">
        <v>6</v>
      </c>
      <c r="M24" s="208" t="s">
        <v>5</v>
      </c>
      <c r="N24" s="224" t="s">
        <v>107</v>
      </c>
      <c r="S24" s="208">
        <v>10</v>
      </c>
      <c r="T24" s="208">
        <v>0</v>
      </c>
      <c r="U24" s="208">
        <v>0</v>
      </c>
      <c r="V24" s="208">
        <v>1</v>
      </c>
      <c r="W24" s="208">
        <v>3</v>
      </c>
      <c r="X24" s="208">
        <v>6</v>
      </c>
      <c r="Y24" s="208">
        <f t="shared" si="5"/>
        <v>10</v>
      </c>
      <c r="AH24" s="208"/>
      <c r="AI24" s="208">
        <v>8</v>
      </c>
      <c r="AJ24" s="208">
        <f t="shared" si="10"/>
        <v>2.25</v>
      </c>
      <c r="AK24" s="208">
        <f t="shared" si="13"/>
        <v>2.25</v>
      </c>
      <c r="AL24" s="208">
        <v>0.5</v>
      </c>
      <c r="AM24" s="208">
        <v>1</v>
      </c>
      <c r="AN24" s="208">
        <v>2</v>
      </c>
      <c r="AO24" s="208">
        <f t="shared" si="8"/>
        <v>8</v>
      </c>
      <c r="AS24" s="1">
        <f>AS23+15000000</f>
        <v>27000000</v>
      </c>
      <c r="AX24" s="208">
        <v>8</v>
      </c>
      <c r="AY24" s="208">
        <f t="shared" si="11"/>
        <v>2.25</v>
      </c>
      <c r="AZ24" s="208">
        <f t="shared" si="12"/>
        <v>2.25</v>
      </c>
      <c r="BA24" s="208">
        <v>0.5</v>
      </c>
      <c r="BB24" s="208">
        <v>1</v>
      </c>
      <c r="BC24" s="208">
        <v>2</v>
      </c>
      <c r="BD24" s="208">
        <f t="shared" si="9"/>
        <v>8</v>
      </c>
      <c r="BE24" s="208"/>
    </row>
    <row r="25" spans="2:59" x14ac:dyDescent="0.3">
      <c r="B25" s="219">
        <v>11</v>
      </c>
      <c r="C25" s="233">
        <f t="shared" ref="C25:C88" si="14">(B25-$N$25)*$E$7</f>
        <v>0.20422866202890066</v>
      </c>
      <c r="D25" s="233">
        <f t="shared" ref="D25:D88" si="15">(B25-$N$25)*$E$7</f>
        <v>0.20422866202890066</v>
      </c>
      <c r="E25" s="233">
        <f t="shared" ref="E25:E88" si="16">$M$25+(B25-$N$25)*$E$8</f>
        <v>1.5178700079275289</v>
      </c>
      <c r="F25" s="233">
        <f t="shared" ref="F25:F88" si="17">$L$25+(B25-$N$25)*$E$9</f>
        <v>3.0282181225601246</v>
      </c>
      <c r="G25" s="233">
        <f t="shared" ref="G25:G88" si="18">$K$25+(B25-$N$25)*$E$10</f>
        <v>6.0454545454545459</v>
      </c>
      <c r="H25" s="219">
        <f t="shared" si="4"/>
        <v>11</v>
      </c>
      <c r="I25" s="298" t="s">
        <v>128</v>
      </c>
      <c r="K25" s="266">
        <v>6</v>
      </c>
      <c r="L25" s="208">
        <v>3</v>
      </c>
      <c r="M25" s="208">
        <v>1.5</v>
      </c>
      <c r="N25" s="224">
        <f>M25+L25+K25</f>
        <v>10.5</v>
      </c>
      <c r="S25" s="219">
        <v>11</v>
      </c>
      <c r="T25" s="233">
        <f>(S25-$AD$21)*$V$6</f>
        <v>0.20029152968331715</v>
      </c>
      <c r="U25" s="233">
        <f>(S25-$AD$21)*$V$7</f>
        <v>0.20029152968331715</v>
      </c>
      <c r="V25" s="233">
        <f>$AA$21+(S25-$AD$21)*$V$8</f>
        <v>1.5262882632709354</v>
      </c>
      <c r="W25" s="233">
        <f>$AB$21+(S25-$AD$21)*$V$9</f>
        <v>3.0276741319078848</v>
      </c>
      <c r="X25" s="233">
        <f>$AC$21+(S25-$AD$21)*$V$10</f>
        <v>6.0454545454545459</v>
      </c>
      <c r="Y25" s="219">
        <f t="shared" si="5"/>
        <v>11</v>
      </c>
      <c r="Z25" s="298" t="s">
        <v>128</v>
      </c>
      <c r="AH25" s="208"/>
      <c r="AI25" s="208">
        <v>9</v>
      </c>
      <c r="AJ25" s="208">
        <f t="shared" si="10"/>
        <v>2.75</v>
      </c>
      <c r="AK25" s="208">
        <f t="shared" si="13"/>
        <v>2.75</v>
      </c>
      <c r="AL25" s="208">
        <v>0.5</v>
      </c>
      <c r="AM25" s="208">
        <v>1</v>
      </c>
      <c r="AN25" s="208">
        <v>2</v>
      </c>
      <c r="AO25" s="208">
        <f t="shared" si="8"/>
        <v>9</v>
      </c>
      <c r="AX25" s="208">
        <v>9</v>
      </c>
      <c r="AY25" s="208">
        <f t="shared" si="11"/>
        <v>2.75</v>
      </c>
      <c r="AZ25" s="208">
        <f t="shared" si="12"/>
        <v>2.75</v>
      </c>
      <c r="BA25" s="208">
        <v>0.5</v>
      </c>
      <c r="BB25" s="208">
        <v>1</v>
      </c>
      <c r="BC25" s="208">
        <v>2</v>
      </c>
      <c r="BD25" s="208">
        <f t="shared" si="9"/>
        <v>9</v>
      </c>
      <c r="BE25" s="208"/>
    </row>
    <row r="26" spans="2:59" ht="15" thickBot="1" x14ac:dyDescent="0.35">
      <c r="B26" s="219">
        <v>12</v>
      </c>
      <c r="C26" s="233">
        <f t="shared" si="14"/>
        <v>0.61268598608670199</v>
      </c>
      <c r="D26" s="233">
        <f t="shared" si="15"/>
        <v>0.61268598608670199</v>
      </c>
      <c r="E26" s="233">
        <f t="shared" si="16"/>
        <v>1.5536100237825865</v>
      </c>
      <c r="F26" s="233">
        <f t="shared" si="17"/>
        <v>3.0846543676803733</v>
      </c>
      <c r="G26" s="233">
        <f t="shared" si="18"/>
        <v>6.1363636363636367</v>
      </c>
      <c r="H26" s="219">
        <f t="shared" si="4"/>
        <v>12</v>
      </c>
      <c r="K26" s="23"/>
      <c r="L26" s="24"/>
      <c r="M26" s="24"/>
      <c r="N26" s="225"/>
      <c r="S26" s="219">
        <v>12</v>
      </c>
      <c r="T26" s="233">
        <f t="shared" ref="T26:T89" si="19">(S26-$AD$21)*$V$6</f>
        <v>0.60087458904995139</v>
      </c>
      <c r="U26" s="233">
        <f t="shared" ref="U26:U89" si="20">(S26-$AD$21)*$V$7</f>
        <v>0.60087458904995139</v>
      </c>
      <c r="V26" s="233">
        <f t="shared" ref="V26:V89" si="21">$AA$21+(S26-$AD$21)*$V$8</f>
        <v>1.5788647898128061</v>
      </c>
      <c r="W26" s="233">
        <f t="shared" ref="W26:W89" si="22">$AB$21+(S26-$AD$21)*$V$9</f>
        <v>3.0830223957236549</v>
      </c>
      <c r="X26" s="233">
        <f t="shared" ref="X26:X89" si="23">$AC$21+(S26-$AD$21)*$V$10</f>
        <v>6.1363636363636367</v>
      </c>
      <c r="Y26" s="219">
        <f t="shared" si="5"/>
        <v>12</v>
      </c>
      <c r="AH26" s="208"/>
      <c r="AI26" s="208">
        <v>10</v>
      </c>
      <c r="AJ26" s="208">
        <f t="shared" si="10"/>
        <v>3.25</v>
      </c>
      <c r="AK26" s="208">
        <f t="shared" si="13"/>
        <v>3.25</v>
      </c>
      <c r="AL26" s="208">
        <v>0.5</v>
      </c>
      <c r="AM26" s="208">
        <v>1</v>
      </c>
      <c r="AN26" s="208">
        <v>2</v>
      </c>
      <c r="AO26" s="208">
        <f t="shared" si="8"/>
        <v>10</v>
      </c>
      <c r="AX26" s="208">
        <v>10</v>
      </c>
      <c r="AY26" s="208">
        <f t="shared" si="11"/>
        <v>3.25</v>
      </c>
      <c r="AZ26" s="208">
        <f t="shared" si="12"/>
        <v>3.25</v>
      </c>
      <c r="BA26" s="208">
        <v>0.5</v>
      </c>
      <c r="BB26" s="208">
        <v>1</v>
      </c>
      <c r="BC26" s="208">
        <v>2</v>
      </c>
      <c r="BD26" s="208">
        <f t="shared" si="9"/>
        <v>10</v>
      </c>
      <c r="BE26" s="208"/>
    </row>
    <row r="27" spans="2:59" x14ac:dyDescent="0.3">
      <c r="B27" s="219">
        <v>13</v>
      </c>
      <c r="C27" s="233">
        <f t="shared" si="14"/>
        <v>1.0211433101445033</v>
      </c>
      <c r="D27" s="233">
        <f t="shared" si="15"/>
        <v>1.0211433101445033</v>
      </c>
      <c r="E27" s="233">
        <f t="shared" si="16"/>
        <v>1.5893500396376441</v>
      </c>
      <c r="F27" s="233">
        <f t="shared" si="17"/>
        <v>3.1410906128006224</v>
      </c>
      <c r="G27" s="233">
        <f t="shared" si="18"/>
        <v>6.2272727272727275</v>
      </c>
      <c r="H27" s="219">
        <f t="shared" si="4"/>
        <v>13</v>
      </c>
      <c r="S27" s="219">
        <v>13</v>
      </c>
      <c r="T27" s="233">
        <f t="shared" si="19"/>
        <v>1.0014576484165858</v>
      </c>
      <c r="U27" s="233">
        <f t="shared" si="20"/>
        <v>1.0014576484165858</v>
      </c>
      <c r="V27" s="233">
        <f t="shared" si="21"/>
        <v>1.6314413163546768</v>
      </c>
      <c r="W27" s="233">
        <f t="shared" si="22"/>
        <v>3.1383706595394245</v>
      </c>
      <c r="X27" s="233">
        <f t="shared" si="23"/>
        <v>6.2272727272727275</v>
      </c>
      <c r="Y27" s="219">
        <f t="shared" si="5"/>
        <v>13</v>
      </c>
      <c r="AH27" s="208"/>
      <c r="AI27" s="208">
        <v>11</v>
      </c>
      <c r="AJ27" s="208">
        <f t="shared" si="10"/>
        <v>3.75</v>
      </c>
      <c r="AK27" s="208">
        <f t="shared" si="13"/>
        <v>3.75</v>
      </c>
      <c r="AL27" s="208">
        <v>0.5</v>
      </c>
      <c r="AM27" s="208">
        <v>1</v>
      </c>
      <c r="AN27" s="208">
        <v>2</v>
      </c>
      <c r="AO27" s="208">
        <f t="shared" si="8"/>
        <v>11</v>
      </c>
      <c r="AW27" s="1" t="s">
        <v>115</v>
      </c>
      <c r="AX27" s="209">
        <v>11</v>
      </c>
      <c r="AY27" s="209">
        <f t="shared" si="11"/>
        <v>3.75</v>
      </c>
      <c r="AZ27" s="209">
        <f t="shared" si="12"/>
        <v>3.75</v>
      </c>
      <c r="BA27" s="209">
        <v>0.5</v>
      </c>
      <c r="BB27" s="209">
        <v>1</v>
      </c>
      <c r="BC27" s="209">
        <v>2</v>
      </c>
      <c r="BD27" s="209">
        <f t="shared" si="9"/>
        <v>11</v>
      </c>
      <c r="BE27" s="208"/>
    </row>
    <row r="28" spans="2:59" x14ac:dyDescent="0.3">
      <c r="B28" s="219">
        <v>14</v>
      </c>
      <c r="C28" s="233">
        <f t="shared" si="14"/>
        <v>1.4296006342023047</v>
      </c>
      <c r="D28" s="233">
        <f t="shared" si="15"/>
        <v>1.4296006342023047</v>
      </c>
      <c r="E28" s="233">
        <f t="shared" si="16"/>
        <v>1.6250900554927017</v>
      </c>
      <c r="F28" s="233">
        <f t="shared" si="17"/>
        <v>3.1975268579208711</v>
      </c>
      <c r="G28" s="233">
        <f t="shared" si="18"/>
        <v>6.3181818181818183</v>
      </c>
      <c r="H28" s="219">
        <f t="shared" si="4"/>
        <v>14</v>
      </c>
      <c r="S28" s="219">
        <v>14</v>
      </c>
      <c r="T28" s="233">
        <f t="shared" si="19"/>
        <v>1.40204070778322</v>
      </c>
      <c r="U28" s="233">
        <f t="shared" si="20"/>
        <v>1.40204070778322</v>
      </c>
      <c r="V28" s="233">
        <f t="shared" si="21"/>
        <v>1.6840178428965475</v>
      </c>
      <c r="W28" s="233">
        <f t="shared" si="22"/>
        <v>3.1937189233551946</v>
      </c>
      <c r="X28" s="233">
        <f t="shared" si="23"/>
        <v>6.3181818181818183</v>
      </c>
      <c r="Y28" s="219">
        <f t="shared" si="5"/>
        <v>14</v>
      </c>
      <c r="AH28" s="208"/>
      <c r="AI28" s="208">
        <v>12</v>
      </c>
      <c r="AJ28" s="208">
        <f t="shared" si="10"/>
        <v>4.25</v>
      </c>
      <c r="AK28" s="208">
        <f t="shared" si="13"/>
        <v>4.25</v>
      </c>
      <c r="AL28" s="208">
        <v>0.5</v>
      </c>
      <c r="AM28" s="208">
        <v>1</v>
      </c>
      <c r="AN28" s="208">
        <v>2</v>
      </c>
      <c r="AO28" s="208">
        <f t="shared" si="8"/>
        <v>12</v>
      </c>
      <c r="AQ28" s="245"/>
      <c r="AW28" s="1">
        <f>AX28-(BB28+BC28)</f>
        <v>9</v>
      </c>
      <c r="AX28" s="208">
        <v>12</v>
      </c>
      <c r="AY28" s="228">
        <f>AW28*$BE$9</f>
        <v>4.2228739002932549</v>
      </c>
      <c r="AZ28" s="228">
        <f>AW28*$BE$10</f>
        <v>4.2228739002932549</v>
      </c>
      <c r="BA28" s="228">
        <f>AW28*$BE$11</f>
        <v>0.55425219941348969</v>
      </c>
      <c r="BB28" s="208">
        <v>1</v>
      </c>
      <c r="BC28" s="208">
        <v>2</v>
      </c>
      <c r="BD28" s="208">
        <f t="shared" si="9"/>
        <v>12</v>
      </c>
      <c r="BE28" s="208"/>
    </row>
    <row r="29" spans="2:59" x14ac:dyDescent="0.3">
      <c r="B29" s="219">
        <v>15</v>
      </c>
      <c r="C29" s="233">
        <f t="shared" si="14"/>
        <v>1.838057958260106</v>
      </c>
      <c r="D29" s="233">
        <f t="shared" si="15"/>
        <v>1.838057958260106</v>
      </c>
      <c r="E29" s="233">
        <f>$M$25+(B29-$N$25)*$E$8</f>
        <v>1.6608300713477593</v>
      </c>
      <c r="F29" s="233">
        <f t="shared" si="17"/>
        <v>3.2539631030411202</v>
      </c>
      <c r="G29" s="233">
        <f t="shared" si="18"/>
        <v>6.4090909090909092</v>
      </c>
      <c r="H29" s="219">
        <f t="shared" si="4"/>
        <v>15</v>
      </c>
      <c r="S29" s="219">
        <v>15</v>
      </c>
      <c r="T29" s="233">
        <f t="shared" si="19"/>
        <v>1.8026237671498544</v>
      </c>
      <c r="U29" s="233">
        <f t="shared" si="20"/>
        <v>1.8026237671498544</v>
      </c>
      <c r="V29" s="233">
        <f t="shared" si="21"/>
        <v>1.7365943694384183</v>
      </c>
      <c r="W29" s="233">
        <f t="shared" si="22"/>
        <v>3.2490671871709642</v>
      </c>
      <c r="X29" s="233">
        <f t="shared" si="23"/>
        <v>6.4090909090909092</v>
      </c>
      <c r="Y29" s="219">
        <f t="shared" si="5"/>
        <v>15</v>
      </c>
      <c r="AH29" s="208"/>
      <c r="AI29" s="208">
        <v>13</v>
      </c>
      <c r="AJ29" s="208">
        <f t="shared" si="10"/>
        <v>4.75</v>
      </c>
      <c r="AK29" s="208">
        <f t="shared" si="13"/>
        <v>4.75</v>
      </c>
      <c r="AL29" s="208">
        <v>0.5</v>
      </c>
      <c r="AM29" s="208">
        <v>1</v>
      </c>
      <c r="AN29" s="208">
        <v>2</v>
      </c>
      <c r="AO29" s="208">
        <f t="shared" si="8"/>
        <v>13</v>
      </c>
      <c r="AW29" s="1">
        <f t="shared" ref="AW29:AW34" si="24">AX29-(BB29+BC29)</f>
        <v>10</v>
      </c>
      <c r="AX29" s="208">
        <v>13</v>
      </c>
      <c r="AY29" s="228">
        <f t="shared" ref="AY29:AY34" si="25">AW29*$BE$9</f>
        <v>4.6920821114369504</v>
      </c>
      <c r="AZ29" s="228">
        <f t="shared" ref="AZ29:AZ34" si="26">AW29*$BE$10</f>
        <v>4.6920821114369504</v>
      </c>
      <c r="BA29" s="228">
        <f t="shared" ref="BA29:BA34" si="27">AW29*$BE$11</f>
        <v>0.61583577712609971</v>
      </c>
      <c r="BB29" s="208">
        <v>1</v>
      </c>
      <c r="BC29" s="208">
        <v>2</v>
      </c>
      <c r="BD29" s="208">
        <f t="shared" si="9"/>
        <v>13</v>
      </c>
      <c r="BE29" s="208"/>
    </row>
    <row r="30" spans="2:59" x14ac:dyDescent="0.3">
      <c r="B30" s="219">
        <v>16</v>
      </c>
      <c r="C30" s="233">
        <f t="shared" si="14"/>
        <v>2.2465152823179073</v>
      </c>
      <c r="D30" s="233">
        <f t="shared" si="15"/>
        <v>2.2465152823179073</v>
      </c>
      <c r="E30" s="233">
        <f t="shared" si="16"/>
        <v>1.6965700872028169</v>
      </c>
      <c r="F30" s="233">
        <f t="shared" si="17"/>
        <v>3.3103993481613689</v>
      </c>
      <c r="G30" s="233">
        <f t="shared" si="18"/>
        <v>6.5</v>
      </c>
      <c r="H30" s="219">
        <f t="shared" si="4"/>
        <v>16</v>
      </c>
      <c r="S30" s="219">
        <v>16</v>
      </c>
      <c r="T30" s="233">
        <f t="shared" si="19"/>
        <v>2.2032068265164888</v>
      </c>
      <c r="U30" s="233">
        <f t="shared" si="20"/>
        <v>2.2032068265164888</v>
      </c>
      <c r="V30" s="233">
        <f t="shared" si="21"/>
        <v>1.789170895980289</v>
      </c>
      <c r="W30" s="233">
        <f t="shared" si="22"/>
        <v>3.3044154509867343</v>
      </c>
      <c r="X30" s="233">
        <f t="shared" si="23"/>
        <v>6.5</v>
      </c>
      <c r="Y30" s="219">
        <f t="shared" si="5"/>
        <v>16</v>
      </c>
      <c r="AH30" s="208" t="s">
        <v>115</v>
      </c>
      <c r="AI30" s="227">
        <v>14</v>
      </c>
      <c r="AJ30" s="227">
        <f t="shared" si="10"/>
        <v>5.25</v>
      </c>
      <c r="AK30" s="227">
        <f t="shared" si="13"/>
        <v>5.25</v>
      </c>
      <c r="AL30" s="227">
        <v>0.5</v>
      </c>
      <c r="AM30" s="227">
        <v>1</v>
      </c>
      <c r="AN30" s="227">
        <v>2</v>
      </c>
      <c r="AO30" s="227">
        <f t="shared" si="8"/>
        <v>14</v>
      </c>
      <c r="AP30" s="299"/>
      <c r="AW30" s="1">
        <f t="shared" si="24"/>
        <v>11</v>
      </c>
      <c r="AX30" s="208">
        <v>14</v>
      </c>
      <c r="AY30" s="228">
        <f t="shared" si="25"/>
        <v>5.1612903225806459</v>
      </c>
      <c r="AZ30" s="228">
        <f t="shared" si="26"/>
        <v>5.1612903225806459</v>
      </c>
      <c r="BA30" s="228">
        <f t="shared" si="27"/>
        <v>0.67741935483870974</v>
      </c>
      <c r="BB30" s="208">
        <v>1</v>
      </c>
      <c r="BC30" s="208">
        <v>2</v>
      </c>
      <c r="BD30" s="208">
        <f t="shared" si="9"/>
        <v>14.000000000000002</v>
      </c>
      <c r="BE30" s="208"/>
    </row>
    <row r="31" spans="2:59" x14ac:dyDescent="0.3">
      <c r="B31" s="219">
        <v>17</v>
      </c>
      <c r="C31" s="233">
        <f t="shared" si="14"/>
        <v>2.6549726063757086</v>
      </c>
      <c r="D31" s="233">
        <f t="shared" si="15"/>
        <v>2.6549726063757086</v>
      </c>
      <c r="E31" s="233">
        <f t="shared" si="16"/>
        <v>1.7323101030578745</v>
      </c>
      <c r="F31" s="233">
        <f t="shared" si="17"/>
        <v>3.3668355932816176</v>
      </c>
      <c r="G31" s="233">
        <f t="shared" si="18"/>
        <v>6.5909090909090908</v>
      </c>
      <c r="H31" s="219">
        <f t="shared" si="4"/>
        <v>17</v>
      </c>
      <c r="S31" s="219">
        <v>17</v>
      </c>
      <c r="T31" s="233">
        <f t="shared" si="19"/>
        <v>2.6037898858831228</v>
      </c>
      <c r="U31" s="233">
        <f t="shared" si="20"/>
        <v>2.6037898858831228</v>
      </c>
      <c r="V31" s="233">
        <f t="shared" si="21"/>
        <v>1.8417474225221597</v>
      </c>
      <c r="W31" s="233">
        <f t="shared" si="22"/>
        <v>3.3597637148025039</v>
      </c>
      <c r="X31" s="233">
        <f t="shared" si="23"/>
        <v>6.5909090909090908</v>
      </c>
      <c r="Y31" s="219">
        <f t="shared" si="5"/>
        <v>17</v>
      </c>
      <c r="AH31" s="208">
        <f>AI31-(AM31+AN31)</f>
        <v>12</v>
      </c>
      <c r="AI31" s="208">
        <v>15</v>
      </c>
      <c r="AJ31" s="126">
        <f>AH31*$AT$7</f>
        <v>5.7485029940119761</v>
      </c>
      <c r="AK31" s="126">
        <f>AH31*$AT$8</f>
        <v>5.7485029940119761</v>
      </c>
      <c r="AL31" s="228">
        <f>AH31*$AT$9</f>
        <v>0.50299401197604787</v>
      </c>
      <c r="AM31" s="208">
        <v>1</v>
      </c>
      <c r="AN31" s="208">
        <v>2</v>
      </c>
      <c r="AO31" s="208">
        <f t="shared" si="8"/>
        <v>15</v>
      </c>
      <c r="AW31" s="1">
        <f t="shared" si="24"/>
        <v>12</v>
      </c>
      <c r="AX31" s="208">
        <v>15</v>
      </c>
      <c r="AY31" s="228">
        <f t="shared" si="25"/>
        <v>5.6304985337243405</v>
      </c>
      <c r="AZ31" s="228">
        <f t="shared" si="26"/>
        <v>5.6304985337243405</v>
      </c>
      <c r="BA31" s="228">
        <f t="shared" si="27"/>
        <v>0.73900293255131966</v>
      </c>
      <c r="BB31" s="208">
        <v>1</v>
      </c>
      <c r="BC31" s="208">
        <v>2</v>
      </c>
      <c r="BD31" s="208">
        <f t="shared" si="9"/>
        <v>15</v>
      </c>
      <c r="BE31" s="208"/>
    </row>
    <row r="32" spans="2:59" x14ac:dyDescent="0.3">
      <c r="B32" s="219">
        <v>18</v>
      </c>
      <c r="C32" s="233">
        <f t="shared" si="14"/>
        <v>3.06342993043351</v>
      </c>
      <c r="D32" s="233">
        <f t="shared" si="15"/>
        <v>3.06342993043351</v>
      </c>
      <c r="E32" s="233">
        <f t="shared" si="16"/>
        <v>1.7680501189129321</v>
      </c>
      <c r="F32" s="233">
        <f t="shared" si="17"/>
        <v>3.4232718384018668</v>
      </c>
      <c r="G32" s="233">
        <f t="shared" si="18"/>
        <v>6.6818181818181817</v>
      </c>
      <c r="H32" s="219">
        <f t="shared" si="4"/>
        <v>18</v>
      </c>
      <c r="S32" s="219">
        <v>18</v>
      </c>
      <c r="T32" s="233">
        <f t="shared" si="19"/>
        <v>3.0043729452497572</v>
      </c>
      <c r="U32" s="233">
        <f t="shared" si="20"/>
        <v>3.0043729452497572</v>
      </c>
      <c r="V32" s="233">
        <f t="shared" si="21"/>
        <v>1.8943239490640307</v>
      </c>
      <c r="W32" s="233">
        <f t="shared" si="22"/>
        <v>3.415111978618274</v>
      </c>
      <c r="X32" s="233">
        <f t="shared" si="23"/>
        <v>6.6818181818181817</v>
      </c>
      <c r="Y32" s="219">
        <f t="shared" si="5"/>
        <v>18</v>
      </c>
      <c r="AH32" s="208">
        <f t="shared" ref="AH32:AH34" si="28">AI32-(AM32+AN32)</f>
        <v>13</v>
      </c>
      <c r="AI32" s="208">
        <v>16</v>
      </c>
      <c r="AJ32" s="126">
        <f t="shared" ref="AJ32:AJ34" si="29">AH32*$AT$7</f>
        <v>6.227544910179641</v>
      </c>
      <c r="AK32" s="126">
        <f t="shared" ref="AK32:AK34" si="30">AH32*$AT$8</f>
        <v>6.227544910179641</v>
      </c>
      <c r="AL32" s="228">
        <f t="shared" ref="AL32:AL33" si="31">AH32*$AT$9</f>
        <v>0.54491017964071853</v>
      </c>
      <c r="AM32" s="208">
        <v>1</v>
      </c>
      <c r="AN32" s="208">
        <v>2</v>
      </c>
      <c r="AO32" s="208">
        <f t="shared" si="8"/>
        <v>16</v>
      </c>
      <c r="AW32" s="1">
        <f t="shared" si="24"/>
        <v>13</v>
      </c>
      <c r="AX32" s="208">
        <v>16</v>
      </c>
      <c r="AY32" s="228">
        <f t="shared" si="25"/>
        <v>6.0997067448680351</v>
      </c>
      <c r="AZ32" s="228">
        <f t="shared" si="26"/>
        <v>6.0997067448680351</v>
      </c>
      <c r="BA32" s="228">
        <f t="shared" si="27"/>
        <v>0.80058651026392957</v>
      </c>
      <c r="BB32" s="208">
        <v>1</v>
      </c>
      <c r="BC32" s="208">
        <v>2</v>
      </c>
      <c r="BD32" s="208">
        <f t="shared" si="9"/>
        <v>16</v>
      </c>
      <c r="BE32" s="208"/>
    </row>
    <row r="33" spans="2:57" x14ac:dyDescent="0.3">
      <c r="B33" s="219">
        <v>19</v>
      </c>
      <c r="C33" s="233">
        <f t="shared" si="14"/>
        <v>3.4718872544913113</v>
      </c>
      <c r="D33" s="233">
        <f t="shared" si="15"/>
        <v>3.4718872544913113</v>
      </c>
      <c r="E33" s="233">
        <f t="shared" si="16"/>
        <v>1.8037901347679897</v>
      </c>
      <c r="F33" s="233">
        <f t="shared" si="17"/>
        <v>3.4797080835221155</v>
      </c>
      <c r="G33" s="233">
        <f t="shared" si="18"/>
        <v>6.7727272727272725</v>
      </c>
      <c r="H33" s="219">
        <f t="shared" si="4"/>
        <v>19</v>
      </c>
      <c r="S33" s="219">
        <v>19</v>
      </c>
      <c r="T33" s="233">
        <f t="shared" si="19"/>
        <v>3.4049560046163916</v>
      </c>
      <c r="U33" s="233">
        <f t="shared" si="20"/>
        <v>3.4049560046163916</v>
      </c>
      <c r="V33" s="233">
        <f t="shared" si="21"/>
        <v>1.9469004756059014</v>
      </c>
      <c r="W33" s="233">
        <f t="shared" si="22"/>
        <v>3.4704602424340436</v>
      </c>
      <c r="X33" s="233">
        <f t="shared" si="23"/>
        <v>6.7727272727272725</v>
      </c>
      <c r="Y33" s="219">
        <f t="shared" si="5"/>
        <v>19</v>
      </c>
      <c r="AH33" s="208">
        <f t="shared" si="28"/>
        <v>14</v>
      </c>
      <c r="AI33" s="208">
        <v>17</v>
      </c>
      <c r="AJ33" s="126">
        <f t="shared" si="29"/>
        <v>6.706586826347305</v>
      </c>
      <c r="AK33" s="126">
        <f t="shared" si="30"/>
        <v>6.706586826347305</v>
      </c>
      <c r="AL33" s="228">
        <f t="shared" si="31"/>
        <v>0.58682634730538918</v>
      </c>
      <c r="AM33" s="208">
        <v>1</v>
      </c>
      <c r="AN33" s="208">
        <v>2</v>
      </c>
      <c r="AO33" s="208">
        <f t="shared" si="8"/>
        <v>17</v>
      </c>
      <c r="AW33" s="1">
        <f t="shared" si="24"/>
        <v>14</v>
      </c>
      <c r="AX33" s="208">
        <v>17</v>
      </c>
      <c r="AY33" s="228">
        <f t="shared" si="25"/>
        <v>6.5689149560117306</v>
      </c>
      <c r="AZ33" s="228">
        <f t="shared" si="26"/>
        <v>6.5689149560117306</v>
      </c>
      <c r="BA33" s="228">
        <f t="shared" si="27"/>
        <v>0.8621700879765396</v>
      </c>
      <c r="BB33" s="208">
        <v>1</v>
      </c>
      <c r="BC33" s="208">
        <v>2</v>
      </c>
      <c r="BD33" s="208">
        <f t="shared" si="9"/>
        <v>17</v>
      </c>
      <c r="BE33" s="208"/>
    </row>
    <row r="34" spans="2:57" x14ac:dyDescent="0.3">
      <c r="B34" s="219">
        <v>20</v>
      </c>
      <c r="C34" s="233">
        <f t="shared" si="14"/>
        <v>3.8803445785491126</v>
      </c>
      <c r="D34" s="233">
        <f t="shared" si="15"/>
        <v>3.8803445785491126</v>
      </c>
      <c r="E34" s="233">
        <f t="shared" si="16"/>
        <v>1.8395301506230473</v>
      </c>
      <c r="F34" s="233">
        <f t="shared" si="17"/>
        <v>3.5361443286423646</v>
      </c>
      <c r="G34" s="233">
        <f t="shared" si="18"/>
        <v>6.8636363636363633</v>
      </c>
      <c r="H34" s="219">
        <f t="shared" si="4"/>
        <v>20</v>
      </c>
      <c r="S34" s="219">
        <v>20</v>
      </c>
      <c r="T34" s="233">
        <f t="shared" si="19"/>
        <v>3.805539063983026</v>
      </c>
      <c r="U34" s="233">
        <f t="shared" si="20"/>
        <v>3.805539063983026</v>
      </c>
      <c r="V34" s="233">
        <f t="shared" si="21"/>
        <v>1.9994770021477721</v>
      </c>
      <c r="W34" s="233">
        <f t="shared" si="22"/>
        <v>3.5258085062498137</v>
      </c>
      <c r="X34" s="233">
        <f t="shared" si="23"/>
        <v>6.8636363636363633</v>
      </c>
      <c r="Y34" s="219">
        <f t="shared" si="5"/>
        <v>20</v>
      </c>
      <c r="AH34" s="208">
        <f t="shared" si="28"/>
        <v>15</v>
      </c>
      <c r="AI34" s="226">
        <v>18</v>
      </c>
      <c r="AJ34" s="251">
        <f t="shared" si="29"/>
        <v>7.1856287425149699</v>
      </c>
      <c r="AK34" s="251">
        <f t="shared" si="30"/>
        <v>7.1856287425149699</v>
      </c>
      <c r="AL34" s="252">
        <f>AH34*$AT$9</f>
        <v>0.62874251497005984</v>
      </c>
      <c r="AM34" s="226">
        <v>1</v>
      </c>
      <c r="AN34" s="226">
        <v>2</v>
      </c>
      <c r="AO34" s="226">
        <f t="shared" si="8"/>
        <v>18</v>
      </c>
      <c r="AW34" s="1">
        <f t="shared" si="24"/>
        <v>15</v>
      </c>
      <c r="AX34" s="226">
        <v>18</v>
      </c>
      <c r="AY34" s="252">
        <f t="shared" si="25"/>
        <v>7.0381231671554261</v>
      </c>
      <c r="AZ34" s="252">
        <f t="shared" si="26"/>
        <v>7.0381231671554261</v>
      </c>
      <c r="BA34" s="252">
        <f t="shared" si="27"/>
        <v>0.92375366568914963</v>
      </c>
      <c r="BB34" s="226">
        <v>1</v>
      </c>
      <c r="BC34" s="226">
        <v>2</v>
      </c>
      <c r="BD34" s="226">
        <f t="shared" si="9"/>
        <v>18</v>
      </c>
      <c r="BE34" s="208"/>
    </row>
    <row r="35" spans="2:57" x14ac:dyDescent="0.3">
      <c r="B35" s="219">
        <v>21</v>
      </c>
      <c r="C35" s="233">
        <f t="shared" si="14"/>
        <v>4.288801902606914</v>
      </c>
      <c r="D35" s="233">
        <f t="shared" si="15"/>
        <v>4.288801902606914</v>
      </c>
      <c r="E35" s="233">
        <f t="shared" si="16"/>
        <v>1.8752701664781051</v>
      </c>
      <c r="F35" s="233">
        <f t="shared" si="17"/>
        <v>3.5925805737626133</v>
      </c>
      <c r="G35" s="233">
        <f t="shared" si="18"/>
        <v>6.954545454545455</v>
      </c>
      <c r="H35" s="219">
        <f t="shared" si="4"/>
        <v>21</v>
      </c>
      <c r="S35" s="219">
        <v>21</v>
      </c>
      <c r="T35" s="233">
        <f t="shared" si="19"/>
        <v>4.20612212334966</v>
      </c>
      <c r="U35" s="233">
        <f t="shared" si="20"/>
        <v>4.20612212334966</v>
      </c>
      <c r="V35" s="233">
        <f t="shared" si="21"/>
        <v>2.0520535286896431</v>
      </c>
      <c r="W35" s="233">
        <f t="shared" si="22"/>
        <v>3.5811567700655837</v>
      </c>
      <c r="X35" s="233">
        <f t="shared" si="23"/>
        <v>6.954545454545455</v>
      </c>
      <c r="Y35" s="219">
        <f t="shared" si="5"/>
        <v>21</v>
      </c>
      <c r="AH35" s="208">
        <f>AI35-AN35</f>
        <v>17</v>
      </c>
      <c r="AI35" s="208">
        <v>19</v>
      </c>
      <c r="AJ35" s="126">
        <f>AH35*$AK$8</f>
        <v>7.6381519598808847</v>
      </c>
      <c r="AK35" s="126">
        <f>AH35*$AK$9</f>
        <v>7.6381519598808847</v>
      </c>
      <c r="AL35" s="228">
        <f>AH35*$AK$10</f>
        <v>0.66833829648957743</v>
      </c>
      <c r="AM35" s="228">
        <f>AH35*$AK$11</f>
        <v>1.0553577837486543</v>
      </c>
      <c r="AN35" s="208">
        <v>2</v>
      </c>
      <c r="AO35" s="208">
        <f t="shared" si="8"/>
        <v>19</v>
      </c>
      <c r="AW35" s="1">
        <f>AX35-BC35</f>
        <v>17</v>
      </c>
      <c r="AX35" s="208">
        <v>19</v>
      </c>
      <c r="AY35" s="228">
        <f>AW35*$AZ$6</f>
        <v>7.4909032101560609</v>
      </c>
      <c r="AZ35" s="228">
        <f>AW35*$AZ$7</f>
        <v>7.4909032101560609</v>
      </c>
      <c r="BA35" s="228">
        <f>AW35*$AZ$8</f>
        <v>0.98318104633298298</v>
      </c>
      <c r="BB35" s="228">
        <f>AW35*$AZ$9</f>
        <v>1.0350125333548963</v>
      </c>
      <c r="BC35" s="208">
        <v>2</v>
      </c>
      <c r="BD35" s="208">
        <f t="shared" si="9"/>
        <v>19</v>
      </c>
      <c r="BE35" s="208"/>
    </row>
    <row r="36" spans="2:57" x14ac:dyDescent="0.3">
      <c r="B36" s="219">
        <v>22</v>
      </c>
      <c r="C36" s="233">
        <f t="shared" si="14"/>
        <v>4.6972592266647153</v>
      </c>
      <c r="D36" s="233">
        <f t="shared" si="15"/>
        <v>4.6972592266647153</v>
      </c>
      <c r="E36" s="233">
        <f t="shared" si="16"/>
        <v>1.9110101823331624</v>
      </c>
      <c r="F36" s="233">
        <f t="shared" si="17"/>
        <v>3.6490168188828624</v>
      </c>
      <c r="G36" s="233">
        <f t="shared" si="18"/>
        <v>7.045454545454545</v>
      </c>
      <c r="H36" s="219">
        <f t="shared" si="4"/>
        <v>22</v>
      </c>
      <c r="S36" s="219">
        <v>22</v>
      </c>
      <c r="T36" s="233">
        <f t="shared" si="19"/>
        <v>4.6067051827162944</v>
      </c>
      <c r="U36" s="233">
        <f t="shared" si="20"/>
        <v>4.6067051827162944</v>
      </c>
      <c r="V36" s="233">
        <f t="shared" si="21"/>
        <v>2.1046300552315138</v>
      </c>
      <c r="W36" s="233">
        <f t="shared" si="22"/>
        <v>3.6365050338813534</v>
      </c>
      <c r="X36" s="233">
        <f t="shared" si="23"/>
        <v>7.045454545454545</v>
      </c>
      <c r="Y36" s="219">
        <f t="shared" si="5"/>
        <v>22</v>
      </c>
      <c r="AH36" s="208">
        <f>AI36-AN36</f>
        <v>18</v>
      </c>
      <c r="AI36" s="208">
        <v>20</v>
      </c>
      <c r="AJ36" s="126">
        <f>AH36*$AK$8</f>
        <v>8.0874550163444656</v>
      </c>
      <c r="AK36" s="126">
        <f>AH36*$AK$9</f>
        <v>8.0874550163444656</v>
      </c>
      <c r="AL36" s="228">
        <f>AH36*$AK$10</f>
        <v>0.70765231393014083</v>
      </c>
      <c r="AM36" s="228">
        <f>AH36*$AK$11</f>
        <v>1.117437653380928</v>
      </c>
      <c r="AN36" s="208">
        <v>2</v>
      </c>
      <c r="AO36" s="208">
        <f t="shared" si="8"/>
        <v>20</v>
      </c>
      <c r="AW36" s="1">
        <f t="shared" ref="AW36:AW38" si="32">AX36-BC36</f>
        <v>18</v>
      </c>
      <c r="AX36" s="208">
        <v>20</v>
      </c>
      <c r="AY36" s="228">
        <f t="shared" ref="AY36:AY38" si="33">AW36*$AZ$6</f>
        <v>7.9315445754593581</v>
      </c>
      <c r="AZ36" s="228">
        <f t="shared" ref="AZ36:AZ38" si="34">AW36*$AZ$7</f>
        <v>7.9315445754593581</v>
      </c>
      <c r="BA36" s="228">
        <f t="shared" ref="BA36:BA38" si="35">AW36*$AZ$8</f>
        <v>1.0410152255290408</v>
      </c>
      <c r="BB36" s="228">
        <f t="shared" ref="BB36:BB38" si="36">AW36*$AZ$9</f>
        <v>1.095895623552243</v>
      </c>
      <c r="BC36" s="208">
        <v>2</v>
      </c>
      <c r="BD36" s="208">
        <f t="shared" si="9"/>
        <v>20</v>
      </c>
      <c r="BE36" s="208"/>
    </row>
    <row r="37" spans="2:57" x14ac:dyDescent="0.3">
      <c r="B37" s="219">
        <v>23</v>
      </c>
      <c r="C37" s="233">
        <f t="shared" si="14"/>
        <v>5.1057165507225166</v>
      </c>
      <c r="D37" s="233">
        <f t="shared" si="15"/>
        <v>5.1057165507225166</v>
      </c>
      <c r="E37" s="233">
        <f t="shared" si="16"/>
        <v>1.9467501981882203</v>
      </c>
      <c r="F37" s="233">
        <f t="shared" si="17"/>
        <v>3.7054530640031111</v>
      </c>
      <c r="G37" s="233">
        <f t="shared" si="18"/>
        <v>7.1363636363636367</v>
      </c>
      <c r="H37" s="219">
        <f t="shared" si="4"/>
        <v>23</v>
      </c>
      <c r="S37" s="219">
        <v>23</v>
      </c>
      <c r="T37" s="233">
        <f t="shared" si="19"/>
        <v>5.0072882420829288</v>
      </c>
      <c r="U37" s="233">
        <f t="shared" si="20"/>
        <v>5.0072882420829288</v>
      </c>
      <c r="V37" s="233">
        <f t="shared" si="21"/>
        <v>2.1572065817733845</v>
      </c>
      <c r="W37" s="233">
        <f t="shared" si="22"/>
        <v>3.691853297697123</v>
      </c>
      <c r="X37" s="233">
        <f t="shared" si="23"/>
        <v>7.1363636363636367</v>
      </c>
      <c r="Y37" s="219">
        <f t="shared" si="5"/>
        <v>23</v>
      </c>
      <c r="AH37" s="208">
        <f t="shared" ref="AH37:AH38" si="37">AI37-AN37</f>
        <v>19</v>
      </c>
      <c r="AI37" s="208">
        <v>21</v>
      </c>
      <c r="AJ37" s="126">
        <f t="shared" ref="AJ37:AJ38" si="38">AH37*$AK$8</f>
        <v>8.5367580728080465</v>
      </c>
      <c r="AK37" s="126">
        <f t="shared" ref="AK37:AK38" si="39">AH37*$AK$9</f>
        <v>8.5367580728080465</v>
      </c>
      <c r="AL37" s="228">
        <f t="shared" ref="AL37:AL38" si="40">AH37*$AK$10</f>
        <v>0.74696633137070412</v>
      </c>
      <c r="AM37" s="228">
        <f t="shared" ref="AM37:AM38" si="41">AH37*$AK$11</f>
        <v>1.1795175230132018</v>
      </c>
      <c r="AN37" s="208">
        <v>2</v>
      </c>
      <c r="AO37" s="208">
        <f t="shared" si="8"/>
        <v>21</v>
      </c>
      <c r="AW37" s="1">
        <f t="shared" si="32"/>
        <v>19</v>
      </c>
      <c r="AX37" s="208">
        <v>21</v>
      </c>
      <c r="AY37" s="228">
        <f t="shared" si="33"/>
        <v>8.3721859407626553</v>
      </c>
      <c r="AZ37" s="228">
        <f t="shared" si="34"/>
        <v>8.3721859407626553</v>
      </c>
      <c r="BA37" s="228">
        <f t="shared" si="35"/>
        <v>1.0988494047250987</v>
      </c>
      <c r="BB37" s="228">
        <f t="shared" si="36"/>
        <v>1.1567787137495897</v>
      </c>
      <c r="BC37" s="208">
        <v>2</v>
      </c>
      <c r="BD37" s="208">
        <f t="shared" si="9"/>
        <v>20.999999999999996</v>
      </c>
      <c r="BE37" s="208"/>
    </row>
    <row r="38" spans="2:57" x14ac:dyDescent="0.3">
      <c r="B38" s="219">
        <v>24</v>
      </c>
      <c r="C38" s="233">
        <f t="shared" si="14"/>
        <v>5.514173874780318</v>
      </c>
      <c r="D38" s="233">
        <f t="shared" si="15"/>
        <v>5.514173874780318</v>
      </c>
      <c r="E38" s="233">
        <f t="shared" si="16"/>
        <v>1.9824902140432779</v>
      </c>
      <c r="F38" s="233">
        <f t="shared" si="17"/>
        <v>3.7618893091233598</v>
      </c>
      <c r="G38" s="233">
        <f t="shared" si="18"/>
        <v>7.2272727272727275</v>
      </c>
      <c r="H38" s="219">
        <f t="shared" si="4"/>
        <v>24</v>
      </c>
      <c r="S38" s="219">
        <v>24</v>
      </c>
      <c r="T38" s="233">
        <f t="shared" si="19"/>
        <v>5.4078713014495632</v>
      </c>
      <c r="U38" s="233">
        <f t="shared" si="20"/>
        <v>5.4078713014495632</v>
      </c>
      <c r="V38" s="233">
        <f t="shared" si="21"/>
        <v>2.2097831083152553</v>
      </c>
      <c r="W38" s="233">
        <f t="shared" si="22"/>
        <v>3.7472015615128931</v>
      </c>
      <c r="X38" s="233">
        <f t="shared" si="23"/>
        <v>7.2272727272727275</v>
      </c>
      <c r="Y38" s="219">
        <f t="shared" si="5"/>
        <v>24</v>
      </c>
      <c r="AH38" s="208">
        <f t="shared" si="37"/>
        <v>20</v>
      </c>
      <c r="AI38" s="230">
        <v>22</v>
      </c>
      <c r="AJ38" s="231">
        <f t="shared" si="38"/>
        <v>8.9860611292716293</v>
      </c>
      <c r="AK38" s="231">
        <f t="shared" si="39"/>
        <v>8.9860611292716293</v>
      </c>
      <c r="AL38" s="264">
        <f t="shared" si="40"/>
        <v>0.78628034881126752</v>
      </c>
      <c r="AM38" s="264">
        <f t="shared" si="41"/>
        <v>1.2415973926454755</v>
      </c>
      <c r="AN38" s="230">
        <v>2</v>
      </c>
      <c r="AO38" s="230">
        <f t="shared" si="8"/>
        <v>22</v>
      </c>
      <c r="AP38" s="298" t="s">
        <v>128</v>
      </c>
      <c r="AW38" s="1">
        <f t="shared" si="32"/>
        <v>20</v>
      </c>
      <c r="AX38" s="230">
        <v>22</v>
      </c>
      <c r="AY38" s="264">
        <f t="shared" si="33"/>
        <v>8.8128273060659534</v>
      </c>
      <c r="AZ38" s="264">
        <f t="shared" si="34"/>
        <v>8.8128273060659534</v>
      </c>
      <c r="BA38" s="264">
        <f t="shared" si="35"/>
        <v>1.1566835839211564</v>
      </c>
      <c r="BB38" s="264">
        <f t="shared" si="36"/>
        <v>1.2176618039469367</v>
      </c>
      <c r="BC38" s="230">
        <v>2</v>
      </c>
      <c r="BD38" s="230">
        <f t="shared" si="9"/>
        <v>22</v>
      </c>
      <c r="BE38" s="208"/>
    </row>
    <row r="39" spans="2:57" x14ac:dyDescent="0.3">
      <c r="B39" s="219">
        <v>25</v>
      </c>
      <c r="C39" s="233">
        <f t="shared" si="14"/>
        <v>5.9226311988381193</v>
      </c>
      <c r="D39" s="233">
        <f t="shared" si="15"/>
        <v>5.9226311988381193</v>
      </c>
      <c r="E39" s="233">
        <f t="shared" si="16"/>
        <v>2.0182302298983354</v>
      </c>
      <c r="F39" s="233">
        <f t="shared" si="17"/>
        <v>3.818325554243609</v>
      </c>
      <c r="G39" s="233">
        <f t="shared" si="18"/>
        <v>7.3181818181818183</v>
      </c>
      <c r="H39" s="219">
        <f t="shared" si="4"/>
        <v>25</v>
      </c>
      <c r="S39" s="219">
        <v>25</v>
      </c>
      <c r="T39" s="233">
        <f t="shared" si="19"/>
        <v>5.8084543608161976</v>
      </c>
      <c r="U39" s="233">
        <f t="shared" si="20"/>
        <v>5.8084543608161976</v>
      </c>
      <c r="V39" s="233">
        <f t="shared" si="21"/>
        <v>2.262359634857126</v>
      </c>
      <c r="W39" s="233">
        <f t="shared" si="22"/>
        <v>3.8025498253286631</v>
      </c>
      <c r="X39" s="233">
        <f t="shared" si="23"/>
        <v>7.3181818181818183</v>
      </c>
      <c r="Y39" s="219">
        <f t="shared" si="5"/>
        <v>25.000000000000007</v>
      </c>
      <c r="AH39" s="208"/>
      <c r="AI39" s="230">
        <v>23</v>
      </c>
      <c r="AJ39" s="231">
        <f>AI39*$AL$8</f>
        <v>9.3945184533294306</v>
      </c>
      <c r="AK39" s="231">
        <f>AI39*$AL$9</f>
        <v>9.3945184533294306</v>
      </c>
      <c r="AL39" s="231">
        <f>AI39*$AL$10</f>
        <v>0.82202036466632511</v>
      </c>
      <c r="AM39" s="264">
        <f>AI39*$AL$11</f>
        <v>1.2980336377657244</v>
      </c>
      <c r="AN39" s="264">
        <f>AI39*$AL$12</f>
        <v>2.0909090909090908</v>
      </c>
      <c r="AO39" s="230">
        <f t="shared" si="8"/>
        <v>23</v>
      </c>
      <c r="AX39" s="208">
        <v>23</v>
      </c>
      <c r="AY39" s="228">
        <f>AX39*$BA$7</f>
        <v>9.2134103654325887</v>
      </c>
      <c r="AZ39" s="228">
        <f>AX39*$BA$7</f>
        <v>9.2134103654325887</v>
      </c>
      <c r="BA39" s="228">
        <f>AX39*$BA$8</f>
        <v>1.2092601104630272</v>
      </c>
      <c r="BB39" s="228">
        <f>AX39*$BA$9</f>
        <v>1.2730100677627068</v>
      </c>
      <c r="BC39" s="228">
        <f>AX39*$BA$10</f>
        <v>2.0909090909090908</v>
      </c>
      <c r="BD39" s="208">
        <f t="shared" si="9"/>
        <v>23.000000000000004</v>
      </c>
      <c r="BE39" s="208"/>
    </row>
    <row r="40" spans="2:57" x14ac:dyDescent="0.3">
      <c r="B40" s="219">
        <v>26</v>
      </c>
      <c r="C40" s="233">
        <f t="shared" si="14"/>
        <v>6.3310885228959206</v>
      </c>
      <c r="D40" s="233">
        <f t="shared" si="15"/>
        <v>6.3310885228959206</v>
      </c>
      <c r="E40" s="233">
        <f t="shared" si="16"/>
        <v>2.0539702457533933</v>
      </c>
      <c r="F40" s="233">
        <f t="shared" si="17"/>
        <v>3.8747617993638577</v>
      </c>
      <c r="G40" s="233">
        <f t="shared" si="18"/>
        <v>7.4090909090909092</v>
      </c>
      <c r="H40" s="219">
        <f t="shared" si="4"/>
        <v>26</v>
      </c>
      <c r="S40" s="219">
        <v>26</v>
      </c>
      <c r="T40" s="233">
        <f t="shared" si="19"/>
        <v>6.209037420182832</v>
      </c>
      <c r="U40" s="233">
        <f t="shared" si="20"/>
        <v>6.209037420182832</v>
      </c>
      <c r="V40" s="233">
        <f t="shared" si="21"/>
        <v>2.3149361613989967</v>
      </c>
      <c r="W40" s="233">
        <f t="shared" si="22"/>
        <v>3.8578980891444328</v>
      </c>
      <c r="X40" s="233">
        <f t="shared" si="23"/>
        <v>7.4090909090909092</v>
      </c>
      <c r="Y40" s="219">
        <f t="shared" si="5"/>
        <v>26.000000000000004</v>
      </c>
      <c r="AH40" s="208"/>
      <c r="AI40" s="230">
        <v>24</v>
      </c>
      <c r="AJ40" s="231">
        <f t="shared" ref="AJ40:AJ103" si="42">AI40*$AL$8</f>
        <v>9.8029757773872319</v>
      </c>
      <c r="AK40" s="231">
        <f t="shared" ref="AK40:AK103" si="43">AI40*$AL$9</f>
        <v>9.8029757773872319</v>
      </c>
      <c r="AL40" s="231">
        <f t="shared" ref="AL40:AL103" si="44">AI40*$AL$10</f>
        <v>0.8577603805213827</v>
      </c>
      <c r="AM40" s="264">
        <f t="shared" ref="AM40:AM103" si="45">AI40*$AL$11</f>
        <v>1.3544698828859734</v>
      </c>
      <c r="AN40" s="264">
        <f t="shared" ref="AN40:AN103" si="46">AI40*$AL$12</f>
        <v>2.1818181818181817</v>
      </c>
      <c r="AO40" s="230">
        <f t="shared" si="8"/>
        <v>24</v>
      </c>
      <c r="AX40" s="208">
        <v>24</v>
      </c>
      <c r="AY40" s="228">
        <f t="shared" ref="AY40:AY103" si="47">AX40*$BA$7</f>
        <v>9.6139934247992223</v>
      </c>
      <c r="AZ40" s="228">
        <f t="shared" ref="AZ40:AZ103" si="48">AX40*$BA$7</f>
        <v>9.6139934247992223</v>
      </c>
      <c r="BA40" s="228">
        <f t="shared" ref="BA40:BA103" si="49">AX40*$BA$8</f>
        <v>1.2618366370048979</v>
      </c>
      <c r="BB40" s="228">
        <f t="shared" ref="BB40:BB103" si="50">AX40*$BA$9</f>
        <v>1.3283583315784766</v>
      </c>
      <c r="BC40" s="228">
        <f t="shared" ref="BC40:BC103" si="51">AX40*$BA$10</f>
        <v>2.1818181818181817</v>
      </c>
      <c r="BD40" s="208">
        <f t="shared" si="9"/>
        <v>24</v>
      </c>
      <c r="BE40" s="208"/>
    </row>
    <row r="41" spans="2:57" x14ac:dyDescent="0.3">
      <c r="B41" s="219">
        <v>27</v>
      </c>
      <c r="C41" s="233">
        <f t="shared" si="14"/>
        <v>6.7395458469537219</v>
      </c>
      <c r="D41" s="233">
        <f t="shared" si="15"/>
        <v>6.7395458469537219</v>
      </c>
      <c r="E41" s="233">
        <f t="shared" si="16"/>
        <v>2.0897102616084506</v>
      </c>
      <c r="F41" s="233">
        <f t="shared" si="17"/>
        <v>3.9311980444841068</v>
      </c>
      <c r="G41" s="233">
        <f t="shared" si="18"/>
        <v>7.5</v>
      </c>
      <c r="H41" s="219">
        <f t="shared" si="4"/>
        <v>27</v>
      </c>
      <c r="S41" s="219">
        <v>27</v>
      </c>
      <c r="T41" s="233">
        <f t="shared" si="19"/>
        <v>6.6096204795494655</v>
      </c>
      <c r="U41" s="233">
        <f t="shared" si="20"/>
        <v>6.6096204795494655</v>
      </c>
      <c r="V41" s="233">
        <f t="shared" si="21"/>
        <v>2.3675126879408674</v>
      </c>
      <c r="W41" s="233">
        <f t="shared" si="22"/>
        <v>3.9132463529602024</v>
      </c>
      <c r="X41" s="233">
        <f t="shared" si="23"/>
        <v>7.5</v>
      </c>
      <c r="Y41" s="219">
        <f t="shared" si="5"/>
        <v>27</v>
      </c>
      <c r="AH41" s="208"/>
      <c r="AI41" s="230">
        <v>25</v>
      </c>
      <c r="AJ41" s="231">
        <f t="shared" si="42"/>
        <v>10.211433101445033</v>
      </c>
      <c r="AK41" s="231">
        <f t="shared" si="43"/>
        <v>10.211433101445033</v>
      </c>
      <c r="AL41" s="231">
        <f t="shared" si="44"/>
        <v>0.89350039637644041</v>
      </c>
      <c r="AM41" s="264">
        <f t="shared" si="45"/>
        <v>1.4109061280062223</v>
      </c>
      <c r="AN41" s="264">
        <f t="shared" si="46"/>
        <v>2.2727272727272729</v>
      </c>
      <c r="AO41" s="230">
        <f t="shared" si="8"/>
        <v>25</v>
      </c>
      <c r="AX41" s="208">
        <v>25</v>
      </c>
      <c r="AY41" s="228">
        <f t="shared" si="47"/>
        <v>10.014576484165858</v>
      </c>
      <c r="AZ41" s="228">
        <f t="shared" si="48"/>
        <v>10.014576484165858</v>
      </c>
      <c r="BA41" s="228">
        <f t="shared" si="49"/>
        <v>1.3144131635467686</v>
      </c>
      <c r="BB41" s="228">
        <f t="shared" si="50"/>
        <v>1.3837065953942465</v>
      </c>
      <c r="BC41" s="228">
        <f t="shared" si="51"/>
        <v>2.2727272727272729</v>
      </c>
      <c r="BD41" s="208">
        <f t="shared" si="9"/>
        <v>25.000000000000004</v>
      </c>
      <c r="BE41" s="208"/>
    </row>
    <row r="42" spans="2:57" x14ac:dyDescent="0.3">
      <c r="B42" s="219">
        <v>28</v>
      </c>
      <c r="C42" s="233">
        <f t="shared" si="14"/>
        <v>7.1480031710115233</v>
      </c>
      <c r="D42" s="233">
        <f t="shared" si="15"/>
        <v>7.1480031710115233</v>
      </c>
      <c r="E42" s="233">
        <f t="shared" si="16"/>
        <v>2.125450277463508</v>
      </c>
      <c r="F42" s="233">
        <f t="shared" si="17"/>
        <v>3.9876342896043555</v>
      </c>
      <c r="G42" s="233">
        <f t="shared" si="18"/>
        <v>7.5909090909090908</v>
      </c>
      <c r="H42" s="219">
        <f t="shared" si="4"/>
        <v>28</v>
      </c>
      <c r="S42" s="219">
        <v>28</v>
      </c>
      <c r="T42" s="233">
        <f t="shared" si="19"/>
        <v>7.0102035389160999</v>
      </c>
      <c r="U42" s="233">
        <f t="shared" si="20"/>
        <v>7.0102035389160999</v>
      </c>
      <c r="V42" s="233">
        <f t="shared" si="21"/>
        <v>2.4200892144827382</v>
      </c>
      <c r="W42" s="233">
        <f t="shared" si="22"/>
        <v>3.9685946167759725</v>
      </c>
      <c r="X42" s="233">
        <f t="shared" si="23"/>
        <v>7.5909090909090908</v>
      </c>
      <c r="Y42" s="219">
        <f t="shared" si="5"/>
        <v>28.000000000000004</v>
      </c>
      <c r="AH42" s="208"/>
      <c r="AI42" s="230">
        <v>26</v>
      </c>
      <c r="AJ42" s="231">
        <f t="shared" si="42"/>
        <v>10.619890425502835</v>
      </c>
      <c r="AK42" s="231">
        <f t="shared" si="43"/>
        <v>10.619890425502835</v>
      </c>
      <c r="AL42" s="231">
        <f t="shared" si="44"/>
        <v>0.929240412231498</v>
      </c>
      <c r="AM42" s="264">
        <f t="shared" si="45"/>
        <v>1.4673423731264712</v>
      </c>
      <c r="AN42" s="264">
        <f t="shared" si="46"/>
        <v>2.3636363636363638</v>
      </c>
      <c r="AO42" s="230">
        <f t="shared" si="8"/>
        <v>26</v>
      </c>
      <c r="AX42" s="208">
        <v>26</v>
      </c>
      <c r="AY42" s="228">
        <f t="shared" si="47"/>
        <v>10.415159543532491</v>
      </c>
      <c r="AZ42" s="228">
        <f t="shared" si="48"/>
        <v>10.415159543532491</v>
      </c>
      <c r="BA42" s="228">
        <f t="shared" si="49"/>
        <v>1.3669896900886394</v>
      </c>
      <c r="BB42" s="228">
        <f t="shared" si="50"/>
        <v>1.4390548592100163</v>
      </c>
      <c r="BC42" s="228">
        <f t="shared" si="51"/>
        <v>2.3636363636363638</v>
      </c>
      <c r="BD42" s="208">
        <f t="shared" si="9"/>
        <v>26.000000000000004</v>
      </c>
      <c r="BE42" s="208"/>
    </row>
    <row r="43" spans="2:57" x14ac:dyDescent="0.3">
      <c r="B43" s="219">
        <v>29</v>
      </c>
      <c r="C43" s="233">
        <f t="shared" si="14"/>
        <v>7.5564604950693246</v>
      </c>
      <c r="D43" s="233">
        <f t="shared" si="15"/>
        <v>7.5564604950693246</v>
      </c>
      <c r="E43" s="233">
        <f t="shared" si="16"/>
        <v>2.1611902933185658</v>
      </c>
      <c r="F43" s="233">
        <f t="shared" si="17"/>
        <v>4.0440705347246046</v>
      </c>
      <c r="G43" s="233">
        <f t="shared" si="18"/>
        <v>7.6818181818181817</v>
      </c>
      <c r="H43" s="219">
        <f t="shared" si="4"/>
        <v>29</v>
      </c>
      <c r="S43" s="219">
        <v>29</v>
      </c>
      <c r="T43" s="233">
        <f t="shared" si="19"/>
        <v>7.4107865982827343</v>
      </c>
      <c r="U43" s="233">
        <f t="shared" si="20"/>
        <v>7.4107865982827343</v>
      </c>
      <c r="V43" s="233">
        <f t="shared" si="21"/>
        <v>2.4726657410246089</v>
      </c>
      <c r="W43" s="233">
        <f t="shared" si="22"/>
        <v>4.0239428805917425</v>
      </c>
      <c r="X43" s="233">
        <f t="shared" si="23"/>
        <v>7.6818181818181817</v>
      </c>
      <c r="Y43" s="219">
        <f t="shared" si="5"/>
        <v>29</v>
      </c>
      <c r="AH43" s="208"/>
      <c r="AI43" s="230">
        <v>27</v>
      </c>
      <c r="AJ43" s="231">
        <f t="shared" si="42"/>
        <v>11.028347749560636</v>
      </c>
      <c r="AK43" s="231">
        <f t="shared" si="43"/>
        <v>11.028347749560636</v>
      </c>
      <c r="AL43" s="231">
        <f t="shared" si="44"/>
        <v>0.9649804280865556</v>
      </c>
      <c r="AM43" s="264">
        <f t="shared" si="45"/>
        <v>1.5237786182467201</v>
      </c>
      <c r="AN43" s="264">
        <f t="shared" si="46"/>
        <v>2.4545454545454546</v>
      </c>
      <c r="AO43" s="230">
        <f t="shared" si="8"/>
        <v>27</v>
      </c>
      <c r="AX43" s="208">
        <v>27</v>
      </c>
      <c r="AY43" s="228">
        <f t="shared" si="47"/>
        <v>10.815742602899126</v>
      </c>
      <c r="AZ43" s="228">
        <f t="shared" si="48"/>
        <v>10.815742602899126</v>
      </c>
      <c r="BA43" s="228">
        <f t="shared" si="49"/>
        <v>1.4195662166305103</v>
      </c>
      <c r="BB43" s="228">
        <f t="shared" si="50"/>
        <v>1.4944031230257862</v>
      </c>
      <c r="BC43" s="228">
        <f t="shared" si="51"/>
        <v>2.4545454545454546</v>
      </c>
      <c r="BD43" s="208">
        <f t="shared" si="9"/>
        <v>27.000000000000004</v>
      </c>
      <c r="BE43" s="208"/>
    </row>
    <row r="44" spans="2:57" x14ac:dyDescent="0.3">
      <c r="B44" s="219">
        <v>30</v>
      </c>
      <c r="C44" s="233">
        <f t="shared" si="14"/>
        <v>7.9649178191271259</v>
      </c>
      <c r="D44" s="233">
        <f t="shared" si="15"/>
        <v>7.9649178191271259</v>
      </c>
      <c r="E44" s="233">
        <f t="shared" si="16"/>
        <v>2.1969303091736236</v>
      </c>
      <c r="F44" s="233">
        <f t="shared" si="17"/>
        <v>4.1005067798448529</v>
      </c>
      <c r="G44" s="233">
        <f t="shared" si="18"/>
        <v>7.7727272727272725</v>
      </c>
      <c r="H44" s="219">
        <f t="shared" si="4"/>
        <v>30.000000000000004</v>
      </c>
      <c r="S44" s="219">
        <v>30</v>
      </c>
      <c r="T44" s="233">
        <f t="shared" si="19"/>
        <v>7.8113696576493687</v>
      </c>
      <c r="U44" s="233">
        <f t="shared" si="20"/>
        <v>7.8113696576493687</v>
      </c>
      <c r="V44" s="233">
        <f t="shared" si="21"/>
        <v>2.5252422675664796</v>
      </c>
      <c r="W44" s="233">
        <f t="shared" si="22"/>
        <v>4.0792911444075122</v>
      </c>
      <c r="X44" s="233">
        <f t="shared" si="23"/>
        <v>7.7727272727272725</v>
      </c>
      <c r="Y44" s="219">
        <f t="shared" si="5"/>
        <v>30.000000000000004</v>
      </c>
      <c r="AH44" s="208"/>
      <c r="AI44" s="230">
        <v>28</v>
      </c>
      <c r="AJ44" s="231">
        <f t="shared" si="42"/>
        <v>11.436805073618437</v>
      </c>
      <c r="AK44" s="231">
        <f t="shared" si="43"/>
        <v>11.436805073618437</v>
      </c>
      <c r="AL44" s="231">
        <f t="shared" si="44"/>
        <v>1.0007204439416133</v>
      </c>
      <c r="AM44" s="264">
        <f t="shared" si="45"/>
        <v>1.5802148633669688</v>
      </c>
      <c r="AN44" s="264">
        <f t="shared" si="46"/>
        <v>2.5454545454545454</v>
      </c>
      <c r="AO44" s="230">
        <f t="shared" si="8"/>
        <v>28.000000000000004</v>
      </c>
      <c r="AX44" s="208">
        <v>28</v>
      </c>
      <c r="AY44" s="228">
        <f t="shared" si="47"/>
        <v>11.21632566226576</v>
      </c>
      <c r="AZ44" s="228">
        <f t="shared" si="48"/>
        <v>11.21632566226576</v>
      </c>
      <c r="BA44" s="228">
        <f t="shared" si="49"/>
        <v>1.472142743172381</v>
      </c>
      <c r="BB44" s="228">
        <f t="shared" si="50"/>
        <v>1.549751386841556</v>
      </c>
      <c r="BC44" s="228">
        <f t="shared" si="51"/>
        <v>2.5454545454545454</v>
      </c>
      <c r="BD44" s="208">
        <f t="shared" si="9"/>
        <v>28.000000000000004</v>
      </c>
      <c r="BE44" s="208"/>
    </row>
    <row r="45" spans="2:57" x14ac:dyDescent="0.3">
      <c r="B45" s="219">
        <v>31</v>
      </c>
      <c r="C45" s="233">
        <f t="shared" si="14"/>
        <v>8.3733751431849264</v>
      </c>
      <c r="D45" s="233">
        <f t="shared" si="15"/>
        <v>8.3733751431849264</v>
      </c>
      <c r="E45" s="233">
        <f t="shared" si="16"/>
        <v>2.232670325028681</v>
      </c>
      <c r="F45" s="233">
        <f t="shared" si="17"/>
        <v>4.156943024965102</v>
      </c>
      <c r="G45" s="233">
        <f t="shared" si="18"/>
        <v>7.8636363636363633</v>
      </c>
      <c r="H45" s="219">
        <f t="shared" si="4"/>
        <v>31</v>
      </c>
      <c r="S45" s="219">
        <v>31</v>
      </c>
      <c r="T45" s="233">
        <f t="shared" si="19"/>
        <v>8.2119527170160023</v>
      </c>
      <c r="U45" s="233">
        <f t="shared" si="20"/>
        <v>8.2119527170160023</v>
      </c>
      <c r="V45" s="233">
        <f t="shared" si="21"/>
        <v>2.5778187941083504</v>
      </c>
      <c r="W45" s="233">
        <f t="shared" si="22"/>
        <v>4.1346394082232818</v>
      </c>
      <c r="X45" s="233">
        <f t="shared" si="23"/>
        <v>7.8636363636363633</v>
      </c>
      <c r="Y45" s="219">
        <f t="shared" si="5"/>
        <v>31</v>
      </c>
      <c r="AH45" s="208"/>
      <c r="AI45" s="230">
        <v>29</v>
      </c>
      <c r="AJ45" s="231">
        <f t="shared" si="42"/>
        <v>11.845262397676239</v>
      </c>
      <c r="AK45" s="231">
        <f t="shared" si="43"/>
        <v>11.845262397676239</v>
      </c>
      <c r="AL45" s="231">
        <f t="shared" si="44"/>
        <v>1.0364604597966709</v>
      </c>
      <c r="AM45" s="264">
        <f t="shared" si="45"/>
        <v>1.6366511084872177</v>
      </c>
      <c r="AN45" s="264">
        <f t="shared" si="46"/>
        <v>2.6363636363636362</v>
      </c>
      <c r="AO45" s="230">
        <f t="shared" si="8"/>
        <v>29.000000000000004</v>
      </c>
      <c r="AX45" s="208">
        <v>29</v>
      </c>
      <c r="AY45" s="228">
        <f t="shared" si="47"/>
        <v>11.616908721632395</v>
      </c>
      <c r="AZ45" s="228">
        <f t="shared" si="48"/>
        <v>11.616908721632395</v>
      </c>
      <c r="BA45" s="228">
        <f t="shared" si="49"/>
        <v>1.5247192697142518</v>
      </c>
      <c r="BB45" s="228">
        <f t="shared" si="50"/>
        <v>1.6050996506573258</v>
      </c>
      <c r="BC45" s="228">
        <f t="shared" si="51"/>
        <v>2.6363636363636362</v>
      </c>
      <c r="BD45" s="208">
        <f t="shared" si="9"/>
        <v>29.000000000000004</v>
      </c>
      <c r="BE45" s="208"/>
    </row>
    <row r="46" spans="2:57" x14ac:dyDescent="0.3">
      <c r="B46" s="219">
        <v>32</v>
      </c>
      <c r="C46" s="233">
        <f t="shared" si="14"/>
        <v>8.7818324672427295</v>
      </c>
      <c r="D46" s="233">
        <f t="shared" si="15"/>
        <v>8.7818324672427295</v>
      </c>
      <c r="E46" s="233">
        <f t="shared" si="16"/>
        <v>2.2684103408837388</v>
      </c>
      <c r="F46" s="233">
        <f t="shared" si="17"/>
        <v>4.2133792700853512</v>
      </c>
      <c r="G46" s="233">
        <f t="shared" si="18"/>
        <v>7.954545454545455</v>
      </c>
      <c r="H46" s="219">
        <f t="shared" si="4"/>
        <v>32.000000000000007</v>
      </c>
      <c r="S46" s="219">
        <v>32</v>
      </c>
      <c r="T46" s="233">
        <f t="shared" si="19"/>
        <v>8.6125357763826376</v>
      </c>
      <c r="U46" s="233">
        <f t="shared" si="20"/>
        <v>8.6125357763826376</v>
      </c>
      <c r="V46" s="233">
        <f t="shared" si="21"/>
        <v>2.6303953206502211</v>
      </c>
      <c r="W46" s="233">
        <f t="shared" si="22"/>
        <v>4.1899876720390523</v>
      </c>
      <c r="X46" s="233">
        <f t="shared" si="23"/>
        <v>7.954545454545455</v>
      </c>
      <c r="Y46" s="219">
        <f t="shared" si="5"/>
        <v>32</v>
      </c>
      <c r="AH46" s="208"/>
      <c r="AI46" s="230">
        <v>30</v>
      </c>
      <c r="AJ46" s="231">
        <f t="shared" si="42"/>
        <v>12.25371972173404</v>
      </c>
      <c r="AK46" s="231">
        <f t="shared" si="43"/>
        <v>12.25371972173404</v>
      </c>
      <c r="AL46" s="231">
        <f t="shared" si="44"/>
        <v>1.0722004756517285</v>
      </c>
      <c r="AM46" s="264">
        <f t="shared" si="45"/>
        <v>1.6930873536074666</v>
      </c>
      <c r="AN46" s="264">
        <f t="shared" si="46"/>
        <v>2.7272727272727275</v>
      </c>
      <c r="AO46" s="230">
        <f t="shared" si="8"/>
        <v>30.000000000000004</v>
      </c>
      <c r="AX46" s="208">
        <v>30</v>
      </c>
      <c r="AY46" s="228">
        <f t="shared" si="47"/>
        <v>12.017491780999029</v>
      </c>
      <c r="AZ46" s="228">
        <f t="shared" si="48"/>
        <v>12.017491780999029</v>
      </c>
      <c r="BA46" s="228">
        <f t="shared" si="49"/>
        <v>1.5772957962561225</v>
      </c>
      <c r="BB46" s="228">
        <f t="shared" si="50"/>
        <v>1.6604479144730957</v>
      </c>
      <c r="BC46" s="228">
        <f t="shared" si="51"/>
        <v>2.7272727272727275</v>
      </c>
      <c r="BD46" s="208">
        <f t="shared" si="9"/>
        <v>30.000000000000004</v>
      </c>
      <c r="BE46" s="208"/>
    </row>
    <row r="47" spans="2:57" x14ac:dyDescent="0.3">
      <c r="B47" s="219">
        <v>33</v>
      </c>
      <c r="C47" s="233">
        <f t="shared" si="14"/>
        <v>9.190289791300529</v>
      </c>
      <c r="D47" s="233">
        <f t="shared" si="15"/>
        <v>9.190289791300529</v>
      </c>
      <c r="E47" s="233">
        <f t="shared" si="16"/>
        <v>2.3041503567387962</v>
      </c>
      <c r="F47" s="233">
        <f t="shared" si="17"/>
        <v>4.2698155152056003</v>
      </c>
      <c r="G47" s="233">
        <f t="shared" si="18"/>
        <v>8.045454545454545</v>
      </c>
      <c r="H47" s="219">
        <f t="shared" si="4"/>
        <v>33</v>
      </c>
      <c r="S47" s="219">
        <v>33</v>
      </c>
      <c r="T47" s="233">
        <f t="shared" si="19"/>
        <v>9.0131188357492711</v>
      </c>
      <c r="U47" s="233">
        <f t="shared" si="20"/>
        <v>9.0131188357492711</v>
      </c>
      <c r="V47" s="233">
        <f t="shared" si="21"/>
        <v>2.6829718471920918</v>
      </c>
      <c r="W47" s="233">
        <f t="shared" si="22"/>
        <v>4.2453359358548219</v>
      </c>
      <c r="X47" s="233">
        <f t="shared" si="23"/>
        <v>8.045454545454545</v>
      </c>
      <c r="Y47" s="219">
        <f t="shared" si="5"/>
        <v>33</v>
      </c>
      <c r="AH47" s="208"/>
      <c r="AI47" s="230">
        <v>31</v>
      </c>
      <c r="AJ47" s="231">
        <f t="shared" si="42"/>
        <v>12.662177045791841</v>
      </c>
      <c r="AK47" s="231">
        <f t="shared" si="43"/>
        <v>12.662177045791841</v>
      </c>
      <c r="AL47" s="231">
        <f t="shared" si="44"/>
        <v>1.1079404915067861</v>
      </c>
      <c r="AM47" s="264">
        <f t="shared" si="45"/>
        <v>1.7495235987277156</v>
      </c>
      <c r="AN47" s="264">
        <f t="shared" si="46"/>
        <v>2.8181818181818183</v>
      </c>
      <c r="AO47" s="230">
        <f t="shared" si="8"/>
        <v>31</v>
      </c>
      <c r="AX47" s="208">
        <v>31</v>
      </c>
      <c r="AY47" s="228">
        <f t="shared" si="47"/>
        <v>12.418074840365664</v>
      </c>
      <c r="AZ47" s="228">
        <f t="shared" si="48"/>
        <v>12.418074840365664</v>
      </c>
      <c r="BA47" s="228">
        <f t="shared" si="49"/>
        <v>1.6298723227979932</v>
      </c>
      <c r="BB47" s="228">
        <f t="shared" si="50"/>
        <v>1.7157961782888655</v>
      </c>
      <c r="BC47" s="228">
        <f t="shared" si="51"/>
        <v>2.8181818181818183</v>
      </c>
      <c r="BD47" s="208">
        <f t="shared" si="9"/>
        <v>31.000000000000007</v>
      </c>
      <c r="BE47" s="208"/>
    </row>
    <row r="48" spans="2:57" x14ac:dyDescent="0.3">
      <c r="B48" s="219">
        <v>34</v>
      </c>
      <c r="C48" s="233">
        <f t="shared" si="14"/>
        <v>9.5987471153583321</v>
      </c>
      <c r="D48" s="233">
        <f t="shared" si="15"/>
        <v>9.5987471153583321</v>
      </c>
      <c r="E48" s="233">
        <f t="shared" si="16"/>
        <v>2.339890372593854</v>
      </c>
      <c r="F48" s="233">
        <f t="shared" si="17"/>
        <v>4.3262517603258495</v>
      </c>
      <c r="G48" s="233">
        <f t="shared" si="18"/>
        <v>8.1363636363636367</v>
      </c>
      <c r="H48" s="219">
        <f t="shared" si="4"/>
        <v>34</v>
      </c>
      <c r="S48" s="219">
        <v>34</v>
      </c>
      <c r="T48" s="233">
        <f t="shared" si="19"/>
        <v>9.4137018951159064</v>
      </c>
      <c r="U48" s="233">
        <f t="shared" si="20"/>
        <v>9.4137018951159064</v>
      </c>
      <c r="V48" s="233">
        <f t="shared" si="21"/>
        <v>2.7355483737339625</v>
      </c>
      <c r="W48" s="233">
        <f t="shared" si="22"/>
        <v>4.3006841996705916</v>
      </c>
      <c r="X48" s="233">
        <f t="shared" si="23"/>
        <v>8.1363636363636367</v>
      </c>
      <c r="Y48" s="219">
        <f t="shared" si="5"/>
        <v>34</v>
      </c>
      <c r="AH48" s="208"/>
      <c r="AI48" s="230">
        <v>32</v>
      </c>
      <c r="AJ48" s="231">
        <f t="shared" si="42"/>
        <v>13.070634369849643</v>
      </c>
      <c r="AK48" s="231">
        <f t="shared" si="43"/>
        <v>13.070634369849643</v>
      </c>
      <c r="AL48" s="231">
        <f t="shared" si="44"/>
        <v>1.1436805073618437</v>
      </c>
      <c r="AM48" s="264">
        <f t="shared" si="45"/>
        <v>1.8059598438479645</v>
      </c>
      <c r="AN48" s="264">
        <f t="shared" si="46"/>
        <v>2.9090909090909092</v>
      </c>
      <c r="AO48" s="230">
        <f t="shared" si="8"/>
        <v>32</v>
      </c>
      <c r="AX48" s="208">
        <v>32</v>
      </c>
      <c r="AY48" s="228">
        <f t="shared" si="47"/>
        <v>12.818657899732298</v>
      </c>
      <c r="AZ48" s="228">
        <f t="shared" si="48"/>
        <v>12.818657899732298</v>
      </c>
      <c r="BA48" s="228">
        <f t="shared" si="49"/>
        <v>1.6824488493398639</v>
      </c>
      <c r="BB48" s="228">
        <f t="shared" si="50"/>
        <v>1.7711444421046354</v>
      </c>
      <c r="BC48" s="228">
        <f t="shared" si="51"/>
        <v>2.9090909090909092</v>
      </c>
      <c r="BD48" s="208">
        <f t="shared" si="9"/>
        <v>32</v>
      </c>
      <c r="BE48" s="208"/>
    </row>
    <row r="49" spans="2:57" x14ac:dyDescent="0.3">
      <c r="B49" s="219">
        <v>35</v>
      </c>
      <c r="C49" s="233">
        <f t="shared" si="14"/>
        <v>10.007204439416132</v>
      </c>
      <c r="D49" s="233">
        <f t="shared" si="15"/>
        <v>10.007204439416132</v>
      </c>
      <c r="E49" s="233">
        <f t="shared" si="16"/>
        <v>2.3756303884489114</v>
      </c>
      <c r="F49" s="233">
        <f t="shared" si="17"/>
        <v>4.3826880054460977</v>
      </c>
      <c r="G49" s="233">
        <f t="shared" si="18"/>
        <v>8.2272727272727266</v>
      </c>
      <c r="H49" s="219">
        <f t="shared" si="4"/>
        <v>35</v>
      </c>
      <c r="S49" s="219">
        <v>35</v>
      </c>
      <c r="T49" s="233">
        <f t="shared" si="19"/>
        <v>9.8142849544825399</v>
      </c>
      <c r="U49" s="233">
        <f t="shared" si="20"/>
        <v>9.8142849544825399</v>
      </c>
      <c r="V49" s="233">
        <f t="shared" si="21"/>
        <v>2.7881249002758333</v>
      </c>
      <c r="W49" s="233">
        <f t="shared" si="22"/>
        <v>4.3560324634863612</v>
      </c>
      <c r="X49" s="233">
        <f t="shared" si="23"/>
        <v>8.2272727272727266</v>
      </c>
      <c r="Y49" s="219">
        <f t="shared" si="5"/>
        <v>35</v>
      </c>
      <c r="AH49" s="208"/>
      <c r="AI49" s="230">
        <v>33</v>
      </c>
      <c r="AJ49" s="231">
        <f t="shared" si="42"/>
        <v>13.479091693907444</v>
      </c>
      <c r="AK49" s="231">
        <f t="shared" si="43"/>
        <v>13.479091693907444</v>
      </c>
      <c r="AL49" s="231">
        <f t="shared" si="44"/>
        <v>1.1794205232169013</v>
      </c>
      <c r="AM49" s="264">
        <f t="shared" si="45"/>
        <v>1.8623960889682134</v>
      </c>
      <c r="AN49" s="264">
        <f t="shared" si="46"/>
        <v>3</v>
      </c>
      <c r="AO49" s="230">
        <f t="shared" si="8"/>
        <v>33</v>
      </c>
      <c r="AX49" s="208">
        <v>33</v>
      </c>
      <c r="AY49" s="228">
        <f t="shared" si="47"/>
        <v>13.219240959098931</v>
      </c>
      <c r="AZ49" s="228">
        <f t="shared" si="48"/>
        <v>13.219240959098931</v>
      </c>
      <c r="BA49" s="228">
        <f t="shared" si="49"/>
        <v>1.7350253758817347</v>
      </c>
      <c r="BB49" s="228">
        <f t="shared" si="50"/>
        <v>1.8264927059204052</v>
      </c>
      <c r="BC49" s="228">
        <f t="shared" si="51"/>
        <v>3</v>
      </c>
      <c r="BD49" s="208">
        <f t="shared" si="9"/>
        <v>33</v>
      </c>
      <c r="BE49" s="208"/>
    </row>
    <row r="50" spans="2:57" x14ac:dyDescent="0.3">
      <c r="B50" s="219">
        <v>36</v>
      </c>
      <c r="C50" s="233">
        <f t="shared" si="14"/>
        <v>10.415661763473935</v>
      </c>
      <c r="D50" s="233">
        <f t="shared" si="15"/>
        <v>10.415661763473935</v>
      </c>
      <c r="E50" s="233">
        <f t="shared" si="16"/>
        <v>2.4113704043039692</v>
      </c>
      <c r="F50" s="233">
        <f t="shared" si="17"/>
        <v>4.4391242505663469</v>
      </c>
      <c r="G50" s="233">
        <f t="shared" si="18"/>
        <v>8.3181818181818183</v>
      </c>
      <c r="H50" s="219">
        <f t="shared" si="4"/>
        <v>36.000000000000007</v>
      </c>
      <c r="S50" s="219">
        <v>36</v>
      </c>
      <c r="T50" s="233">
        <f t="shared" si="19"/>
        <v>10.214868013849175</v>
      </c>
      <c r="U50" s="233">
        <f t="shared" si="20"/>
        <v>10.214868013849175</v>
      </c>
      <c r="V50" s="233">
        <f t="shared" si="21"/>
        <v>2.840701426817704</v>
      </c>
      <c r="W50" s="233">
        <f t="shared" si="22"/>
        <v>4.4113807273021308</v>
      </c>
      <c r="X50" s="233">
        <f t="shared" si="23"/>
        <v>8.3181818181818183</v>
      </c>
      <c r="Y50" s="219">
        <f t="shared" si="5"/>
        <v>36.000000000000007</v>
      </c>
      <c r="AH50" s="208"/>
      <c r="AI50" s="230">
        <v>34</v>
      </c>
      <c r="AJ50" s="231">
        <f t="shared" si="42"/>
        <v>13.887549017965245</v>
      </c>
      <c r="AK50" s="231">
        <f t="shared" si="43"/>
        <v>13.887549017965245</v>
      </c>
      <c r="AL50" s="231">
        <f t="shared" si="44"/>
        <v>1.2151605390719589</v>
      </c>
      <c r="AM50" s="264">
        <f t="shared" si="45"/>
        <v>1.9188323340884623</v>
      </c>
      <c r="AN50" s="264">
        <f t="shared" si="46"/>
        <v>3.0909090909090908</v>
      </c>
      <c r="AO50" s="230">
        <f t="shared" si="8"/>
        <v>34.000000000000007</v>
      </c>
      <c r="AX50" s="208">
        <v>34</v>
      </c>
      <c r="AY50" s="228">
        <f t="shared" si="47"/>
        <v>13.619824018465566</v>
      </c>
      <c r="AZ50" s="228">
        <f t="shared" si="48"/>
        <v>13.619824018465566</v>
      </c>
      <c r="BA50" s="228">
        <f t="shared" si="49"/>
        <v>1.7876019024236054</v>
      </c>
      <c r="BB50" s="228">
        <f t="shared" si="50"/>
        <v>1.8818409697361751</v>
      </c>
      <c r="BC50" s="228">
        <f t="shared" si="51"/>
        <v>3.0909090909090908</v>
      </c>
      <c r="BD50" s="208">
        <f t="shared" si="9"/>
        <v>34.000000000000007</v>
      </c>
      <c r="BE50" s="208"/>
    </row>
    <row r="51" spans="2:57" x14ac:dyDescent="0.3">
      <c r="B51" s="219">
        <v>37</v>
      </c>
      <c r="C51" s="233">
        <f t="shared" si="14"/>
        <v>10.824119087531734</v>
      </c>
      <c r="D51" s="233">
        <f t="shared" si="15"/>
        <v>10.824119087531734</v>
      </c>
      <c r="E51" s="233">
        <f t="shared" si="16"/>
        <v>2.447110420159027</v>
      </c>
      <c r="F51" s="233">
        <f t="shared" si="17"/>
        <v>4.4955604956865951</v>
      </c>
      <c r="G51" s="233">
        <f t="shared" si="18"/>
        <v>8.4090909090909101</v>
      </c>
      <c r="H51" s="219">
        <f t="shared" si="4"/>
        <v>37</v>
      </c>
      <c r="S51" s="219">
        <v>37</v>
      </c>
      <c r="T51" s="233">
        <f t="shared" si="19"/>
        <v>10.615451073215809</v>
      </c>
      <c r="U51" s="233">
        <f t="shared" si="20"/>
        <v>10.615451073215809</v>
      </c>
      <c r="V51" s="233">
        <f t="shared" si="21"/>
        <v>2.8932779533595747</v>
      </c>
      <c r="W51" s="233">
        <f t="shared" si="22"/>
        <v>4.4667289911179013</v>
      </c>
      <c r="X51" s="233">
        <f t="shared" si="23"/>
        <v>8.4090909090909101</v>
      </c>
      <c r="Y51" s="219">
        <f t="shared" si="5"/>
        <v>37</v>
      </c>
      <c r="AH51" s="208"/>
      <c r="AI51" s="230">
        <v>35</v>
      </c>
      <c r="AJ51" s="231">
        <f t="shared" si="42"/>
        <v>14.296006342023047</v>
      </c>
      <c r="AK51" s="231">
        <f t="shared" si="43"/>
        <v>14.296006342023047</v>
      </c>
      <c r="AL51" s="231">
        <f t="shared" si="44"/>
        <v>1.2509005549270165</v>
      </c>
      <c r="AM51" s="264">
        <f t="shared" si="45"/>
        <v>1.9752685792087112</v>
      </c>
      <c r="AN51" s="264">
        <f t="shared" si="46"/>
        <v>3.1818181818181821</v>
      </c>
      <c r="AO51" s="230">
        <f t="shared" si="8"/>
        <v>35.000000000000007</v>
      </c>
      <c r="AX51" s="208">
        <v>35</v>
      </c>
      <c r="AY51" s="228">
        <f t="shared" si="47"/>
        <v>14.0204070778322</v>
      </c>
      <c r="AZ51" s="228">
        <f t="shared" si="48"/>
        <v>14.0204070778322</v>
      </c>
      <c r="BA51" s="228">
        <f t="shared" si="49"/>
        <v>1.8401784289654761</v>
      </c>
      <c r="BB51" s="228">
        <f t="shared" si="50"/>
        <v>1.9371892335519449</v>
      </c>
      <c r="BC51" s="228">
        <f t="shared" si="51"/>
        <v>3.1818181818181821</v>
      </c>
      <c r="BD51" s="208">
        <f t="shared" si="9"/>
        <v>35</v>
      </c>
      <c r="BE51" s="208"/>
    </row>
    <row r="52" spans="2:57" x14ac:dyDescent="0.3">
      <c r="B52" s="219">
        <v>38</v>
      </c>
      <c r="C52" s="233">
        <f t="shared" si="14"/>
        <v>11.232576411589537</v>
      </c>
      <c r="D52" s="233">
        <f t="shared" si="15"/>
        <v>11.232576411589537</v>
      </c>
      <c r="E52" s="233">
        <f t="shared" si="16"/>
        <v>2.4828504360140844</v>
      </c>
      <c r="F52" s="233">
        <f t="shared" si="17"/>
        <v>4.5519967408068442</v>
      </c>
      <c r="G52" s="233">
        <f t="shared" si="18"/>
        <v>8.5</v>
      </c>
      <c r="H52" s="219">
        <f t="shared" si="4"/>
        <v>38</v>
      </c>
      <c r="S52" s="219">
        <v>38</v>
      </c>
      <c r="T52" s="233">
        <f t="shared" si="19"/>
        <v>11.016034132582444</v>
      </c>
      <c r="U52" s="233">
        <f t="shared" si="20"/>
        <v>11.016034132582444</v>
      </c>
      <c r="V52" s="233">
        <f t="shared" si="21"/>
        <v>2.9458544799014454</v>
      </c>
      <c r="W52" s="233">
        <f t="shared" si="22"/>
        <v>4.522077254933671</v>
      </c>
      <c r="X52" s="233">
        <f t="shared" si="23"/>
        <v>8.5</v>
      </c>
      <c r="Y52" s="219">
        <f t="shared" si="5"/>
        <v>38</v>
      </c>
      <c r="AH52" s="208"/>
      <c r="AI52" s="230">
        <v>36</v>
      </c>
      <c r="AJ52" s="231">
        <f t="shared" si="42"/>
        <v>14.704463666080848</v>
      </c>
      <c r="AK52" s="231">
        <f t="shared" si="43"/>
        <v>14.704463666080848</v>
      </c>
      <c r="AL52" s="231">
        <f t="shared" si="44"/>
        <v>1.2866405707820741</v>
      </c>
      <c r="AM52" s="264">
        <f t="shared" si="45"/>
        <v>2.0317048243289602</v>
      </c>
      <c r="AN52" s="264">
        <f t="shared" si="46"/>
        <v>3.2727272727272729</v>
      </c>
      <c r="AO52" s="230">
        <f t="shared" si="8"/>
        <v>36</v>
      </c>
      <c r="AX52" s="208">
        <v>36</v>
      </c>
      <c r="AY52" s="228">
        <f t="shared" si="47"/>
        <v>14.420990137198835</v>
      </c>
      <c r="AZ52" s="228">
        <f t="shared" si="48"/>
        <v>14.420990137198835</v>
      </c>
      <c r="BA52" s="228">
        <f t="shared" si="49"/>
        <v>1.8927549555073468</v>
      </c>
      <c r="BB52" s="228">
        <f t="shared" si="50"/>
        <v>1.9925374973677148</v>
      </c>
      <c r="BC52" s="228">
        <f t="shared" si="51"/>
        <v>3.2727272727272729</v>
      </c>
      <c r="BD52" s="208">
        <f t="shared" si="9"/>
        <v>36.000000000000007</v>
      </c>
      <c r="BE52" s="208"/>
    </row>
    <row r="53" spans="2:57" x14ac:dyDescent="0.3">
      <c r="B53" s="219">
        <v>39</v>
      </c>
      <c r="C53" s="233">
        <f t="shared" si="14"/>
        <v>11.641033735647337</v>
      </c>
      <c r="D53" s="233">
        <f t="shared" si="15"/>
        <v>11.641033735647337</v>
      </c>
      <c r="E53" s="233">
        <f t="shared" si="16"/>
        <v>2.5185904518691418</v>
      </c>
      <c r="F53" s="233">
        <f t="shared" si="17"/>
        <v>4.6084329859270934</v>
      </c>
      <c r="G53" s="233">
        <f t="shared" si="18"/>
        <v>8.5909090909090899</v>
      </c>
      <c r="H53" s="219">
        <f t="shared" si="4"/>
        <v>39</v>
      </c>
      <c r="S53" s="219">
        <v>39</v>
      </c>
      <c r="T53" s="233">
        <f t="shared" si="19"/>
        <v>11.416617191949078</v>
      </c>
      <c r="U53" s="233">
        <f t="shared" si="20"/>
        <v>11.416617191949078</v>
      </c>
      <c r="V53" s="233">
        <f t="shared" si="21"/>
        <v>2.9984310064433162</v>
      </c>
      <c r="W53" s="233">
        <f t="shared" si="22"/>
        <v>4.5774255187494406</v>
      </c>
      <c r="X53" s="233">
        <f t="shared" si="23"/>
        <v>8.5909090909090899</v>
      </c>
      <c r="Y53" s="219">
        <f t="shared" si="5"/>
        <v>39</v>
      </c>
      <c r="AH53" s="208"/>
      <c r="AI53" s="230">
        <v>37</v>
      </c>
      <c r="AJ53" s="231">
        <f t="shared" si="42"/>
        <v>15.112920990138649</v>
      </c>
      <c r="AK53" s="231">
        <f t="shared" si="43"/>
        <v>15.112920990138649</v>
      </c>
      <c r="AL53" s="231">
        <f t="shared" si="44"/>
        <v>1.3223805866371316</v>
      </c>
      <c r="AM53" s="264">
        <f t="shared" si="45"/>
        <v>2.0881410694492089</v>
      </c>
      <c r="AN53" s="264">
        <f t="shared" si="46"/>
        <v>3.3636363636363638</v>
      </c>
      <c r="AO53" s="230">
        <f t="shared" si="8"/>
        <v>37.000000000000007</v>
      </c>
      <c r="AX53" s="208">
        <v>37</v>
      </c>
      <c r="AY53" s="228">
        <f t="shared" si="47"/>
        <v>14.821573196565469</v>
      </c>
      <c r="AZ53" s="228">
        <f t="shared" si="48"/>
        <v>14.821573196565469</v>
      </c>
      <c r="BA53" s="228">
        <f t="shared" si="49"/>
        <v>1.9453314820492176</v>
      </c>
      <c r="BB53" s="228">
        <f t="shared" si="50"/>
        <v>2.0478857611834846</v>
      </c>
      <c r="BC53" s="228">
        <f t="shared" si="51"/>
        <v>3.3636363636363638</v>
      </c>
      <c r="BD53" s="208">
        <f t="shared" si="9"/>
        <v>37.000000000000007</v>
      </c>
      <c r="BE53" s="208"/>
    </row>
    <row r="54" spans="2:57" x14ac:dyDescent="0.3">
      <c r="B54" s="219">
        <v>40</v>
      </c>
      <c r="C54" s="233">
        <f t="shared" si="14"/>
        <v>12.04949105970514</v>
      </c>
      <c r="D54" s="233">
        <f t="shared" si="15"/>
        <v>12.04949105970514</v>
      </c>
      <c r="E54" s="233">
        <f t="shared" si="16"/>
        <v>2.5543304677241996</v>
      </c>
      <c r="F54" s="233">
        <f t="shared" si="17"/>
        <v>4.6648692310473425</v>
      </c>
      <c r="G54" s="233">
        <f t="shared" si="18"/>
        <v>8.6818181818181817</v>
      </c>
      <c r="H54" s="219">
        <f t="shared" si="4"/>
        <v>40</v>
      </c>
      <c r="S54" s="219">
        <v>40</v>
      </c>
      <c r="T54" s="233">
        <f t="shared" si="19"/>
        <v>11.817200251315711</v>
      </c>
      <c r="U54" s="233">
        <f t="shared" si="20"/>
        <v>11.817200251315711</v>
      </c>
      <c r="V54" s="233">
        <f t="shared" si="21"/>
        <v>3.0510075329851869</v>
      </c>
      <c r="W54" s="233">
        <f t="shared" si="22"/>
        <v>4.6327737825652111</v>
      </c>
      <c r="X54" s="233">
        <f t="shared" si="23"/>
        <v>8.6818181818181817</v>
      </c>
      <c r="Y54" s="219">
        <f t="shared" si="5"/>
        <v>40</v>
      </c>
      <c r="AH54" s="208"/>
      <c r="AI54" s="230">
        <v>38</v>
      </c>
      <c r="AJ54" s="231">
        <f t="shared" si="42"/>
        <v>15.521378314196451</v>
      </c>
      <c r="AK54" s="231">
        <f t="shared" si="43"/>
        <v>15.521378314196451</v>
      </c>
      <c r="AL54" s="231">
        <f t="shared" si="44"/>
        <v>1.3581206024921895</v>
      </c>
      <c r="AM54" s="264">
        <f t="shared" si="45"/>
        <v>2.144577314569458</v>
      </c>
      <c r="AN54" s="264">
        <f t="shared" si="46"/>
        <v>3.4545454545454546</v>
      </c>
      <c r="AO54" s="230">
        <f t="shared" si="8"/>
        <v>38.000000000000007</v>
      </c>
      <c r="AX54" s="208">
        <v>38</v>
      </c>
      <c r="AY54" s="228">
        <f t="shared" si="47"/>
        <v>15.222156255932104</v>
      </c>
      <c r="AZ54" s="228">
        <f t="shared" si="48"/>
        <v>15.222156255932104</v>
      </c>
      <c r="BA54" s="228">
        <f t="shared" si="49"/>
        <v>1.9979080085910885</v>
      </c>
      <c r="BB54" s="228">
        <f t="shared" si="50"/>
        <v>2.1032340249992547</v>
      </c>
      <c r="BC54" s="228">
        <f t="shared" si="51"/>
        <v>3.4545454545454546</v>
      </c>
      <c r="BD54" s="208">
        <f t="shared" si="9"/>
        <v>38</v>
      </c>
      <c r="BE54" s="208"/>
    </row>
    <row r="55" spans="2:57" x14ac:dyDescent="0.3">
      <c r="B55" s="219">
        <v>41</v>
      </c>
      <c r="C55" s="233">
        <f t="shared" si="14"/>
        <v>12.45794838376294</v>
      </c>
      <c r="D55" s="233">
        <f t="shared" si="15"/>
        <v>12.45794838376294</v>
      </c>
      <c r="E55" s="233">
        <f t="shared" si="16"/>
        <v>2.5900704835792574</v>
      </c>
      <c r="F55" s="233">
        <f t="shared" si="17"/>
        <v>4.7213054761675917</v>
      </c>
      <c r="G55" s="233">
        <f t="shared" si="18"/>
        <v>8.7727272727272734</v>
      </c>
      <c r="H55" s="219">
        <f t="shared" si="4"/>
        <v>41</v>
      </c>
      <c r="S55" s="219">
        <v>41</v>
      </c>
      <c r="T55" s="233">
        <f t="shared" si="19"/>
        <v>12.217783310682346</v>
      </c>
      <c r="U55" s="233">
        <f t="shared" si="20"/>
        <v>12.217783310682346</v>
      </c>
      <c r="V55" s="233">
        <f t="shared" si="21"/>
        <v>3.1035840595270576</v>
      </c>
      <c r="W55" s="233">
        <f t="shared" si="22"/>
        <v>4.6881220463809807</v>
      </c>
      <c r="X55" s="233">
        <f t="shared" si="23"/>
        <v>8.7727272727272734</v>
      </c>
      <c r="Y55" s="219">
        <f t="shared" si="5"/>
        <v>41.000000000000007</v>
      </c>
      <c r="AH55" s="208"/>
      <c r="AI55" s="230">
        <v>39</v>
      </c>
      <c r="AJ55" s="231">
        <f t="shared" si="42"/>
        <v>15.929835638254252</v>
      </c>
      <c r="AK55" s="231">
        <f t="shared" si="43"/>
        <v>15.929835638254252</v>
      </c>
      <c r="AL55" s="231">
        <f t="shared" si="44"/>
        <v>1.3938606183472471</v>
      </c>
      <c r="AM55" s="264">
        <f t="shared" si="45"/>
        <v>2.2010135596897067</v>
      </c>
      <c r="AN55" s="264">
        <f t="shared" si="46"/>
        <v>3.5454545454545454</v>
      </c>
      <c r="AO55" s="230">
        <f t="shared" si="8"/>
        <v>39</v>
      </c>
      <c r="AX55" s="208">
        <v>39</v>
      </c>
      <c r="AY55" s="228">
        <f t="shared" si="47"/>
        <v>15.622739315298737</v>
      </c>
      <c r="AZ55" s="228">
        <f t="shared" si="48"/>
        <v>15.622739315298737</v>
      </c>
      <c r="BA55" s="228">
        <f t="shared" si="49"/>
        <v>2.0504845351329593</v>
      </c>
      <c r="BB55" s="228">
        <f t="shared" si="50"/>
        <v>2.1585822888150243</v>
      </c>
      <c r="BC55" s="228">
        <f t="shared" si="51"/>
        <v>3.5454545454545454</v>
      </c>
      <c r="BD55" s="208">
        <f t="shared" si="9"/>
        <v>39.000000000000007</v>
      </c>
      <c r="BE55" s="208"/>
    </row>
    <row r="56" spans="2:57" x14ac:dyDescent="0.3">
      <c r="B56" s="219">
        <v>42</v>
      </c>
      <c r="C56" s="233">
        <f t="shared" si="14"/>
        <v>12.866405707820743</v>
      </c>
      <c r="D56" s="233">
        <f t="shared" si="15"/>
        <v>12.866405707820743</v>
      </c>
      <c r="E56" s="233">
        <f t="shared" si="16"/>
        <v>2.6258104994343148</v>
      </c>
      <c r="F56" s="233">
        <f t="shared" si="17"/>
        <v>4.7777417212878399</v>
      </c>
      <c r="G56" s="233">
        <f t="shared" si="18"/>
        <v>8.8636363636363633</v>
      </c>
      <c r="H56" s="219">
        <f t="shared" si="4"/>
        <v>42</v>
      </c>
      <c r="S56" s="219">
        <v>42</v>
      </c>
      <c r="T56" s="233">
        <f t="shared" si="19"/>
        <v>12.61836637004898</v>
      </c>
      <c r="U56" s="233">
        <f t="shared" si="20"/>
        <v>12.61836637004898</v>
      </c>
      <c r="V56" s="233">
        <f t="shared" si="21"/>
        <v>3.1561605860689284</v>
      </c>
      <c r="W56" s="233">
        <f t="shared" si="22"/>
        <v>4.7434703101967504</v>
      </c>
      <c r="X56" s="233">
        <f t="shared" si="23"/>
        <v>8.8636363636363633</v>
      </c>
      <c r="Y56" s="219">
        <f t="shared" si="5"/>
        <v>42</v>
      </c>
      <c r="AH56" s="208"/>
      <c r="AI56" s="230">
        <v>40</v>
      </c>
      <c r="AJ56" s="231">
        <f t="shared" si="42"/>
        <v>16.338292962312053</v>
      </c>
      <c r="AK56" s="231">
        <f t="shared" si="43"/>
        <v>16.338292962312053</v>
      </c>
      <c r="AL56" s="231">
        <f t="shared" si="44"/>
        <v>1.4296006342023047</v>
      </c>
      <c r="AM56" s="264">
        <f t="shared" si="45"/>
        <v>2.2574498048099558</v>
      </c>
      <c r="AN56" s="264">
        <f t="shared" si="46"/>
        <v>3.6363636363636367</v>
      </c>
      <c r="AO56" s="230">
        <f t="shared" si="8"/>
        <v>40</v>
      </c>
      <c r="AX56" s="208">
        <v>40</v>
      </c>
      <c r="AY56" s="228">
        <f t="shared" si="47"/>
        <v>16.023322374665373</v>
      </c>
      <c r="AZ56" s="228">
        <f t="shared" si="48"/>
        <v>16.023322374665373</v>
      </c>
      <c r="BA56" s="228">
        <f t="shared" si="49"/>
        <v>2.10306106167483</v>
      </c>
      <c r="BB56" s="228">
        <f t="shared" si="50"/>
        <v>2.2139305526307944</v>
      </c>
      <c r="BC56" s="228">
        <f t="shared" si="51"/>
        <v>3.6363636363636367</v>
      </c>
      <c r="BD56" s="208">
        <f t="shared" si="9"/>
        <v>40</v>
      </c>
      <c r="BE56" s="208"/>
    </row>
    <row r="57" spans="2:57" x14ac:dyDescent="0.3">
      <c r="B57" s="219">
        <v>43</v>
      </c>
      <c r="C57" s="233">
        <f t="shared" si="14"/>
        <v>13.274863031878542</v>
      </c>
      <c r="D57" s="233">
        <f t="shared" si="15"/>
        <v>13.274863031878542</v>
      </c>
      <c r="E57" s="233">
        <f t="shared" si="16"/>
        <v>2.6615505152893726</v>
      </c>
      <c r="F57" s="233">
        <f t="shared" si="17"/>
        <v>4.8341779664080891</v>
      </c>
      <c r="G57" s="233">
        <f t="shared" si="18"/>
        <v>8.954545454545455</v>
      </c>
      <c r="H57" s="219">
        <f t="shared" si="4"/>
        <v>43</v>
      </c>
      <c r="S57" s="219">
        <v>43</v>
      </c>
      <c r="T57" s="233">
        <f t="shared" si="19"/>
        <v>13.018949429415615</v>
      </c>
      <c r="U57" s="233">
        <f t="shared" si="20"/>
        <v>13.018949429415615</v>
      </c>
      <c r="V57" s="233">
        <f t="shared" si="21"/>
        <v>3.2087371126107991</v>
      </c>
      <c r="W57" s="233">
        <f t="shared" si="22"/>
        <v>4.79881857401252</v>
      </c>
      <c r="X57" s="233">
        <f t="shared" si="23"/>
        <v>8.954545454545455</v>
      </c>
      <c r="Y57" s="219">
        <f t="shared" si="5"/>
        <v>43</v>
      </c>
      <c r="AH57" s="208"/>
      <c r="AI57" s="230">
        <v>41</v>
      </c>
      <c r="AJ57" s="231">
        <f t="shared" si="42"/>
        <v>16.746750286369853</v>
      </c>
      <c r="AK57" s="231">
        <f t="shared" si="43"/>
        <v>16.746750286369853</v>
      </c>
      <c r="AL57" s="231">
        <f t="shared" si="44"/>
        <v>1.4653406500573622</v>
      </c>
      <c r="AM57" s="264">
        <f t="shared" si="45"/>
        <v>2.3138860499302045</v>
      </c>
      <c r="AN57" s="264">
        <f t="shared" si="46"/>
        <v>3.7272727272727275</v>
      </c>
      <c r="AO57" s="230">
        <f t="shared" si="8"/>
        <v>41</v>
      </c>
      <c r="AX57" s="208">
        <v>41</v>
      </c>
      <c r="AY57" s="228">
        <f t="shared" si="47"/>
        <v>16.423905434032005</v>
      </c>
      <c r="AZ57" s="228">
        <f t="shared" si="48"/>
        <v>16.423905434032005</v>
      </c>
      <c r="BA57" s="228">
        <f t="shared" si="49"/>
        <v>2.1556375882167007</v>
      </c>
      <c r="BB57" s="228">
        <f t="shared" si="50"/>
        <v>2.269278816446564</v>
      </c>
      <c r="BC57" s="228">
        <f t="shared" si="51"/>
        <v>3.7272727272727275</v>
      </c>
      <c r="BD57" s="208">
        <f t="shared" si="9"/>
        <v>41</v>
      </c>
      <c r="BE57" s="208"/>
    </row>
    <row r="58" spans="2:57" x14ac:dyDescent="0.3">
      <c r="B58" s="219">
        <v>44</v>
      </c>
      <c r="C58" s="233">
        <f t="shared" si="14"/>
        <v>13.683320355936345</v>
      </c>
      <c r="D58" s="233">
        <f t="shared" si="15"/>
        <v>13.683320355936345</v>
      </c>
      <c r="E58" s="233">
        <f t="shared" si="16"/>
        <v>2.6972905311444304</v>
      </c>
      <c r="F58" s="233">
        <f t="shared" si="17"/>
        <v>4.8906142115283373</v>
      </c>
      <c r="G58" s="233">
        <f t="shared" si="18"/>
        <v>9.045454545454545</v>
      </c>
      <c r="H58" s="219">
        <f t="shared" si="4"/>
        <v>44.000000000000007</v>
      </c>
      <c r="S58" s="219">
        <v>44</v>
      </c>
      <c r="T58" s="233">
        <f t="shared" si="19"/>
        <v>13.419532488782249</v>
      </c>
      <c r="U58" s="233">
        <f t="shared" si="20"/>
        <v>13.419532488782249</v>
      </c>
      <c r="V58" s="233">
        <f t="shared" si="21"/>
        <v>3.2613136391526698</v>
      </c>
      <c r="W58" s="233">
        <f t="shared" si="22"/>
        <v>4.8541668378282905</v>
      </c>
      <c r="X58" s="233">
        <f t="shared" si="23"/>
        <v>9.045454545454545</v>
      </c>
      <c r="Y58" s="219">
        <f t="shared" si="5"/>
        <v>44</v>
      </c>
      <c r="AH58" s="208"/>
      <c r="AI58" s="230">
        <v>42</v>
      </c>
      <c r="AJ58" s="231">
        <f t="shared" si="42"/>
        <v>17.155207610427656</v>
      </c>
      <c r="AK58" s="231">
        <f t="shared" si="43"/>
        <v>17.155207610427656</v>
      </c>
      <c r="AL58" s="231">
        <f t="shared" si="44"/>
        <v>1.5010806659124198</v>
      </c>
      <c r="AM58" s="264">
        <f t="shared" si="45"/>
        <v>2.3703222950504532</v>
      </c>
      <c r="AN58" s="264">
        <f t="shared" si="46"/>
        <v>3.8181818181818183</v>
      </c>
      <c r="AO58" s="230">
        <f t="shared" si="8"/>
        <v>42.000000000000007</v>
      </c>
      <c r="AX58" s="208">
        <v>42</v>
      </c>
      <c r="AY58" s="228">
        <f t="shared" si="47"/>
        <v>16.82448849339864</v>
      </c>
      <c r="AZ58" s="228">
        <f t="shared" si="48"/>
        <v>16.82448849339864</v>
      </c>
      <c r="BA58" s="228">
        <f t="shared" si="49"/>
        <v>2.2082141147585714</v>
      </c>
      <c r="BB58" s="228">
        <f t="shared" si="50"/>
        <v>2.3246270802623341</v>
      </c>
      <c r="BC58" s="228">
        <f t="shared" si="51"/>
        <v>3.8181818181818183</v>
      </c>
      <c r="BD58" s="208">
        <f t="shared" si="9"/>
        <v>42</v>
      </c>
      <c r="BE58" s="208"/>
    </row>
    <row r="59" spans="2:57" x14ac:dyDescent="0.3">
      <c r="B59" s="219">
        <v>45</v>
      </c>
      <c r="C59" s="233">
        <f t="shared" si="14"/>
        <v>14.091777679994145</v>
      </c>
      <c r="D59" s="233">
        <f t="shared" si="15"/>
        <v>14.091777679994145</v>
      </c>
      <c r="E59" s="233">
        <f t="shared" si="16"/>
        <v>2.7330305469994878</v>
      </c>
      <c r="F59" s="233">
        <f t="shared" si="17"/>
        <v>4.9470504566485864</v>
      </c>
      <c r="G59" s="233">
        <f t="shared" si="18"/>
        <v>9.1363636363636367</v>
      </c>
      <c r="H59" s="219">
        <f t="shared" si="4"/>
        <v>45</v>
      </c>
      <c r="S59" s="219">
        <v>45</v>
      </c>
      <c r="T59" s="233">
        <f t="shared" si="19"/>
        <v>13.820115548148884</v>
      </c>
      <c r="U59" s="233">
        <f t="shared" si="20"/>
        <v>13.820115548148884</v>
      </c>
      <c r="V59" s="233">
        <f t="shared" si="21"/>
        <v>3.3138901656945405</v>
      </c>
      <c r="W59" s="233">
        <f t="shared" si="22"/>
        <v>4.9095151016440601</v>
      </c>
      <c r="X59" s="233">
        <f t="shared" si="23"/>
        <v>9.1363636363636367</v>
      </c>
      <c r="Y59" s="219">
        <f t="shared" si="5"/>
        <v>45</v>
      </c>
      <c r="AH59" s="208"/>
      <c r="AI59" s="230">
        <v>43</v>
      </c>
      <c r="AJ59" s="231">
        <f t="shared" si="42"/>
        <v>17.563664934485459</v>
      </c>
      <c r="AK59" s="231">
        <f t="shared" si="43"/>
        <v>17.563664934485459</v>
      </c>
      <c r="AL59" s="231">
        <f t="shared" si="44"/>
        <v>1.5368206817674774</v>
      </c>
      <c r="AM59" s="264">
        <f t="shared" si="45"/>
        <v>2.4267585401707024</v>
      </c>
      <c r="AN59" s="264">
        <f t="shared" si="46"/>
        <v>3.9090909090909092</v>
      </c>
      <c r="AO59" s="230">
        <f t="shared" si="8"/>
        <v>43.000000000000007</v>
      </c>
      <c r="AX59" s="208">
        <v>43</v>
      </c>
      <c r="AY59" s="228">
        <f t="shared" si="47"/>
        <v>17.225071552765275</v>
      </c>
      <c r="AZ59" s="228">
        <f t="shared" si="48"/>
        <v>17.225071552765275</v>
      </c>
      <c r="BA59" s="228">
        <f t="shared" si="49"/>
        <v>2.2607906413004422</v>
      </c>
      <c r="BB59" s="228">
        <f t="shared" si="50"/>
        <v>2.3799753440781037</v>
      </c>
      <c r="BC59" s="228">
        <f t="shared" si="51"/>
        <v>3.9090909090909092</v>
      </c>
      <c r="BD59" s="208">
        <f t="shared" si="9"/>
        <v>43</v>
      </c>
      <c r="BE59" s="208"/>
    </row>
    <row r="60" spans="2:57" x14ac:dyDescent="0.3">
      <c r="B60" s="219">
        <v>46</v>
      </c>
      <c r="C60" s="233">
        <f t="shared" si="14"/>
        <v>14.500235004051948</v>
      </c>
      <c r="D60" s="233">
        <f t="shared" si="15"/>
        <v>14.500235004051948</v>
      </c>
      <c r="E60" s="233">
        <f t="shared" si="16"/>
        <v>2.7687705628545451</v>
      </c>
      <c r="F60" s="233">
        <f t="shared" si="17"/>
        <v>5.0034867017688356</v>
      </c>
      <c r="G60" s="233">
        <f t="shared" si="18"/>
        <v>9.2272727272727266</v>
      </c>
      <c r="H60" s="219">
        <f t="shared" si="4"/>
        <v>46.000000000000007</v>
      </c>
      <c r="S60" s="219">
        <v>46</v>
      </c>
      <c r="T60" s="233">
        <f t="shared" si="19"/>
        <v>14.220698607515518</v>
      </c>
      <c r="U60" s="233">
        <f t="shared" si="20"/>
        <v>14.220698607515518</v>
      </c>
      <c r="V60" s="233">
        <f t="shared" si="21"/>
        <v>3.3664666922364113</v>
      </c>
      <c r="W60" s="233">
        <f t="shared" si="22"/>
        <v>4.9648633654598298</v>
      </c>
      <c r="X60" s="233">
        <f t="shared" si="23"/>
        <v>9.2272727272727266</v>
      </c>
      <c r="Y60" s="219">
        <f t="shared" si="5"/>
        <v>46</v>
      </c>
      <c r="AH60" s="208"/>
      <c r="AI60" s="230">
        <v>44</v>
      </c>
      <c r="AJ60" s="231">
        <f t="shared" si="42"/>
        <v>17.972122258543259</v>
      </c>
      <c r="AK60" s="231">
        <f t="shared" si="43"/>
        <v>17.972122258543259</v>
      </c>
      <c r="AL60" s="231">
        <f t="shared" si="44"/>
        <v>1.572560697622535</v>
      </c>
      <c r="AM60" s="264">
        <f t="shared" si="45"/>
        <v>2.4831947852909511</v>
      </c>
      <c r="AN60" s="264">
        <f t="shared" si="46"/>
        <v>4</v>
      </c>
      <c r="AO60" s="230">
        <f t="shared" si="8"/>
        <v>44</v>
      </c>
      <c r="AX60" s="208">
        <v>44</v>
      </c>
      <c r="AY60" s="228">
        <f t="shared" si="47"/>
        <v>17.62565461213191</v>
      </c>
      <c r="AZ60" s="228">
        <f t="shared" si="48"/>
        <v>17.62565461213191</v>
      </c>
      <c r="BA60" s="228">
        <f t="shared" si="49"/>
        <v>2.3133671678423129</v>
      </c>
      <c r="BB60" s="228">
        <f t="shared" si="50"/>
        <v>2.4353236078938738</v>
      </c>
      <c r="BC60" s="228">
        <f t="shared" si="51"/>
        <v>4</v>
      </c>
      <c r="BD60" s="208">
        <f t="shared" si="9"/>
        <v>44.000000000000007</v>
      </c>
      <c r="BE60" s="208"/>
    </row>
    <row r="61" spans="2:57" x14ac:dyDescent="0.3">
      <c r="B61" s="219">
        <v>47</v>
      </c>
      <c r="C61" s="233">
        <f t="shared" si="14"/>
        <v>14.908692328109748</v>
      </c>
      <c r="D61" s="233">
        <f t="shared" si="15"/>
        <v>14.908692328109748</v>
      </c>
      <c r="E61" s="233">
        <f t="shared" si="16"/>
        <v>2.804510578709603</v>
      </c>
      <c r="F61" s="233">
        <f t="shared" si="17"/>
        <v>5.0599229468890847</v>
      </c>
      <c r="G61" s="233">
        <f t="shared" si="18"/>
        <v>9.3181818181818183</v>
      </c>
      <c r="H61" s="219">
        <f t="shared" si="4"/>
        <v>47.000000000000007</v>
      </c>
      <c r="S61" s="219">
        <v>47</v>
      </c>
      <c r="T61" s="233">
        <f t="shared" si="19"/>
        <v>14.621281666882151</v>
      </c>
      <c r="U61" s="233">
        <f t="shared" si="20"/>
        <v>14.621281666882151</v>
      </c>
      <c r="V61" s="233">
        <f t="shared" si="21"/>
        <v>3.419043218778282</v>
      </c>
      <c r="W61" s="233">
        <f t="shared" si="22"/>
        <v>5.0202116292756003</v>
      </c>
      <c r="X61" s="233">
        <f t="shared" si="23"/>
        <v>9.3181818181818183</v>
      </c>
      <c r="Y61" s="219">
        <f t="shared" si="5"/>
        <v>47.000000000000007</v>
      </c>
      <c r="AH61" s="208"/>
      <c r="AI61" s="230">
        <v>45</v>
      </c>
      <c r="AJ61" s="231">
        <f t="shared" si="42"/>
        <v>18.380579582601058</v>
      </c>
      <c r="AK61" s="231">
        <f t="shared" si="43"/>
        <v>18.380579582601058</v>
      </c>
      <c r="AL61" s="231">
        <f t="shared" si="44"/>
        <v>1.6083007134775926</v>
      </c>
      <c r="AM61" s="264">
        <f t="shared" si="45"/>
        <v>2.5396310304112002</v>
      </c>
      <c r="AN61" s="264">
        <f t="shared" si="46"/>
        <v>4.0909090909090908</v>
      </c>
      <c r="AO61" s="230">
        <f t="shared" si="8"/>
        <v>45</v>
      </c>
      <c r="AX61" s="208">
        <v>45</v>
      </c>
      <c r="AY61" s="228">
        <f t="shared" si="47"/>
        <v>18.026237671498542</v>
      </c>
      <c r="AZ61" s="228">
        <f t="shared" si="48"/>
        <v>18.026237671498542</v>
      </c>
      <c r="BA61" s="228">
        <f t="shared" si="49"/>
        <v>2.3659436943841836</v>
      </c>
      <c r="BB61" s="228">
        <f t="shared" si="50"/>
        <v>2.4906718717096434</v>
      </c>
      <c r="BC61" s="228">
        <f t="shared" si="51"/>
        <v>4.0909090909090908</v>
      </c>
      <c r="BD61" s="208">
        <f t="shared" si="9"/>
        <v>45.000000000000007</v>
      </c>
      <c r="BE61" s="208"/>
    </row>
    <row r="62" spans="2:57" x14ac:dyDescent="0.3">
      <c r="B62" s="219">
        <v>48</v>
      </c>
      <c r="C62" s="233">
        <f t="shared" si="14"/>
        <v>15.317149652167551</v>
      </c>
      <c r="D62" s="233">
        <f t="shared" si="15"/>
        <v>15.317149652167551</v>
      </c>
      <c r="E62" s="233">
        <f t="shared" si="16"/>
        <v>2.8402505945646608</v>
      </c>
      <c r="F62" s="233">
        <f t="shared" si="17"/>
        <v>5.1163591920093339</v>
      </c>
      <c r="G62" s="233">
        <f t="shared" si="18"/>
        <v>9.4090909090909101</v>
      </c>
      <c r="H62" s="219">
        <f t="shared" si="4"/>
        <v>48</v>
      </c>
      <c r="S62" s="219">
        <v>48</v>
      </c>
      <c r="T62" s="233">
        <f t="shared" si="19"/>
        <v>15.021864726248786</v>
      </c>
      <c r="U62" s="233">
        <f t="shared" si="20"/>
        <v>15.021864726248786</v>
      </c>
      <c r="V62" s="233">
        <f t="shared" si="21"/>
        <v>3.4716197453201532</v>
      </c>
      <c r="W62" s="233">
        <f t="shared" si="22"/>
        <v>5.0755598930913699</v>
      </c>
      <c r="X62" s="233">
        <f t="shared" si="23"/>
        <v>9.4090909090909101</v>
      </c>
      <c r="Y62" s="219">
        <f t="shared" si="5"/>
        <v>48</v>
      </c>
      <c r="AH62" s="208"/>
      <c r="AI62" s="230">
        <v>46</v>
      </c>
      <c r="AJ62" s="231">
        <f t="shared" si="42"/>
        <v>18.789036906658861</v>
      </c>
      <c r="AK62" s="231">
        <f t="shared" si="43"/>
        <v>18.789036906658861</v>
      </c>
      <c r="AL62" s="231">
        <f t="shared" si="44"/>
        <v>1.6440407293326502</v>
      </c>
      <c r="AM62" s="264">
        <f t="shared" si="45"/>
        <v>2.5960672755314489</v>
      </c>
      <c r="AN62" s="264">
        <f t="shared" si="46"/>
        <v>4.1818181818181817</v>
      </c>
      <c r="AO62" s="230">
        <f t="shared" si="8"/>
        <v>46</v>
      </c>
      <c r="AX62" s="208">
        <v>46</v>
      </c>
      <c r="AY62" s="228">
        <f t="shared" si="47"/>
        <v>18.426820730865177</v>
      </c>
      <c r="AZ62" s="228">
        <f t="shared" si="48"/>
        <v>18.426820730865177</v>
      </c>
      <c r="BA62" s="228">
        <f t="shared" si="49"/>
        <v>2.4185202209260543</v>
      </c>
      <c r="BB62" s="228">
        <f t="shared" si="50"/>
        <v>2.5460201355254135</v>
      </c>
      <c r="BC62" s="228">
        <f t="shared" si="51"/>
        <v>4.1818181818181817</v>
      </c>
      <c r="BD62" s="208">
        <f t="shared" si="9"/>
        <v>46.000000000000007</v>
      </c>
      <c r="BE62" s="208"/>
    </row>
    <row r="63" spans="2:57" x14ac:dyDescent="0.3">
      <c r="B63" s="219">
        <v>49</v>
      </c>
      <c r="C63" s="233">
        <f t="shared" si="14"/>
        <v>15.72560697622535</v>
      </c>
      <c r="D63" s="233">
        <f t="shared" si="15"/>
        <v>15.72560697622535</v>
      </c>
      <c r="E63" s="233">
        <f t="shared" si="16"/>
        <v>2.8759906104197182</v>
      </c>
      <c r="F63" s="233">
        <f t="shared" si="17"/>
        <v>5.1727954371295821</v>
      </c>
      <c r="G63" s="233">
        <f t="shared" si="18"/>
        <v>9.5</v>
      </c>
      <c r="H63" s="219">
        <f t="shared" si="4"/>
        <v>49</v>
      </c>
      <c r="S63" s="219">
        <v>49</v>
      </c>
      <c r="T63" s="233">
        <f t="shared" si="19"/>
        <v>15.42244778561542</v>
      </c>
      <c r="U63" s="233">
        <f t="shared" si="20"/>
        <v>15.42244778561542</v>
      </c>
      <c r="V63" s="233">
        <f t="shared" si="21"/>
        <v>3.5241962718620239</v>
      </c>
      <c r="W63" s="233">
        <f t="shared" si="22"/>
        <v>5.1309081569071395</v>
      </c>
      <c r="X63" s="233">
        <f t="shared" si="23"/>
        <v>9.5</v>
      </c>
      <c r="Y63" s="219">
        <f t="shared" si="5"/>
        <v>49</v>
      </c>
      <c r="AH63" s="208"/>
      <c r="AI63" s="230">
        <v>47</v>
      </c>
      <c r="AJ63" s="231">
        <f t="shared" si="42"/>
        <v>19.197494230716664</v>
      </c>
      <c r="AK63" s="231">
        <f t="shared" si="43"/>
        <v>19.197494230716664</v>
      </c>
      <c r="AL63" s="231">
        <f t="shared" si="44"/>
        <v>1.6797807451877078</v>
      </c>
      <c r="AM63" s="264">
        <f t="shared" si="45"/>
        <v>2.652503520651698</v>
      </c>
      <c r="AN63" s="264">
        <f t="shared" si="46"/>
        <v>4.2727272727272725</v>
      </c>
      <c r="AO63" s="230">
        <f t="shared" si="8"/>
        <v>47.000000000000007</v>
      </c>
      <c r="AX63" s="208">
        <v>47</v>
      </c>
      <c r="AY63" s="228">
        <f t="shared" si="47"/>
        <v>18.827403790231813</v>
      </c>
      <c r="AZ63" s="228">
        <f t="shared" si="48"/>
        <v>18.827403790231813</v>
      </c>
      <c r="BA63" s="228">
        <f t="shared" si="49"/>
        <v>2.4710967474679251</v>
      </c>
      <c r="BB63" s="228">
        <f t="shared" si="50"/>
        <v>2.6013683993411831</v>
      </c>
      <c r="BC63" s="228">
        <f t="shared" si="51"/>
        <v>4.2727272727272725</v>
      </c>
      <c r="BD63" s="208">
        <f t="shared" si="9"/>
        <v>47.000000000000007</v>
      </c>
      <c r="BE63" s="208"/>
    </row>
    <row r="64" spans="2:57" x14ac:dyDescent="0.3">
      <c r="B64" s="219">
        <v>50</v>
      </c>
      <c r="C64" s="233">
        <f t="shared" si="14"/>
        <v>16.134064300283153</v>
      </c>
      <c r="D64" s="233">
        <f t="shared" si="15"/>
        <v>16.134064300283153</v>
      </c>
      <c r="E64" s="233">
        <f t="shared" si="16"/>
        <v>2.9117306262747755</v>
      </c>
      <c r="F64" s="233">
        <f t="shared" si="17"/>
        <v>5.2292316822498313</v>
      </c>
      <c r="G64" s="233">
        <f t="shared" si="18"/>
        <v>9.5909090909090899</v>
      </c>
      <c r="H64" s="219">
        <f t="shared" si="4"/>
        <v>50</v>
      </c>
      <c r="S64" s="219">
        <v>50</v>
      </c>
      <c r="T64" s="233">
        <f t="shared" si="19"/>
        <v>15.823030844982055</v>
      </c>
      <c r="U64" s="233">
        <f t="shared" si="20"/>
        <v>15.823030844982055</v>
      </c>
      <c r="V64" s="233">
        <f t="shared" si="21"/>
        <v>3.5767727984038946</v>
      </c>
      <c r="W64" s="233">
        <f t="shared" si="22"/>
        <v>5.1862564207229092</v>
      </c>
      <c r="X64" s="233">
        <f t="shared" si="23"/>
        <v>9.5909090909090899</v>
      </c>
      <c r="Y64" s="219">
        <f t="shared" si="5"/>
        <v>50.000000000000014</v>
      </c>
      <c r="AH64" s="208"/>
      <c r="AI64" s="230">
        <v>48</v>
      </c>
      <c r="AJ64" s="231">
        <f t="shared" si="42"/>
        <v>19.605951554774464</v>
      </c>
      <c r="AK64" s="231">
        <f t="shared" si="43"/>
        <v>19.605951554774464</v>
      </c>
      <c r="AL64" s="231">
        <f t="shared" si="44"/>
        <v>1.7155207610427654</v>
      </c>
      <c r="AM64" s="264">
        <f t="shared" si="45"/>
        <v>2.7089397657719467</v>
      </c>
      <c r="AN64" s="264">
        <f t="shared" si="46"/>
        <v>4.3636363636363633</v>
      </c>
      <c r="AO64" s="230">
        <f t="shared" si="8"/>
        <v>48</v>
      </c>
      <c r="AX64" s="208">
        <v>48</v>
      </c>
      <c r="AY64" s="228">
        <f t="shared" si="47"/>
        <v>19.227986849598445</v>
      </c>
      <c r="AZ64" s="228">
        <f t="shared" si="48"/>
        <v>19.227986849598445</v>
      </c>
      <c r="BA64" s="228">
        <f t="shared" si="49"/>
        <v>2.5236732740097958</v>
      </c>
      <c r="BB64" s="228">
        <f t="shared" si="50"/>
        <v>2.6567166631569532</v>
      </c>
      <c r="BC64" s="228">
        <f t="shared" si="51"/>
        <v>4.3636363636363633</v>
      </c>
      <c r="BD64" s="208">
        <f t="shared" si="9"/>
        <v>48</v>
      </c>
      <c r="BE64" s="208"/>
    </row>
    <row r="65" spans="2:57" x14ac:dyDescent="0.3">
      <c r="B65" s="219">
        <v>51</v>
      </c>
      <c r="C65" s="233">
        <f t="shared" si="14"/>
        <v>16.542521624340953</v>
      </c>
      <c r="D65" s="233">
        <f t="shared" si="15"/>
        <v>16.542521624340953</v>
      </c>
      <c r="E65" s="233">
        <f t="shared" si="16"/>
        <v>2.9474706421298333</v>
      </c>
      <c r="F65" s="233">
        <f t="shared" si="17"/>
        <v>5.2856679273700795</v>
      </c>
      <c r="G65" s="233">
        <f t="shared" si="18"/>
        <v>9.6818181818181817</v>
      </c>
      <c r="H65" s="219">
        <f t="shared" si="4"/>
        <v>51</v>
      </c>
      <c r="S65" s="219">
        <v>51</v>
      </c>
      <c r="T65" s="233">
        <f t="shared" si="19"/>
        <v>16.223613904348689</v>
      </c>
      <c r="U65" s="233">
        <f t="shared" si="20"/>
        <v>16.223613904348689</v>
      </c>
      <c r="V65" s="233">
        <f t="shared" si="21"/>
        <v>3.6293493249457653</v>
      </c>
      <c r="W65" s="233">
        <f t="shared" si="22"/>
        <v>5.2416046845386788</v>
      </c>
      <c r="X65" s="233">
        <f t="shared" si="23"/>
        <v>9.6818181818181817</v>
      </c>
      <c r="Y65" s="219">
        <f t="shared" si="5"/>
        <v>51</v>
      </c>
      <c r="AH65" s="208"/>
      <c r="AI65" s="230">
        <v>49</v>
      </c>
      <c r="AJ65" s="231">
        <f t="shared" si="42"/>
        <v>20.014408878832263</v>
      </c>
      <c r="AK65" s="231">
        <f t="shared" si="43"/>
        <v>20.014408878832263</v>
      </c>
      <c r="AL65" s="231">
        <f t="shared" si="44"/>
        <v>1.7512607768978232</v>
      </c>
      <c r="AM65" s="264">
        <f t="shared" si="45"/>
        <v>2.7653760108921954</v>
      </c>
      <c r="AN65" s="264">
        <f t="shared" si="46"/>
        <v>4.454545454545455</v>
      </c>
      <c r="AO65" s="230">
        <f t="shared" si="8"/>
        <v>49</v>
      </c>
      <c r="AX65" s="208">
        <v>49</v>
      </c>
      <c r="AY65" s="228">
        <f t="shared" si="47"/>
        <v>19.62856990896508</v>
      </c>
      <c r="AZ65" s="228">
        <f t="shared" si="48"/>
        <v>19.62856990896508</v>
      </c>
      <c r="BA65" s="228">
        <f t="shared" si="49"/>
        <v>2.5762498005516665</v>
      </c>
      <c r="BB65" s="228">
        <f t="shared" si="50"/>
        <v>2.7120649269727228</v>
      </c>
      <c r="BC65" s="228">
        <f t="shared" si="51"/>
        <v>4.454545454545455</v>
      </c>
      <c r="BD65" s="208">
        <f t="shared" si="9"/>
        <v>49</v>
      </c>
      <c r="BE65" s="208"/>
    </row>
    <row r="66" spans="2:57" x14ac:dyDescent="0.3">
      <c r="B66" s="219">
        <v>52</v>
      </c>
      <c r="C66" s="233">
        <f t="shared" si="14"/>
        <v>16.950978948398756</v>
      </c>
      <c r="D66" s="233">
        <f t="shared" si="15"/>
        <v>16.950978948398756</v>
      </c>
      <c r="E66" s="233">
        <f t="shared" si="16"/>
        <v>2.9832106579848912</v>
      </c>
      <c r="F66" s="233">
        <f t="shared" si="17"/>
        <v>5.3421041724903287</v>
      </c>
      <c r="G66" s="233">
        <f t="shared" si="18"/>
        <v>9.7727272727272734</v>
      </c>
      <c r="H66" s="219">
        <f t="shared" si="4"/>
        <v>52.000000000000007</v>
      </c>
      <c r="S66" s="219">
        <v>52</v>
      </c>
      <c r="T66" s="233">
        <f t="shared" si="19"/>
        <v>16.624196963715324</v>
      </c>
      <c r="U66" s="233">
        <f t="shared" si="20"/>
        <v>16.624196963715324</v>
      </c>
      <c r="V66" s="233">
        <f t="shared" si="21"/>
        <v>3.6819258514876361</v>
      </c>
      <c r="W66" s="233">
        <f t="shared" si="22"/>
        <v>5.2969529483544484</v>
      </c>
      <c r="X66" s="233">
        <f t="shared" si="23"/>
        <v>9.7727272727272734</v>
      </c>
      <c r="Y66" s="219">
        <f t="shared" si="5"/>
        <v>52.000000000000007</v>
      </c>
      <c r="AH66" s="208"/>
      <c r="AI66" s="230">
        <v>50</v>
      </c>
      <c r="AJ66" s="231">
        <f t="shared" si="42"/>
        <v>20.422866202890066</v>
      </c>
      <c r="AK66" s="231">
        <f t="shared" si="43"/>
        <v>20.422866202890066</v>
      </c>
      <c r="AL66" s="231">
        <f t="shared" si="44"/>
        <v>1.7870007927528808</v>
      </c>
      <c r="AM66" s="264">
        <f t="shared" si="45"/>
        <v>2.8218122560124446</v>
      </c>
      <c r="AN66" s="264">
        <f t="shared" si="46"/>
        <v>4.5454545454545459</v>
      </c>
      <c r="AO66" s="230">
        <f t="shared" si="8"/>
        <v>50</v>
      </c>
      <c r="AX66" s="208">
        <v>50</v>
      </c>
      <c r="AY66" s="228">
        <f t="shared" si="47"/>
        <v>20.029152968331715</v>
      </c>
      <c r="AZ66" s="228">
        <f t="shared" si="48"/>
        <v>20.029152968331715</v>
      </c>
      <c r="BA66" s="228">
        <f t="shared" si="49"/>
        <v>2.6288263270935373</v>
      </c>
      <c r="BB66" s="228">
        <f t="shared" si="50"/>
        <v>2.7674131907884929</v>
      </c>
      <c r="BC66" s="228">
        <f t="shared" si="51"/>
        <v>4.5454545454545459</v>
      </c>
      <c r="BD66" s="208">
        <f t="shared" si="9"/>
        <v>50.000000000000007</v>
      </c>
      <c r="BE66" s="208"/>
    </row>
    <row r="67" spans="2:57" x14ac:dyDescent="0.3">
      <c r="B67" s="219">
        <v>53</v>
      </c>
      <c r="C67" s="233">
        <f t="shared" si="14"/>
        <v>17.359436272456556</v>
      </c>
      <c r="D67" s="233">
        <f t="shared" si="15"/>
        <v>17.359436272456556</v>
      </c>
      <c r="E67" s="233">
        <f t="shared" si="16"/>
        <v>3.0189506738399485</v>
      </c>
      <c r="F67" s="233">
        <f t="shared" si="17"/>
        <v>5.3985404176105778</v>
      </c>
      <c r="G67" s="233">
        <f t="shared" si="18"/>
        <v>9.8636363636363633</v>
      </c>
      <c r="H67" s="219">
        <f t="shared" si="4"/>
        <v>53</v>
      </c>
      <c r="S67" s="219">
        <v>53</v>
      </c>
      <c r="T67" s="233">
        <f t="shared" si="19"/>
        <v>17.024780023081959</v>
      </c>
      <c r="U67" s="233">
        <f t="shared" si="20"/>
        <v>17.024780023081959</v>
      </c>
      <c r="V67" s="233">
        <f t="shared" si="21"/>
        <v>3.7345023780295068</v>
      </c>
      <c r="W67" s="233">
        <f t="shared" si="22"/>
        <v>5.3523012121702189</v>
      </c>
      <c r="X67" s="233">
        <f t="shared" si="23"/>
        <v>9.8636363636363633</v>
      </c>
      <c r="Y67" s="219">
        <f t="shared" si="5"/>
        <v>53</v>
      </c>
      <c r="AH67" s="208"/>
      <c r="AI67" s="230">
        <v>51</v>
      </c>
      <c r="AJ67" s="231">
        <f t="shared" si="42"/>
        <v>20.83132352694787</v>
      </c>
      <c r="AK67" s="231">
        <f t="shared" si="43"/>
        <v>20.83132352694787</v>
      </c>
      <c r="AL67" s="231">
        <f t="shared" si="44"/>
        <v>1.8227408086079384</v>
      </c>
      <c r="AM67" s="264">
        <f t="shared" si="45"/>
        <v>2.8782485011326933</v>
      </c>
      <c r="AN67" s="264">
        <f t="shared" si="46"/>
        <v>4.6363636363636367</v>
      </c>
      <c r="AO67" s="230">
        <f t="shared" si="8"/>
        <v>51.000000000000014</v>
      </c>
      <c r="AX67" s="208">
        <v>51</v>
      </c>
      <c r="AY67" s="228">
        <f t="shared" si="47"/>
        <v>20.42973602769835</v>
      </c>
      <c r="AZ67" s="228">
        <f t="shared" si="48"/>
        <v>20.42973602769835</v>
      </c>
      <c r="BA67" s="228">
        <f t="shared" si="49"/>
        <v>2.681402853635408</v>
      </c>
      <c r="BB67" s="228">
        <f t="shared" si="50"/>
        <v>2.8227614546042625</v>
      </c>
      <c r="BC67" s="228">
        <f t="shared" si="51"/>
        <v>4.6363636363636367</v>
      </c>
      <c r="BD67" s="208">
        <f t="shared" si="9"/>
        <v>51.000000000000014</v>
      </c>
      <c r="BE67" s="208"/>
    </row>
    <row r="68" spans="2:57" x14ac:dyDescent="0.3">
      <c r="B68" s="219">
        <v>54</v>
      </c>
      <c r="C68" s="233">
        <f t="shared" si="14"/>
        <v>17.767893596514359</v>
      </c>
      <c r="D68" s="233">
        <f t="shared" si="15"/>
        <v>17.767893596514359</v>
      </c>
      <c r="E68" s="233">
        <f t="shared" si="16"/>
        <v>3.0546906896950063</v>
      </c>
      <c r="F68" s="233">
        <f t="shared" si="17"/>
        <v>5.4549766627308269</v>
      </c>
      <c r="G68" s="233">
        <f t="shared" si="18"/>
        <v>9.954545454545455</v>
      </c>
      <c r="H68" s="219">
        <f t="shared" si="4"/>
        <v>54.000000000000007</v>
      </c>
      <c r="S68" s="219">
        <v>54</v>
      </c>
      <c r="T68" s="233">
        <f t="shared" si="19"/>
        <v>17.425363082448591</v>
      </c>
      <c r="U68" s="233">
        <f t="shared" si="20"/>
        <v>17.425363082448591</v>
      </c>
      <c r="V68" s="233">
        <f t="shared" si="21"/>
        <v>3.7870789045713775</v>
      </c>
      <c r="W68" s="233">
        <f t="shared" si="22"/>
        <v>5.4076494759859886</v>
      </c>
      <c r="X68" s="233">
        <f t="shared" si="23"/>
        <v>9.954545454545455</v>
      </c>
      <c r="Y68" s="219">
        <f t="shared" si="5"/>
        <v>54.000000000000007</v>
      </c>
      <c r="AH68" s="208"/>
      <c r="AI68" s="230">
        <v>52</v>
      </c>
      <c r="AJ68" s="231">
        <f t="shared" si="42"/>
        <v>21.239780851005669</v>
      </c>
      <c r="AK68" s="231">
        <f t="shared" si="43"/>
        <v>21.239780851005669</v>
      </c>
      <c r="AL68" s="231">
        <f t="shared" si="44"/>
        <v>1.858480824462996</v>
      </c>
      <c r="AM68" s="264">
        <f t="shared" si="45"/>
        <v>2.9346847462529424</v>
      </c>
      <c r="AN68" s="264">
        <f t="shared" si="46"/>
        <v>4.7272727272727275</v>
      </c>
      <c r="AO68" s="230">
        <f t="shared" si="8"/>
        <v>52</v>
      </c>
      <c r="AX68" s="208">
        <v>52</v>
      </c>
      <c r="AY68" s="228">
        <f t="shared" si="47"/>
        <v>20.830319087064982</v>
      </c>
      <c r="AZ68" s="228">
        <f t="shared" si="48"/>
        <v>20.830319087064982</v>
      </c>
      <c r="BA68" s="228">
        <f t="shared" si="49"/>
        <v>2.7339793801772787</v>
      </c>
      <c r="BB68" s="228">
        <f t="shared" si="50"/>
        <v>2.8781097184200326</v>
      </c>
      <c r="BC68" s="228">
        <f t="shared" si="51"/>
        <v>4.7272727272727275</v>
      </c>
      <c r="BD68" s="208">
        <f t="shared" si="9"/>
        <v>52.000000000000007</v>
      </c>
      <c r="BE68" s="208"/>
    </row>
    <row r="69" spans="2:57" x14ac:dyDescent="0.3">
      <c r="B69" s="219">
        <v>55</v>
      </c>
      <c r="C69" s="233">
        <f t="shared" si="14"/>
        <v>18.176350920572158</v>
      </c>
      <c r="D69" s="233">
        <f t="shared" si="15"/>
        <v>18.176350920572158</v>
      </c>
      <c r="E69" s="233">
        <f t="shared" si="16"/>
        <v>3.0904307055500642</v>
      </c>
      <c r="F69" s="233">
        <f t="shared" si="17"/>
        <v>5.5114129078510761</v>
      </c>
      <c r="G69" s="233">
        <f t="shared" si="18"/>
        <v>10.045454545454547</v>
      </c>
      <c r="H69" s="219">
        <f t="shared" si="4"/>
        <v>55</v>
      </c>
      <c r="S69" s="219">
        <v>55</v>
      </c>
      <c r="T69" s="233">
        <f t="shared" si="19"/>
        <v>17.825946141815226</v>
      </c>
      <c r="U69" s="233">
        <f t="shared" si="20"/>
        <v>17.825946141815226</v>
      </c>
      <c r="V69" s="233">
        <f t="shared" si="21"/>
        <v>3.8396554311132483</v>
      </c>
      <c r="W69" s="233">
        <f t="shared" si="22"/>
        <v>5.4629977398017591</v>
      </c>
      <c r="X69" s="233">
        <f t="shared" si="23"/>
        <v>10.045454545454547</v>
      </c>
      <c r="Y69" s="219">
        <f t="shared" si="5"/>
        <v>55.000000000000007</v>
      </c>
      <c r="AH69" s="208"/>
      <c r="AI69" s="230">
        <v>53</v>
      </c>
      <c r="AJ69" s="231">
        <f t="shared" si="42"/>
        <v>21.648238175063469</v>
      </c>
      <c r="AK69" s="231">
        <f t="shared" si="43"/>
        <v>21.648238175063469</v>
      </c>
      <c r="AL69" s="231">
        <f t="shared" si="44"/>
        <v>1.8942208403180536</v>
      </c>
      <c r="AM69" s="264">
        <f t="shared" si="45"/>
        <v>2.9911209913731911</v>
      </c>
      <c r="AN69" s="264">
        <f t="shared" si="46"/>
        <v>4.8181818181818183</v>
      </c>
      <c r="AO69" s="230">
        <f t="shared" si="8"/>
        <v>53.000000000000007</v>
      </c>
      <c r="AX69" s="208">
        <v>53</v>
      </c>
      <c r="AY69" s="228">
        <f t="shared" si="47"/>
        <v>21.230902146431617</v>
      </c>
      <c r="AZ69" s="228">
        <f t="shared" si="48"/>
        <v>21.230902146431617</v>
      </c>
      <c r="BA69" s="228">
        <f t="shared" si="49"/>
        <v>2.7865559067191494</v>
      </c>
      <c r="BB69" s="228">
        <f t="shared" si="50"/>
        <v>2.9334579822358022</v>
      </c>
      <c r="BC69" s="228">
        <f t="shared" si="51"/>
        <v>4.8181818181818183</v>
      </c>
      <c r="BD69" s="208">
        <f t="shared" si="9"/>
        <v>53.000000000000007</v>
      </c>
      <c r="BE69" s="208"/>
    </row>
    <row r="70" spans="2:57" x14ac:dyDescent="0.3">
      <c r="B70" s="219">
        <v>56</v>
      </c>
      <c r="C70" s="233">
        <f t="shared" si="14"/>
        <v>18.584808244629961</v>
      </c>
      <c r="D70" s="233">
        <f t="shared" si="15"/>
        <v>18.584808244629961</v>
      </c>
      <c r="E70" s="233">
        <f t="shared" si="16"/>
        <v>3.1261707214051215</v>
      </c>
      <c r="F70" s="233">
        <f t="shared" si="17"/>
        <v>5.5678491529713243</v>
      </c>
      <c r="G70" s="233">
        <f t="shared" si="18"/>
        <v>10.136363636363637</v>
      </c>
      <c r="H70" s="219">
        <f t="shared" si="4"/>
        <v>56.000000000000014</v>
      </c>
      <c r="S70" s="219">
        <v>56</v>
      </c>
      <c r="T70" s="233">
        <f t="shared" si="19"/>
        <v>18.226529201181862</v>
      </c>
      <c r="U70" s="233">
        <f t="shared" si="20"/>
        <v>18.226529201181862</v>
      </c>
      <c r="V70" s="233">
        <f t="shared" si="21"/>
        <v>3.892231957655119</v>
      </c>
      <c r="W70" s="233">
        <f t="shared" si="22"/>
        <v>5.5183460036175287</v>
      </c>
      <c r="X70" s="233">
        <f t="shared" si="23"/>
        <v>10.136363636363637</v>
      </c>
      <c r="Y70" s="219">
        <f t="shared" si="5"/>
        <v>56.000000000000014</v>
      </c>
      <c r="AH70" s="208"/>
      <c r="AI70" s="230">
        <v>54</v>
      </c>
      <c r="AJ70" s="231">
        <f t="shared" si="42"/>
        <v>22.056695499121272</v>
      </c>
      <c r="AK70" s="231">
        <f t="shared" si="43"/>
        <v>22.056695499121272</v>
      </c>
      <c r="AL70" s="231">
        <f t="shared" si="44"/>
        <v>1.9299608561731112</v>
      </c>
      <c r="AM70" s="264">
        <f t="shared" si="45"/>
        <v>3.0475572364934402</v>
      </c>
      <c r="AN70" s="264">
        <f t="shared" si="46"/>
        <v>4.9090909090909092</v>
      </c>
      <c r="AO70" s="230">
        <f t="shared" si="8"/>
        <v>54</v>
      </c>
      <c r="AX70" s="208">
        <v>54</v>
      </c>
      <c r="AY70" s="228">
        <f t="shared" si="47"/>
        <v>21.631485205798253</v>
      </c>
      <c r="AZ70" s="228">
        <f t="shared" si="48"/>
        <v>21.631485205798253</v>
      </c>
      <c r="BA70" s="228">
        <f t="shared" si="49"/>
        <v>2.8391324332610206</v>
      </c>
      <c r="BB70" s="228">
        <f t="shared" si="50"/>
        <v>2.9888062460515723</v>
      </c>
      <c r="BC70" s="228">
        <f t="shared" si="51"/>
        <v>4.9090909090909092</v>
      </c>
      <c r="BD70" s="208">
        <f t="shared" si="9"/>
        <v>54.000000000000007</v>
      </c>
      <c r="BE70" s="208"/>
    </row>
    <row r="71" spans="2:57" x14ac:dyDescent="0.3">
      <c r="B71" s="219">
        <v>57</v>
      </c>
      <c r="C71" s="233">
        <f t="shared" si="14"/>
        <v>18.993265568687761</v>
      </c>
      <c r="D71" s="233">
        <f t="shared" si="15"/>
        <v>18.993265568687761</v>
      </c>
      <c r="E71" s="233">
        <f t="shared" si="16"/>
        <v>3.1619107372601789</v>
      </c>
      <c r="F71" s="233">
        <f t="shared" si="17"/>
        <v>5.6242853980915735</v>
      </c>
      <c r="G71" s="233">
        <f t="shared" si="18"/>
        <v>10.227272727272727</v>
      </c>
      <c r="H71" s="219">
        <f t="shared" si="4"/>
        <v>57</v>
      </c>
      <c r="S71" s="219">
        <v>57</v>
      </c>
      <c r="T71" s="233">
        <f t="shared" si="19"/>
        <v>18.627112260548493</v>
      </c>
      <c r="U71" s="233">
        <f t="shared" si="20"/>
        <v>18.627112260548493</v>
      </c>
      <c r="V71" s="233">
        <f t="shared" si="21"/>
        <v>3.9448084841969897</v>
      </c>
      <c r="W71" s="233">
        <f t="shared" si="22"/>
        <v>5.5736942674332983</v>
      </c>
      <c r="X71" s="233">
        <f t="shared" si="23"/>
        <v>10.227272727272727</v>
      </c>
      <c r="Y71" s="219">
        <f t="shared" si="5"/>
        <v>57</v>
      </c>
      <c r="AH71" s="208"/>
      <c r="AI71" s="230">
        <v>55</v>
      </c>
      <c r="AJ71" s="231">
        <f t="shared" si="42"/>
        <v>22.465152823179075</v>
      </c>
      <c r="AK71" s="231">
        <f t="shared" si="43"/>
        <v>22.465152823179075</v>
      </c>
      <c r="AL71" s="231">
        <f t="shared" si="44"/>
        <v>1.9657008720281688</v>
      </c>
      <c r="AM71" s="264">
        <f t="shared" si="45"/>
        <v>3.1039934816136889</v>
      </c>
      <c r="AN71" s="264">
        <f t="shared" si="46"/>
        <v>5</v>
      </c>
      <c r="AO71" s="230">
        <f t="shared" si="8"/>
        <v>55.000000000000007</v>
      </c>
      <c r="AX71" s="208">
        <v>55</v>
      </c>
      <c r="AY71" s="228">
        <f t="shared" si="47"/>
        <v>22.032068265164888</v>
      </c>
      <c r="AZ71" s="228">
        <f t="shared" si="48"/>
        <v>22.032068265164888</v>
      </c>
      <c r="BA71" s="228">
        <f t="shared" si="49"/>
        <v>2.8917089598028913</v>
      </c>
      <c r="BB71" s="228">
        <f t="shared" si="50"/>
        <v>3.0441545098673419</v>
      </c>
      <c r="BC71" s="228">
        <f t="shared" si="51"/>
        <v>5</v>
      </c>
      <c r="BD71" s="208">
        <f t="shared" si="9"/>
        <v>55.000000000000007</v>
      </c>
      <c r="BE71" s="208"/>
    </row>
    <row r="72" spans="2:57" x14ac:dyDescent="0.3">
      <c r="B72" s="219">
        <v>58</v>
      </c>
      <c r="C72" s="233">
        <f t="shared" si="14"/>
        <v>19.401722892745564</v>
      </c>
      <c r="D72" s="233">
        <f t="shared" si="15"/>
        <v>19.401722892745564</v>
      </c>
      <c r="E72" s="233">
        <f t="shared" si="16"/>
        <v>3.1976507531152367</v>
      </c>
      <c r="F72" s="233">
        <f t="shared" si="17"/>
        <v>5.6807216432118217</v>
      </c>
      <c r="G72" s="233">
        <f t="shared" si="18"/>
        <v>10.318181818181818</v>
      </c>
      <c r="H72" s="219">
        <f t="shared" si="4"/>
        <v>58.000000000000007</v>
      </c>
      <c r="S72" s="219">
        <v>58</v>
      </c>
      <c r="T72" s="233">
        <f t="shared" si="19"/>
        <v>19.027695319915129</v>
      </c>
      <c r="U72" s="233">
        <f t="shared" si="20"/>
        <v>19.027695319915129</v>
      </c>
      <c r="V72" s="233">
        <f t="shared" si="21"/>
        <v>3.9973850107388604</v>
      </c>
      <c r="W72" s="233">
        <f t="shared" si="22"/>
        <v>5.6290425312490679</v>
      </c>
      <c r="X72" s="233">
        <f t="shared" si="23"/>
        <v>10.318181818181818</v>
      </c>
      <c r="Y72" s="219">
        <f t="shared" si="5"/>
        <v>58.000000000000007</v>
      </c>
      <c r="AH72" s="208"/>
      <c r="AI72" s="230">
        <v>56</v>
      </c>
      <c r="AJ72" s="231">
        <f t="shared" si="42"/>
        <v>22.873610147236874</v>
      </c>
      <c r="AK72" s="231">
        <f t="shared" si="43"/>
        <v>22.873610147236874</v>
      </c>
      <c r="AL72" s="231">
        <f t="shared" si="44"/>
        <v>2.0014408878832266</v>
      </c>
      <c r="AM72" s="264">
        <f t="shared" si="45"/>
        <v>3.1604297267339376</v>
      </c>
      <c r="AN72" s="264">
        <f t="shared" si="46"/>
        <v>5.0909090909090908</v>
      </c>
      <c r="AO72" s="230">
        <f t="shared" si="8"/>
        <v>56.000000000000007</v>
      </c>
      <c r="AX72" s="208">
        <v>56</v>
      </c>
      <c r="AY72" s="228">
        <f t="shared" si="47"/>
        <v>22.43265132453152</v>
      </c>
      <c r="AZ72" s="228">
        <f t="shared" si="48"/>
        <v>22.43265132453152</v>
      </c>
      <c r="BA72" s="228">
        <f t="shared" si="49"/>
        <v>2.9442854863447621</v>
      </c>
      <c r="BB72" s="228">
        <f t="shared" si="50"/>
        <v>3.099502773683112</v>
      </c>
      <c r="BC72" s="228">
        <f t="shared" si="51"/>
        <v>5.0909090909090908</v>
      </c>
      <c r="BD72" s="208">
        <f t="shared" si="9"/>
        <v>56.000000000000007</v>
      </c>
      <c r="BE72" s="208"/>
    </row>
    <row r="73" spans="2:57" x14ac:dyDescent="0.3">
      <c r="B73" s="219">
        <v>59</v>
      </c>
      <c r="C73" s="233">
        <f t="shared" si="14"/>
        <v>19.810180216803364</v>
      </c>
      <c r="D73" s="233">
        <f t="shared" si="15"/>
        <v>19.810180216803364</v>
      </c>
      <c r="E73" s="233">
        <f t="shared" si="16"/>
        <v>3.2333907689702945</v>
      </c>
      <c r="F73" s="233">
        <f t="shared" si="17"/>
        <v>5.7371578883320709</v>
      </c>
      <c r="G73" s="233">
        <f t="shared" si="18"/>
        <v>10.40909090909091</v>
      </c>
      <c r="H73" s="219">
        <f t="shared" si="4"/>
        <v>59</v>
      </c>
      <c r="S73" s="219">
        <v>59</v>
      </c>
      <c r="T73" s="233">
        <f t="shared" si="19"/>
        <v>19.428278379281764</v>
      </c>
      <c r="U73" s="233">
        <f t="shared" si="20"/>
        <v>19.428278379281764</v>
      </c>
      <c r="V73" s="233">
        <f t="shared" si="21"/>
        <v>4.0499615372807316</v>
      </c>
      <c r="W73" s="233">
        <f t="shared" si="22"/>
        <v>5.6843907950648376</v>
      </c>
      <c r="X73" s="233">
        <f t="shared" si="23"/>
        <v>10.40909090909091</v>
      </c>
      <c r="Y73" s="219">
        <f t="shared" si="5"/>
        <v>59</v>
      </c>
      <c r="AH73" s="208"/>
      <c r="AI73" s="230">
        <v>57</v>
      </c>
      <c r="AJ73" s="231">
        <f t="shared" si="42"/>
        <v>23.282067471294674</v>
      </c>
      <c r="AK73" s="231">
        <f t="shared" si="43"/>
        <v>23.282067471294674</v>
      </c>
      <c r="AL73" s="231">
        <f t="shared" si="44"/>
        <v>2.037180903738284</v>
      </c>
      <c r="AM73" s="264">
        <f t="shared" si="45"/>
        <v>3.2168659718541868</v>
      </c>
      <c r="AN73" s="264">
        <f t="shared" si="46"/>
        <v>5.1818181818181817</v>
      </c>
      <c r="AO73" s="230">
        <f t="shared" si="8"/>
        <v>56.999999999999993</v>
      </c>
      <c r="AX73" s="208">
        <v>57</v>
      </c>
      <c r="AY73" s="228">
        <f t="shared" si="47"/>
        <v>22.833234383898155</v>
      </c>
      <c r="AZ73" s="228">
        <f t="shared" si="48"/>
        <v>22.833234383898155</v>
      </c>
      <c r="BA73" s="228">
        <f t="shared" si="49"/>
        <v>2.9968620128866328</v>
      </c>
      <c r="BB73" s="228">
        <f t="shared" si="50"/>
        <v>3.1548510374988816</v>
      </c>
      <c r="BC73" s="228">
        <f t="shared" si="51"/>
        <v>5.1818181818181817</v>
      </c>
      <c r="BD73" s="208">
        <f t="shared" si="9"/>
        <v>57</v>
      </c>
      <c r="BE73" s="208"/>
    </row>
    <row r="74" spans="2:57" x14ac:dyDescent="0.3">
      <c r="B74" s="219">
        <v>60</v>
      </c>
      <c r="C74" s="233">
        <f t="shared" si="14"/>
        <v>20.218637540861167</v>
      </c>
      <c r="D74" s="233">
        <f t="shared" si="15"/>
        <v>20.218637540861167</v>
      </c>
      <c r="E74" s="233">
        <f t="shared" si="16"/>
        <v>3.2691307848253519</v>
      </c>
      <c r="F74" s="233">
        <f t="shared" si="17"/>
        <v>5.79359413345232</v>
      </c>
      <c r="G74" s="233">
        <f t="shared" si="18"/>
        <v>10.5</v>
      </c>
      <c r="H74" s="219">
        <f t="shared" si="4"/>
        <v>60</v>
      </c>
      <c r="S74" s="219">
        <v>60</v>
      </c>
      <c r="T74" s="233">
        <f t="shared" si="19"/>
        <v>19.828861438648399</v>
      </c>
      <c r="U74" s="233">
        <f t="shared" si="20"/>
        <v>19.828861438648399</v>
      </c>
      <c r="V74" s="233">
        <f t="shared" si="21"/>
        <v>4.1025380638226014</v>
      </c>
      <c r="W74" s="233">
        <f t="shared" si="22"/>
        <v>5.7397390588806081</v>
      </c>
      <c r="X74" s="233">
        <f t="shared" si="23"/>
        <v>10.5</v>
      </c>
      <c r="Y74" s="219">
        <f t="shared" si="5"/>
        <v>60.000000000000007</v>
      </c>
      <c r="AH74" s="208"/>
      <c r="AI74" s="230">
        <v>58</v>
      </c>
      <c r="AJ74" s="231">
        <f t="shared" si="42"/>
        <v>23.690524795352477</v>
      </c>
      <c r="AK74" s="231">
        <f t="shared" si="43"/>
        <v>23.690524795352477</v>
      </c>
      <c r="AL74" s="231">
        <f t="shared" si="44"/>
        <v>2.0729209195933418</v>
      </c>
      <c r="AM74" s="264">
        <f t="shared" si="45"/>
        <v>3.2733022169744355</v>
      </c>
      <c r="AN74" s="264">
        <f t="shared" si="46"/>
        <v>5.2727272727272725</v>
      </c>
      <c r="AO74" s="230">
        <f t="shared" si="8"/>
        <v>58.000000000000007</v>
      </c>
      <c r="AX74" s="208">
        <v>58</v>
      </c>
      <c r="AY74" s="228">
        <f t="shared" si="47"/>
        <v>23.23381744326479</v>
      </c>
      <c r="AZ74" s="228">
        <f t="shared" si="48"/>
        <v>23.23381744326479</v>
      </c>
      <c r="BA74" s="228">
        <f t="shared" si="49"/>
        <v>3.0494385394285035</v>
      </c>
      <c r="BB74" s="228">
        <f t="shared" si="50"/>
        <v>3.2101993013146517</v>
      </c>
      <c r="BC74" s="228">
        <f t="shared" si="51"/>
        <v>5.2727272727272725</v>
      </c>
      <c r="BD74" s="208">
        <f t="shared" si="9"/>
        <v>58.000000000000007</v>
      </c>
      <c r="BE74" s="208"/>
    </row>
    <row r="75" spans="2:57" x14ac:dyDescent="0.3">
      <c r="B75" s="219">
        <v>61</v>
      </c>
      <c r="C75" s="233">
        <f t="shared" si="14"/>
        <v>20.627094864918966</v>
      </c>
      <c r="D75" s="233">
        <f t="shared" si="15"/>
        <v>20.627094864918966</v>
      </c>
      <c r="E75" s="233">
        <f t="shared" si="16"/>
        <v>3.3048708006804093</v>
      </c>
      <c r="F75" s="233">
        <f t="shared" si="17"/>
        <v>5.8500303785725691</v>
      </c>
      <c r="G75" s="233">
        <f t="shared" si="18"/>
        <v>10.59090909090909</v>
      </c>
      <c r="H75" s="219">
        <f t="shared" si="4"/>
        <v>61</v>
      </c>
      <c r="S75" s="219">
        <v>61</v>
      </c>
      <c r="T75" s="233">
        <f t="shared" si="19"/>
        <v>20.229444498015031</v>
      </c>
      <c r="U75" s="233">
        <f t="shared" si="20"/>
        <v>20.229444498015031</v>
      </c>
      <c r="V75" s="233">
        <f t="shared" si="21"/>
        <v>4.1551145903644731</v>
      </c>
      <c r="W75" s="233">
        <f t="shared" si="22"/>
        <v>5.7950873226963777</v>
      </c>
      <c r="X75" s="233">
        <f t="shared" si="23"/>
        <v>10.59090909090909</v>
      </c>
      <c r="Y75" s="219">
        <f t="shared" si="5"/>
        <v>61</v>
      </c>
      <c r="AH75" s="208"/>
      <c r="AI75" s="230">
        <v>59</v>
      </c>
      <c r="AJ75" s="231">
        <f t="shared" si="42"/>
        <v>24.09898211941028</v>
      </c>
      <c r="AK75" s="231">
        <f t="shared" si="43"/>
        <v>24.09898211941028</v>
      </c>
      <c r="AL75" s="231">
        <f t="shared" si="44"/>
        <v>2.1086609354483992</v>
      </c>
      <c r="AM75" s="264">
        <f t="shared" si="45"/>
        <v>3.3297384620946846</v>
      </c>
      <c r="AN75" s="264">
        <f t="shared" si="46"/>
        <v>5.3636363636363642</v>
      </c>
      <c r="AO75" s="230">
        <f t="shared" si="8"/>
        <v>59.000000000000007</v>
      </c>
      <c r="AX75" s="208">
        <v>59</v>
      </c>
      <c r="AY75" s="228">
        <f t="shared" si="47"/>
        <v>23.634400502631422</v>
      </c>
      <c r="AZ75" s="228">
        <f t="shared" si="48"/>
        <v>23.634400502631422</v>
      </c>
      <c r="BA75" s="228">
        <f t="shared" si="49"/>
        <v>3.1020150659703742</v>
      </c>
      <c r="BB75" s="228">
        <f t="shared" si="50"/>
        <v>3.2655475651304213</v>
      </c>
      <c r="BC75" s="228">
        <f t="shared" si="51"/>
        <v>5.3636363636363642</v>
      </c>
      <c r="BD75" s="208">
        <f t="shared" si="9"/>
        <v>59.000000000000007</v>
      </c>
      <c r="BE75" s="208"/>
    </row>
    <row r="76" spans="2:57" x14ac:dyDescent="0.3">
      <c r="B76" s="219">
        <v>62</v>
      </c>
      <c r="C76" s="233">
        <f t="shared" si="14"/>
        <v>21.035552188976769</v>
      </c>
      <c r="D76" s="233">
        <f t="shared" si="15"/>
        <v>21.035552188976769</v>
      </c>
      <c r="E76" s="233">
        <f t="shared" si="16"/>
        <v>3.3406108165354671</v>
      </c>
      <c r="F76" s="233">
        <f t="shared" si="17"/>
        <v>5.9064666236928183</v>
      </c>
      <c r="G76" s="233">
        <f t="shared" si="18"/>
        <v>10.681818181818182</v>
      </c>
      <c r="H76" s="219">
        <f t="shared" si="4"/>
        <v>62.000000000000007</v>
      </c>
      <c r="S76" s="219">
        <v>62</v>
      </c>
      <c r="T76" s="233">
        <f t="shared" si="19"/>
        <v>20.630027557381666</v>
      </c>
      <c r="U76" s="233">
        <f t="shared" si="20"/>
        <v>20.630027557381666</v>
      </c>
      <c r="V76" s="233">
        <f t="shared" si="21"/>
        <v>4.2076911169063429</v>
      </c>
      <c r="W76" s="233">
        <f t="shared" si="22"/>
        <v>5.8504355865121482</v>
      </c>
      <c r="X76" s="233">
        <f t="shared" si="23"/>
        <v>10.681818181818182</v>
      </c>
      <c r="Y76" s="219">
        <f t="shared" si="5"/>
        <v>62.000000000000007</v>
      </c>
      <c r="AH76" s="208"/>
      <c r="AI76" s="230">
        <v>60</v>
      </c>
      <c r="AJ76" s="231">
        <f t="shared" si="42"/>
        <v>24.50743944346808</v>
      </c>
      <c r="AK76" s="231">
        <f t="shared" si="43"/>
        <v>24.50743944346808</v>
      </c>
      <c r="AL76" s="231">
        <f t="shared" si="44"/>
        <v>2.144400951303457</v>
      </c>
      <c r="AM76" s="264">
        <f t="shared" si="45"/>
        <v>3.3861747072149333</v>
      </c>
      <c r="AN76" s="264">
        <f t="shared" si="46"/>
        <v>5.454545454545455</v>
      </c>
      <c r="AO76" s="230">
        <f t="shared" si="8"/>
        <v>60.000000000000007</v>
      </c>
      <c r="AX76" s="208">
        <v>60</v>
      </c>
      <c r="AY76" s="228">
        <f t="shared" si="47"/>
        <v>24.034983561998057</v>
      </c>
      <c r="AZ76" s="228">
        <f t="shared" si="48"/>
        <v>24.034983561998057</v>
      </c>
      <c r="BA76" s="228">
        <f t="shared" si="49"/>
        <v>3.154591592512245</v>
      </c>
      <c r="BB76" s="228">
        <f t="shared" si="50"/>
        <v>3.3208958289461914</v>
      </c>
      <c r="BC76" s="228">
        <f t="shared" si="51"/>
        <v>5.454545454545455</v>
      </c>
      <c r="BD76" s="208">
        <f t="shared" si="9"/>
        <v>60.000000000000007</v>
      </c>
      <c r="BE76" s="208"/>
    </row>
    <row r="77" spans="2:57" x14ac:dyDescent="0.3">
      <c r="B77" s="219">
        <v>63</v>
      </c>
      <c r="C77" s="233">
        <f t="shared" si="14"/>
        <v>21.444009513034569</v>
      </c>
      <c r="D77" s="233">
        <f t="shared" si="15"/>
        <v>21.444009513034569</v>
      </c>
      <c r="E77" s="233">
        <f t="shared" si="16"/>
        <v>3.3763508323905249</v>
      </c>
      <c r="F77" s="233">
        <f t="shared" si="17"/>
        <v>5.9629028688130665</v>
      </c>
      <c r="G77" s="233">
        <f t="shared" si="18"/>
        <v>10.772727272727273</v>
      </c>
      <c r="H77" s="219">
        <f t="shared" si="4"/>
        <v>63</v>
      </c>
      <c r="S77" s="219">
        <v>63</v>
      </c>
      <c r="T77" s="233">
        <f t="shared" si="19"/>
        <v>21.030610616748302</v>
      </c>
      <c r="U77" s="233">
        <f t="shared" si="20"/>
        <v>21.030610616748302</v>
      </c>
      <c r="V77" s="233">
        <f t="shared" si="21"/>
        <v>4.2602676434482145</v>
      </c>
      <c r="W77" s="233">
        <f t="shared" si="22"/>
        <v>5.9057838503279179</v>
      </c>
      <c r="X77" s="233">
        <f t="shared" si="23"/>
        <v>10.772727272727273</v>
      </c>
      <c r="Y77" s="219">
        <f t="shared" si="5"/>
        <v>63.000000000000007</v>
      </c>
      <c r="AH77" s="208"/>
      <c r="AI77" s="230">
        <v>61</v>
      </c>
      <c r="AJ77" s="231">
        <f t="shared" si="42"/>
        <v>24.915896767525879</v>
      </c>
      <c r="AK77" s="231">
        <f t="shared" si="43"/>
        <v>24.915896767525879</v>
      </c>
      <c r="AL77" s="231">
        <f t="shared" si="44"/>
        <v>2.1801409671585144</v>
      </c>
      <c r="AM77" s="264">
        <f t="shared" si="45"/>
        <v>3.4426109523351824</v>
      </c>
      <c r="AN77" s="264">
        <f t="shared" si="46"/>
        <v>5.5454545454545459</v>
      </c>
      <c r="AO77" s="230">
        <f t="shared" si="8"/>
        <v>61</v>
      </c>
      <c r="AX77" s="208">
        <v>61</v>
      </c>
      <c r="AY77" s="228">
        <f t="shared" si="47"/>
        <v>24.435566621364693</v>
      </c>
      <c r="AZ77" s="228">
        <f t="shared" si="48"/>
        <v>24.435566621364693</v>
      </c>
      <c r="BA77" s="228">
        <f t="shared" si="49"/>
        <v>3.2071681190541157</v>
      </c>
      <c r="BB77" s="228">
        <f t="shared" si="50"/>
        <v>3.376244092761961</v>
      </c>
      <c r="BC77" s="228">
        <f t="shared" si="51"/>
        <v>5.5454545454545459</v>
      </c>
      <c r="BD77" s="208">
        <f t="shared" si="9"/>
        <v>61.000000000000007</v>
      </c>
      <c r="BE77" s="208"/>
    </row>
    <row r="78" spans="2:57" x14ac:dyDescent="0.3">
      <c r="B78" s="219">
        <v>64</v>
      </c>
      <c r="C78" s="233">
        <f t="shared" si="14"/>
        <v>21.852466837092372</v>
      </c>
      <c r="D78" s="233">
        <f t="shared" si="15"/>
        <v>21.852466837092372</v>
      </c>
      <c r="E78" s="233">
        <f t="shared" si="16"/>
        <v>3.4120908482455823</v>
      </c>
      <c r="F78" s="233">
        <f t="shared" si="17"/>
        <v>6.0193391139333157</v>
      </c>
      <c r="G78" s="233">
        <f t="shared" si="18"/>
        <v>10.863636363636363</v>
      </c>
      <c r="H78" s="219">
        <f t="shared" si="4"/>
        <v>64</v>
      </c>
      <c r="S78" s="219">
        <v>64</v>
      </c>
      <c r="T78" s="233">
        <f t="shared" si="19"/>
        <v>21.431193676114933</v>
      </c>
      <c r="U78" s="233">
        <f t="shared" si="20"/>
        <v>21.431193676114933</v>
      </c>
      <c r="V78" s="233">
        <f t="shared" si="21"/>
        <v>4.3128441699900852</v>
      </c>
      <c r="W78" s="233">
        <f t="shared" si="22"/>
        <v>5.9611321141436875</v>
      </c>
      <c r="X78" s="233">
        <f t="shared" si="23"/>
        <v>10.863636363636363</v>
      </c>
      <c r="Y78" s="219">
        <f t="shared" si="5"/>
        <v>64</v>
      </c>
      <c r="AH78" s="208"/>
      <c r="AI78" s="230">
        <v>62</v>
      </c>
      <c r="AJ78" s="231">
        <f t="shared" si="42"/>
        <v>25.324354091583682</v>
      </c>
      <c r="AK78" s="231">
        <f t="shared" si="43"/>
        <v>25.324354091583682</v>
      </c>
      <c r="AL78" s="231">
        <f t="shared" si="44"/>
        <v>2.2158809830135722</v>
      </c>
      <c r="AM78" s="264">
        <f t="shared" si="45"/>
        <v>3.4990471974554311</v>
      </c>
      <c r="AN78" s="264">
        <f t="shared" si="46"/>
        <v>5.6363636363636367</v>
      </c>
      <c r="AO78" s="230">
        <f t="shared" si="8"/>
        <v>62</v>
      </c>
      <c r="AX78" s="208">
        <v>62</v>
      </c>
      <c r="AY78" s="228">
        <f t="shared" si="47"/>
        <v>24.836149680731328</v>
      </c>
      <c r="AZ78" s="228">
        <f t="shared" si="48"/>
        <v>24.836149680731328</v>
      </c>
      <c r="BA78" s="228">
        <f t="shared" si="49"/>
        <v>3.2597446455959864</v>
      </c>
      <c r="BB78" s="228">
        <f t="shared" si="50"/>
        <v>3.4315923565777311</v>
      </c>
      <c r="BC78" s="228">
        <f t="shared" si="51"/>
        <v>5.6363636363636367</v>
      </c>
      <c r="BD78" s="208">
        <f t="shared" si="9"/>
        <v>62.000000000000014</v>
      </c>
      <c r="BE78" s="208"/>
    </row>
    <row r="79" spans="2:57" x14ac:dyDescent="0.3">
      <c r="B79" s="219">
        <v>65</v>
      </c>
      <c r="C79" s="233">
        <f t="shared" si="14"/>
        <v>22.260924161150172</v>
      </c>
      <c r="D79" s="233">
        <f t="shared" si="15"/>
        <v>22.260924161150172</v>
      </c>
      <c r="E79" s="233">
        <f t="shared" si="16"/>
        <v>3.4478308641006401</v>
      </c>
      <c r="F79" s="233">
        <f t="shared" si="17"/>
        <v>6.0757753590535639</v>
      </c>
      <c r="G79" s="233">
        <f t="shared" si="18"/>
        <v>10.954545454545455</v>
      </c>
      <c r="H79" s="219">
        <f t="shared" ref="H79:H114" si="52">SUM(C79:G79)</f>
        <v>65</v>
      </c>
      <c r="S79" s="219">
        <v>65</v>
      </c>
      <c r="T79" s="233">
        <f t="shared" si="19"/>
        <v>21.831776735481569</v>
      </c>
      <c r="U79" s="233">
        <f t="shared" si="20"/>
        <v>21.831776735481569</v>
      </c>
      <c r="V79" s="233">
        <f t="shared" si="21"/>
        <v>4.365420696531956</v>
      </c>
      <c r="W79" s="233">
        <f t="shared" si="22"/>
        <v>6.0164803779594571</v>
      </c>
      <c r="X79" s="233">
        <f t="shared" si="23"/>
        <v>10.954545454545455</v>
      </c>
      <c r="Y79" s="219">
        <f t="shared" ref="Y79:Y114" si="53">SUM(T79:X79)</f>
        <v>65</v>
      </c>
      <c r="AH79" s="208"/>
      <c r="AI79" s="230">
        <v>63</v>
      </c>
      <c r="AJ79" s="231">
        <f t="shared" si="42"/>
        <v>25.732811415641486</v>
      </c>
      <c r="AK79" s="231">
        <f t="shared" si="43"/>
        <v>25.732811415641486</v>
      </c>
      <c r="AL79" s="231">
        <f t="shared" si="44"/>
        <v>2.2516209988686295</v>
      </c>
      <c r="AM79" s="264">
        <f t="shared" si="45"/>
        <v>3.5554834425756803</v>
      </c>
      <c r="AN79" s="264">
        <f t="shared" si="46"/>
        <v>5.7272727272727275</v>
      </c>
      <c r="AO79" s="230">
        <f t="shared" si="8"/>
        <v>63.000000000000007</v>
      </c>
      <c r="AX79" s="208">
        <v>63</v>
      </c>
      <c r="AY79" s="228">
        <f t="shared" si="47"/>
        <v>25.23673274009796</v>
      </c>
      <c r="AZ79" s="228">
        <f t="shared" si="48"/>
        <v>25.23673274009796</v>
      </c>
      <c r="BA79" s="228">
        <f t="shared" si="49"/>
        <v>3.3123211721378572</v>
      </c>
      <c r="BB79" s="228">
        <f t="shared" si="50"/>
        <v>3.4869406203935007</v>
      </c>
      <c r="BC79" s="228">
        <f t="shared" si="51"/>
        <v>5.7272727272727275</v>
      </c>
      <c r="BD79" s="208">
        <f t="shared" si="9"/>
        <v>63.000000000000007</v>
      </c>
      <c r="BE79" s="208"/>
    </row>
    <row r="80" spans="2:57" x14ac:dyDescent="0.3">
      <c r="B80" s="219">
        <v>66</v>
      </c>
      <c r="C80" s="233">
        <f t="shared" si="14"/>
        <v>22.669381485207975</v>
      </c>
      <c r="D80" s="233">
        <f t="shared" si="15"/>
        <v>22.669381485207975</v>
      </c>
      <c r="E80" s="233">
        <f t="shared" si="16"/>
        <v>3.4835708799556979</v>
      </c>
      <c r="F80" s="233">
        <f t="shared" si="17"/>
        <v>6.1322116041738131</v>
      </c>
      <c r="G80" s="233">
        <f t="shared" si="18"/>
        <v>11.045454545454547</v>
      </c>
      <c r="H80" s="219">
        <f t="shared" si="52"/>
        <v>66</v>
      </c>
      <c r="S80" s="219">
        <v>66</v>
      </c>
      <c r="T80" s="233">
        <f t="shared" si="19"/>
        <v>22.232359794848204</v>
      </c>
      <c r="U80" s="233">
        <f t="shared" si="20"/>
        <v>22.232359794848204</v>
      </c>
      <c r="V80" s="233">
        <f t="shared" si="21"/>
        <v>4.4179972230738267</v>
      </c>
      <c r="W80" s="233">
        <f t="shared" si="22"/>
        <v>6.0718286417752267</v>
      </c>
      <c r="X80" s="233">
        <f t="shared" si="23"/>
        <v>11.045454545454547</v>
      </c>
      <c r="Y80" s="219">
        <f t="shared" si="53"/>
        <v>66</v>
      </c>
      <c r="AH80" s="208"/>
      <c r="AI80" s="230">
        <v>64</v>
      </c>
      <c r="AJ80" s="231">
        <f t="shared" si="42"/>
        <v>26.141268739699285</v>
      </c>
      <c r="AK80" s="231">
        <f t="shared" si="43"/>
        <v>26.141268739699285</v>
      </c>
      <c r="AL80" s="231">
        <f t="shared" si="44"/>
        <v>2.2873610147236874</v>
      </c>
      <c r="AM80" s="264">
        <f t="shared" si="45"/>
        <v>3.611919687695929</v>
      </c>
      <c r="AN80" s="264">
        <f t="shared" si="46"/>
        <v>5.8181818181818183</v>
      </c>
      <c r="AO80" s="230">
        <f t="shared" si="8"/>
        <v>64</v>
      </c>
      <c r="AX80" s="208">
        <v>64</v>
      </c>
      <c r="AY80" s="228">
        <f t="shared" si="47"/>
        <v>25.637315799464595</v>
      </c>
      <c r="AZ80" s="228">
        <f t="shared" si="48"/>
        <v>25.637315799464595</v>
      </c>
      <c r="BA80" s="228">
        <f t="shared" si="49"/>
        <v>3.3648976986797279</v>
      </c>
      <c r="BB80" s="228">
        <f t="shared" si="50"/>
        <v>3.5422888842092708</v>
      </c>
      <c r="BC80" s="228">
        <f t="shared" si="51"/>
        <v>5.8181818181818183</v>
      </c>
      <c r="BD80" s="208">
        <f t="shared" si="9"/>
        <v>64</v>
      </c>
      <c r="BE80" s="208"/>
    </row>
    <row r="81" spans="2:57" x14ac:dyDescent="0.3">
      <c r="B81" s="219">
        <v>67</v>
      </c>
      <c r="C81" s="233">
        <f t="shared" si="14"/>
        <v>23.077838809265774</v>
      </c>
      <c r="D81" s="233">
        <f t="shared" si="15"/>
        <v>23.077838809265774</v>
      </c>
      <c r="E81" s="233">
        <f t="shared" si="16"/>
        <v>3.5193108958107553</v>
      </c>
      <c r="F81" s="233">
        <f t="shared" si="17"/>
        <v>6.1886478492940622</v>
      </c>
      <c r="G81" s="233">
        <f t="shared" si="18"/>
        <v>11.136363636363637</v>
      </c>
      <c r="H81" s="219">
        <f t="shared" si="52"/>
        <v>67</v>
      </c>
      <c r="S81" s="219">
        <v>67</v>
      </c>
      <c r="T81" s="233">
        <f t="shared" si="19"/>
        <v>22.632942854214839</v>
      </c>
      <c r="U81" s="233">
        <f t="shared" si="20"/>
        <v>22.632942854214839</v>
      </c>
      <c r="V81" s="233">
        <f t="shared" si="21"/>
        <v>4.4705737496156974</v>
      </c>
      <c r="W81" s="233">
        <f t="shared" si="22"/>
        <v>6.1271769055909964</v>
      </c>
      <c r="X81" s="233">
        <f t="shared" si="23"/>
        <v>11.136363636363637</v>
      </c>
      <c r="Y81" s="219">
        <f t="shared" si="53"/>
        <v>67.000000000000014</v>
      </c>
      <c r="AH81" s="208"/>
      <c r="AI81" s="230">
        <v>65</v>
      </c>
      <c r="AJ81" s="231">
        <f t="shared" si="42"/>
        <v>26.549726063757085</v>
      </c>
      <c r="AK81" s="231">
        <f t="shared" si="43"/>
        <v>26.549726063757085</v>
      </c>
      <c r="AL81" s="231">
        <f t="shared" si="44"/>
        <v>2.3231010305787452</v>
      </c>
      <c r="AM81" s="264">
        <f t="shared" si="45"/>
        <v>3.6683559328161777</v>
      </c>
      <c r="AN81" s="264">
        <f t="shared" si="46"/>
        <v>5.9090909090909092</v>
      </c>
      <c r="AO81" s="230">
        <f t="shared" ref="AO81:AO116" si="54">SUM(AJ81:AN81)</f>
        <v>65</v>
      </c>
      <c r="AX81" s="208">
        <v>65</v>
      </c>
      <c r="AY81" s="228">
        <f t="shared" si="47"/>
        <v>26.03789885883123</v>
      </c>
      <c r="AZ81" s="228">
        <f t="shared" si="48"/>
        <v>26.03789885883123</v>
      </c>
      <c r="BA81" s="228">
        <f t="shared" si="49"/>
        <v>3.4174742252215986</v>
      </c>
      <c r="BB81" s="228">
        <f t="shared" si="50"/>
        <v>3.5976371480250409</v>
      </c>
      <c r="BC81" s="228">
        <f t="shared" si="51"/>
        <v>5.9090909090909092</v>
      </c>
      <c r="BD81" s="208">
        <f t="shared" ref="BD81:BD116" si="55">SUM(AY81:BC81)</f>
        <v>65.000000000000014</v>
      </c>
      <c r="BE81" s="208"/>
    </row>
    <row r="82" spans="2:57" x14ac:dyDescent="0.3">
      <c r="B82" s="219">
        <v>68</v>
      </c>
      <c r="C82" s="233">
        <f t="shared" si="14"/>
        <v>23.486296133323577</v>
      </c>
      <c r="D82" s="233">
        <f t="shared" si="15"/>
        <v>23.486296133323577</v>
      </c>
      <c r="E82" s="233">
        <f t="shared" si="16"/>
        <v>3.5550509116658127</v>
      </c>
      <c r="F82" s="233">
        <f t="shared" si="17"/>
        <v>6.2450840944143113</v>
      </c>
      <c r="G82" s="233">
        <f t="shared" si="18"/>
        <v>11.227272727272727</v>
      </c>
      <c r="H82" s="219">
        <f t="shared" si="52"/>
        <v>68</v>
      </c>
      <c r="S82" s="219">
        <v>68</v>
      </c>
      <c r="T82" s="233">
        <f t="shared" si="19"/>
        <v>23.033525913581471</v>
      </c>
      <c r="U82" s="233">
        <f t="shared" si="20"/>
        <v>23.033525913581471</v>
      </c>
      <c r="V82" s="233">
        <f t="shared" si="21"/>
        <v>4.5231502761575682</v>
      </c>
      <c r="W82" s="233">
        <f t="shared" si="22"/>
        <v>6.1825251694067669</v>
      </c>
      <c r="X82" s="233">
        <f t="shared" si="23"/>
        <v>11.227272727272727</v>
      </c>
      <c r="Y82" s="219">
        <f t="shared" si="53"/>
        <v>68</v>
      </c>
      <c r="AH82" s="208"/>
      <c r="AI82" s="230">
        <v>66</v>
      </c>
      <c r="AJ82" s="231">
        <f t="shared" si="42"/>
        <v>26.958183387814888</v>
      </c>
      <c r="AK82" s="231">
        <f t="shared" si="43"/>
        <v>26.958183387814888</v>
      </c>
      <c r="AL82" s="231">
        <f t="shared" si="44"/>
        <v>2.3588410464338025</v>
      </c>
      <c r="AM82" s="264">
        <f t="shared" si="45"/>
        <v>3.7247921779364268</v>
      </c>
      <c r="AN82" s="264">
        <f t="shared" si="46"/>
        <v>6</v>
      </c>
      <c r="AO82" s="230">
        <f t="shared" si="54"/>
        <v>66</v>
      </c>
      <c r="AX82" s="208">
        <v>66</v>
      </c>
      <c r="AY82" s="228">
        <f t="shared" si="47"/>
        <v>26.438481918197862</v>
      </c>
      <c r="AZ82" s="228">
        <f t="shared" si="48"/>
        <v>26.438481918197862</v>
      </c>
      <c r="BA82" s="228">
        <f t="shared" si="49"/>
        <v>3.4700507517634693</v>
      </c>
      <c r="BB82" s="228">
        <f t="shared" si="50"/>
        <v>3.6529854118408105</v>
      </c>
      <c r="BC82" s="228">
        <f t="shared" si="51"/>
        <v>6</v>
      </c>
      <c r="BD82" s="208">
        <f t="shared" si="55"/>
        <v>66</v>
      </c>
      <c r="BE82" s="208"/>
    </row>
    <row r="83" spans="2:57" x14ac:dyDescent="0.3">
      <c r="B83" s="219">
        <v>69</v>
      </c>
      <c r="C83" s="233">
        <f t="shared" si="14"/>
        <v>23.894753457381377</v>
      </c>
      <c r="D83" s="233">
        <f t="shared" si="15"/>
        <v>23.894753457381377</v>
      </c>
      <c r="E83" s="233">
        <f t="shared" si="16"/>
        <v>3.5907909275208705</v>
      </c>
      <c r="F83" s="233">
        <f t="shared" si="17"/>
        <v>6.3015203395345605</v>
      </c>
      <c r="G83" s="233">
        <f t="shared" si="18"/>
        <v>11.318181818181818</v>
      </c>
      <c r="H83" s="219">
        <f t="shared" si="52"/>
        <v>69</v>
      </c>
      <c r="S83" s="219">
        <v>69</v>
      </c>
      <c r="T83" s="233">
        <f t="shared" si="19"/>
        <v>23.434108972948106</v>
      </c>
      <c r="U83" s="233">
        <f t="shared" si="20"/>
        <v>23.434108972948106</v>
      </c>
      <c r="V83" s="233">
        <f t="shared" si="21"/>
        <v>4.5757268026994389</v>
      </c>
      <c r="W83" s="233">
        <f t="shared" si="22"/>
        <v>6.2378734332225365</v>
      </c>
      <c r="X83" s="233">
        <f t="shared" si="23"/>
        <v>11.318181818181818</v>
      </c>
      <c r="Y83" s="219">
        <f t="shared" si="53"/>
        <v>69.000000000000014</v>
      </c>
      <c r="AH83" s="208"/>
      <c r="AI83" s="230">
        <v>67</v>
      </c>
      <c r="AJ83" s="231">
        <f t="shared" si="42"/>
        <v>27.366640711872691</v>
      </c>
      <c r="AK83" s="231">
        <f t="shared" si="43"/>
        <v>27.366640711872691</v>
      </c>
      <c r="AL83" s="231">
        <f t="shared" si="44"/>
        <v>2.3945810622888604</v>
      </c>
      <c r="AM83" s="264">
        <f t="shared" si="45"/>
        <v>3.7812284230566755</v>
      </c>
      <c r="AN83" s="264">
        <f t="shared" si="46"/>
        <v>6.0909090909090908</v>
      </c>
      <c r="AO83" s="230">
        <f t="shared" si="54"/>
        <v>67</v>
      </c>
      <c r="AX83" s="208">
        <v>67</v>
      </c>
      <c r="AY83" s="228">
        <f t="shared" si="47"/>
        <v>26.839064977564497</v>
      </c>
      <c r="AZ83" s="228">
        <f t="shared" si="48"/>
        <v>26.839064977564497</v>
      </c>
      <c r="BA83" s="228">
        <f t="shared" si="49"/>
        <v>3.5226272783053401</v>
      </c>
      <c r="BB83" s="228">
        <f t="shared" si="50"/>
        <v>3.7083336756565806</v>
      </c>
      <c r="BC83" s="228">
        <f t="shared" si="51"/>
        <v>6.0909090909090908</v>
      </c>
      <c r="BD83" s="208">
        <f t="shared" si="55"/>
        <v>67.000000000000014</v>
      </c>
      <c r="BE83" s="208"/>
    </row>
    <row r="84" spans="2:57" x14ac:dyDescent="0.3">
      <c r="B84" s="219">
        <v>70</v>
      </c>
      <c r="C84" s="233">
        <f t="shared" si="14"/>
        <v>24.30321078143918</v>
      </c>
      <c r="D84" s="233">
        <f t="shared" si="15"/>
        <v>24.30321078143918</v>
      </c>
      <c r="E84" s="233">
        <f t="shared" si="16"/>
        <v>3.6265309433759283</v>
      </c>
      <c r="F84" s="233">
        <f t="shared" si="17"/>
        <v>6.3579565846548096</v>
      </c>
      <c r="G84" s="233">
        <f t="shared" si="18"/>
        <v>11.40909090909091</v>
      </c>
      <c r="H84" s="219">
        <f t="shared" si="52"/>
        <v>70</v>
      </c>
      <c r="S84" s="219">
        <v>70</v>
      </c>
      <c r="T84" s="233">
        <f t="shared" si="19"/>
        <v>23.834692032314742</v>
      </c>
      <c r="U84" s="233">
        <f t="shared" si="20"/>
        <v>23.834692032314742</v>
      </c>
      <c r="V84" s="233">
        <f t="shared" si="21"/>
        <v>4.6283033292413096</v>
      </c>
      <c r="W84" s="233">
        <f t="shared" si="22"/>
        <v>6.293221697038307</v>
      </c>
      <c r="X84" s="233">
        <f t="shared" si="23"/>
        <v>11.40909090909091</v>
      </c>
      <c r="Y84" s="219">
        <f t="shared" si="53"/>
        <v>70.000000000000014</v>
      </c>
      <c r="AH84" s="208"/>
      <c r="AI84" s="230">
        <v>68</v>
      </c>
      <c r="AJ84" s="231">
        <f t="shared" si="42"/>
        <v>27.77509803593049</v>
      </c>
      <c r="AK84" s="231">
        <f t="shared" si="43"/>
        <v>27.77509803593049</v>
      </c>
      <c r="AL84" s="231">
        <f t="shared" si="44"/>
        <v>2.4303210781439177</v>
      </c>
      <c r="AM84" s="264">
        <f t="shared" si="45"/>
        <v>3.8376646681769246</v>
      </c>
      <c r="AN84" s="264">
        <f t="shared" si="46"/>
        <v>6.1818181818181817</v>
      </c>
      <c r="AO84" s="230">
        <f t="shared" si="54"/>
        <v>68.000000000000014</v>
      </c>
      <c r="AX84" s="208">
        <v>68</v>
      </c>
      <c r="AY84" s="228">
        <f t="shared" si="47"/>
        <v>27.239648036931133</v>
      </c>
      <c r="AZ84" s="228">
        <f t="shared" si="48"/>
        <v>27.239648036931133</v>
      </c>
      <c r="BA84" s="228">
        <f t="shared" si="49"/>
        <v>3.5752038048472108</v>
      </c>
      <c r="BB84" s="228">
        <f t="shared" si="50"/>
        <v>3.7636819394723502</v>
      </c>
      <c r="BC84" s="228">
        <f t="shared" si="51"/>
        <v>6.1818181818181817</v>
      </c>
      <c r="BD84" s="208">
        <f t="shared" si="55"/>
        <v>68.000000000000014</v>
      </c>
      <c r="BE84" s="208"/>
    </row>
    <row r="85" spans="2:57" x14ac:dyDescent="0.3">
      <c r="B85" s="219">
        <v>71</v>
      </c>
      <c r="C85" s="233">
        <f t="shared" si="14"/>
        <v>24.71166810549698</v>
      </c>
      <c r="D85" s="233">
        <f t="shared" si="15"/>
        <v>24.71166810549698</v>
      </c>
      <c r="E85" s="233">
        <f t="shared" si="16"/>
        <v>3.6622709592309857</v>
      </c>
      <c r="F85" s="233">
        <f t="shared" si="17"/>
        <v>6.4143928297750579</v>
      </c>
      <c r="G85" s="233">
        <f t="shared" si="18"/>
        <v>11.5</v>
      </c>
      <c r="H85" s="219">
        <f t="shared" si="52"/>
        <v>71</v>
      </c>
      <c r="S85" s="219">
        <v>71</v>
      </c>
      <c r="T85" s="233">
        <f t="shared" si="19"/>
        <v>24.235275091681373</v>
      </c>
      <c r="U85" s="233">
        <f t="shared" si="20"/>
        <v>24.235275091681373</v>
      </c>
      <c r="V85" s="233">
        <f t="shared" si="21"/>
        <v>4.6808798557831803</v>
      </c>
      <c r="W85" s="233">
        <f t="shared" si="22"/>
        <v>6.3485699608540767</v>
      </c>
      <c r="X85" s="233">
        <f t="shared" si="23"/>
        <v>11.5</v>
      </c>
      <c r="Y85" s="219">
        <f t="shared" si="53"/>
        <v>71</v>
      </c>
      <c r="AH85" s="208"/>
      <c r="AI85" s="230">
        <v>69</v>
      </c>
      <c r="AJ85" s="231">
        <f t="shared" si="42"/>
        <v>28.18355535998829</v>
      </c>
      <c r="AK85" s="231">
        <f t="shared" si="43"/>
        <v>28.18355535998829</v>
      </c>
      <c r="AL85" s="231">
        <f t="shared" si="44"/>
        <v>2.4660610939989756</v>
      </c>
      <c r="AM85" s="264">
        <f t="shared" si="45"/>
        <v>3.8941009132971733</v>
      </c>
      <c r="AN85" s="264">
        <f t="shared" si="46"/>
        <v>6.2727272727272725</v>
      </c>
      <c r="AO85" s="230">
        <f t="shared" si="54"/>
        <v>69</v>
      </c>
      <c r="AX85" s="208">
        <v>69</v>
      </c>
      <c r="AY85" s="228">
        <f t="shared" si="47"/>
        <v>27.640231096297768</v>
      </c>
      <c r="AZ85" s="228">
        <f t="shared" si="48"/>
        <v>27.640231096297768</v>
      </c>
      <c r="BA85" s="228">
        <f t="shared" si="49"/>
        <v>3.6277803313890815</v>
      </c>
      <c r="BB85" s="228">
        <f t="shared" si="50"/>
        <v>3.8190302032881203</v>
      </c>
      <c r="BC85" s="228">
        <f t="shared" si="51"/>
        <v>6.2727272727272725</v>
      </c>
      <c r="BD85" s="208">
        <f t="shared" si="55"/>
        <v>69.000000000000014</v>
      </c>
      <c r="BE85" s="208"/>
    </row>
    <row r="86" spans="2:57" x14ac:dyDescent="0.3">
      <c r="B86" s="219">
        <v>72</v>
      </c>
      <c r="C86" s="233">
        <f t="shared" si="14"/>
        <v>25.120125429554783</v>
      </c>
      <c r="D86" s="233">
        <f t="shared" si="15"/>
        <v>25.120125429554783</v>
      </c>
      <c r="E86" s="233">
        <f t="shared" si="16"/>
        <v>3.6980109750860435</v>
      </c>
      <c r="F86" s="233">
        <f t="shared" si="17"/>
        <v>6.4708290748953061</v>
      </c>
      <c r="G86" s="233">
        <f t="shared" si="18"/>
        <v>11.59090909090909</v>
      </c>
      <c r="H86" s="219">
        <f t="shared" si="52"/>
        <v>72</v>
      </c>
      <c r="S86" s="219">
        <v>72</v>
      </c>
      <c r="T86" s="233">
        <f t="shared" si="19"/>
        <v>24.635858151048009</v>
      </c>
      <c r="U86" s="233">
        <f t="shared" si="20"/>
        <v>24.635858151048009</v>
      </c>
      <c r="V86" s="233">
        <f t="shared" si="21"/>
        <v>4.7334563823250511</v>
      </c>
      <c r="W86" s="233">
        <f t="shared" si="22"/>
        <v>6.4039182246698463</v>
      </c>
      <c r="X86" s="233">
        <f t="shared" si="23"/>
        <v>11.59090909090909</v>
      </c>
      <c r="Y86" s="219">
        <f t="shared" si="53"/>
        <v>72</v>
      </c>
      <c r="AH86" s="208"/>
      <c r="AI86" s="230">
        <v>70</v>
      </c>
      <c r="AJ86" s="231">
        <f t="shared" si="42"/>
        <v>28.592012684046093</v>
      </c>
      <c r="AK86" s="231">
        <f t="shared" si="43"/>
        <v>28.592012684046093</v>
      </c>
      <c r="AL86" s="231">
        <f t="shared" si="44"/>
        <v>2.5018011098540329</v>
      </c>
      <c r="AM86" s="264">
        <f t="shared" si="45"/>
        <v>3.9505371584174225</v>
      </c>
      <c r="AN86" s="264">
        <f t="shared" si="46"/>
        <v>6.3636363636363642</v>
      </c>
      <c r="AO86" s="230">
        <f t="shared" si="54"/>
        <v>70.000000000000014</v>
      </c>
      <c r="AX86" s="208">
        <v>70</v>
      </c>
      <c r="AY86" s="228">
        <f t="shared" si="47"/>
        <v>28.0408141556644</v>
      </c>
      <c r="AZ86" s="228">
        <f t="shared" si="48"/>
        <v>28.0408141556644</v>
      </c>
      <c r="BA86" s="228">
        <f t="shared" si="49"/>
        <v>3.6803568579309522</v>
      </c>
      <c r="BB86" s="228">
        <f t="shared" si="50"/>
        <v>3.8743784671038899</v>
      </c>
      <c r="BC86" s="228">
        <f t="shared" si="51"/>
        <v>6.3636363636363642</v>
      </c>
      <c r="BD86" s="208">
        <f t="shared" si="55"/>
        <v>70</v>
      </c>
      <c r="BE86" s="208"/>
    </row>
    <row r="87" spans="2:57" x14ac:dyDescent="0.3">
      <c r="B87" s="219">
        <v>73</v>
      </c>
      <c r="C87" s="233">
        <f t="shared" si="14"/>
        <v>25.528582753612582</v>
      </c>
      <c r="D87" s="233">
        <f t="shared" si="15"/>
        <v>25.528582753612582</v>
      </c>
      <c r="E87" s="233">
        <f t="shared" si="16"/>
        <v>3.7337509909411009</v>
      </c>
      <c r="F87" s="233">
        <f t="shared" si="17"/>
        <v>6.5272653200155553</v>
      </c>
      <c r="G87" s="233">
        <f t="shared" si="18"/>
        <v>11.681818181818182</v>
      </c>
      <c r="H87" s="219">
        <f t="shared" si="52"/>
        <v>73.000000000000014</v>
      </c>
      <c r="S87" s="219">
        <v>73</v>
      </c>
      <c r="T87" s="233">
        <f t="shared" si="19"/>
        <v>25.036441210414644</v>
      </c>
      <c r="U87" s="233">
        <f t="shared" si="20"/>
        <v>25.036441210414644</v>
      </c>
      <c r="V87" s="233">
        <f t="shared" si="21"/>
        <v>4.7860329088669218</v>
      </c>
      <c r="W87" s="233">
        <f t="shared" si="22"/>
        <v>6.4592664884856159</v>
      </c>
      <c r="X87" s="233">
        <f t="shared" si="23"/>
        <v>11.681818181818182</v>
      </c>
      <c r="Y87" s="219">
        <f t="shared" si="53"/>
        <v>73.000000000000014</v>
      </c>
      <c r="AH87" s="208"/>
      <c r="AI87" s="230">
        <v>71</v>
      </c>
      <c r="AJ87" s="231">
        <f t="shared" si="42"/>
        <v>29.000470008103896</v>
      </c>
      <c r="AK87" s="231">
        <f t="shared" si="43"/>
        <v>29.000470008103896</v>
      </c>
      <c r="AL87" s="231">
        <f t="shared" si="44"/>
        <v>2.5375411257090907</v>
      </c>
      <c r="AM87" s="264">
        <f t="shared" si="45"/>
        <v>4.0069734035376712</v>
      </c>
      <c r="AN87" s="264">
        <f t="shared" si="46"/>
        <v>6.454545454545455</v>
      </c>
      <c r="AO87" s="230">
        <f t="shared" si="54"/>
        <v>71.000000000000014</v>
      </c>
      <c r="AX87" s="208">
        <v>71</v>
      </c>
      <c r="AY87" s="228">
        <f t="shared" si="47"/>
        <v>28.441397215031035</v>
      </c>
      <c r="AZ87" s="228">
        <f t="shared" si="48"/>
        <v>28.441397215031035</v>
      </c>
      <c r="BA87" s="228">
        <f t="shared" si="49"/>
        <v>3.732933384472823</v>
      </c>
      <c r="BB87" s="228">
        <f t="shared" si="50"/>
        <v>3.92972673091966</v>
      </c>
      <c r="BC87" s="228">
        <f t="shared" si="51"/>
        <v>6.454545454545455</v>
      </c>
      <c r="BD87" s="208">
        <f t="shared" si="55"/>
        <v>71</v>
      </c>
      <c r="BE87" s="208"/>
    </row>
    <row r="88" spans="2:57" x14ac:dyDescent="0.3">
      <c r="B88" s="219">
        <v>74</v>
      </c>
      <c r="C88" s="233">
        <f t="shared" si="14"/>
        <v>25.937040077670385</v>
      </c>
      <c r="D88" s="233">
        <f t="shared" si="15"/>
        <v>25.937040077670385</v>
      </c>
      <c r="E88" s="233">
        <f t="shared" si="16"/>
        <v>3.7694910067961587</v>
      </c>
      <c r="F88" s="233">
        <f t="shared" si="17"/>
        <v>6.5837015651358044</v>
      </c>
      <c r="G88" s="233">
        <f t="shared" si="18"/>
        <v>11.772727272727273</v>
      </c>
      <c r="H88" s="219">
        <f t="shared" si="52"/>
        <v>74</v>
      </c>
      <c r="S88" s="219">
        <v>74</v>
      </c>
      <c r="T88" s="233">
        <f t="shared" si="19"/>
        <v>25.437024269781279</v>
      </c>
      <c r="U88" s="233">
        <f t="shared" si="20"/>
        <v>25.437024269781279</v>
      </c>
      <c r="V88" s="233">
        <f t="shared" si="21"/>
        <v>4.8386094354087925</v>
      </c>
      <c r="W88" s="233">
        <f t="shared" si="22"/>
        <v>6.5146147523013855</v>
      </c>
      <c r="X88" s="233">
        <f t="shared" si="23"/>
        <v>11.772727272727273</v>
      </c>
      <c r="Y88" s="219">
        <f t="shared" si="53"/>
        <v>74</v>
      </c>
      <c r="AH88" s="208"/>
      <c r="AI88" s="230">
        <v>72</v>
      </c>
      <c r="AJ88" s="231">
        <f t="shared" si="42"/>
        <v>29.408927332161696</v>
      </c>
      <c r="AK88" s="231">
        <f t="shared" si="43"/>
        <v>29.408927332161696</v>
      </c>
      <c r="AL88" s="231">
        <f t="shared" si="44"/>
        <v>2.5732811415641481</v>
      </c>
      <c r="AM88" s="264">
        <f t="shared" si="45"/>
        <v>4.0634096486579203</v>
      </c>
      <c r="AN88" s="264">
        <f t="shared" si="46"/>
        <v>6.5454545454545459</v>
      </c>
      <c r="AO88" s="230">
        <f t="shared" si="54"/>
        <v>72</v>
      </c>
      <c r="AX88" s="208">
        <v>72</v>
      </c>
      <c r="AY88" s="228">
        <f t="shared" si="47"/>
        <v>28.84198027439767</v>
      </c>
      <c r="AZ88" s="228">
        <f t="shared" si="48"/>
        <v>28.84198027439767</v>
      </c>
      <c r="BA88" s="228">
        <f t="shared" si="49"/>
        <v>3.7855099110146937</v>
      </c>
      <c r="BB88" s="228">
        <f t="shared" si="50"/>
        <v>3.9850749947354296</v>
      </c>
      <c r="BC88" s="228">
        <f t="shared" si="51"/>
        <v>6.5454545454545459</v>
      </c>
      <c r="BD88" s="208">
        <f t="shared" si="55"/>
        <v>72.000000000000014</v>
      </c>
      <c r="BE88" s="208"/>
    </row>
    <row r="89" spans="2:57" x14ac:dyDescent="0.3">
      <c r="B89" s="219">
        <v>75</v>
      </c>
      <c r="C89" s="233">
        <f t="shared" ref="C89:C114" si="56">(B89-$N$25)*$E$7</f>
        <v>26.345497401728185</v>
      </c>
      <c r="D89" s="233">
        <f t="shared" ref="D89:D114" si="57">(B89-$N$25)*$E$7</f>
        <v>26.345497401728185</v>
      </c>
      <c r="E89" s="233">
        <f t="shared" ref="E89:E114" si="58">$M$25+(B89-$N$25)*$E$8</f>
        <v>3.805231022651216</v>
      </c>
      <c r="F89" s="233">
        <f t="shared" ref="F89:F114" si="59">$L$25+(B89-$N$25)*$E$9</f>
        <v>6.6401378102560535</v>
      </c>
      <c r="G89" s="233">
        <f t="shared" ref="G89:G114" si="60">$K$25+(B89-$N$25)*$E$10</f>
        <v>11.863636363636363</v>
      </c>
      <c r="H89" s="219">
        <f t="shared" si="52"/>
        <v>75</v>
      </c>
      <c r="S89" s="219">
        <v>75</v>
      </c>
      <c r="T89" s="233">
        <f t="shared" si="19"/>
        <v>25.837607329147911</v>
      </c>
      <c r="U89" s="233">
        <f t="shared" si="20"/>
        <v>25.837607329147911</v>
      </c>
      <c r="V89" s="233">
        <f t="shared" si="21"/>
        <v>4.8911859619506632</v>
      </c>
      <c r="W89" s="233">
        <f t="shared" si="22"/>
        <v>6.5699630161171552</v>
      </c>
      <c r="X89" s="233">
        <f t="shared" si="23"/>
        <v>11.863636363636363</v>
      </c>
      <c r="Y89" s="219">
        <f t="shared" si="53"/>
        <v>75</v>
      </c>
      <c r="AH89" s="208"/>
      <c r="AI89" s="230">
        <v>73</v>
      </c>
      <c r="AJ89" s="231">
        <f t="shared" si="42"/>
        <v>29.817384656219495</v>
      </c>
      <c r="AK89" s="231">
        <f t="shared" si="43"/>
        <v>29.817384656219495</v>
      </c>
      <c r="AL89" s="231">
        <f t="shared" si="44"/>
        <v>2.6090211574192059</v>
      </c>
      <c r="AM89" s="264">
        <f t="shared" si="45"/>
        <v>4.1198458937781686</v>
      </c>
      <c r="AN89" s="264">
        <f t="shared" si="46"/>
        <v>6.6363636363636367</v>
      </c>
      <c r="AO89" s="230">
        <f t="shared" si="54"/>
        <v>73</v>
      </c>
      <c r="AX89" s="208">
        <v>73</v>
      </c>
      <c r="AY89" s="228">
        <f t="shared" si="47"/>
        <v>29.242563333764302</v>
      </c>
      <c r="AZ89" s="228">
        <f t="shared" si="48"/>
        <v>29.242563333764302</v>
      </c>
      <c r="BA89" s="228">
        <f t="shared" si="49"/>
        <v>3.8380864375565644</v>
      </c>
      <c r="BB89" s="228">
        <f t="shared" si="50"/>
        <v>4.0404232585511997</v>
      </c>
      <c r="BC89" s="228">
        <f t="shared" si="51"/>
        <v>6.6363636363636367</v>
      </c>
      <c r="BD89" s="208">
        <f t="shared" si="55"/>
        <v>73</v>
      </c>
      <c r="BE89" s="208"/>
    </row>
    <row r="90" spans="2:57" x14ac:dyDescent="0.3">
      <c r="B90" s="219">
        <v>76</v>
      </c>
      <c r="C90" s="233">
        <f t="shared" si="56"/>
        <v>26.753954725785988</v>
      </c>
      <c r="D90" s="233">
        <f t="shared" si="57"/>
        <v>26.753954725785988</v>
      </c>
      <c r="E90" s="233">
        <f t="shared" si="58"/>
        <v>3.8409710385062739</v>
      </c>
      <c r="F90" s="233">
        <f t="shared" si="59"/>
        <v>6.6965740553763027</v>
      </c>
      <c r="G90" s="233">
        <f t="shared" si="60"/>
        <v>11.954545454545455</v>
      </c>
      <c r="H90" s="219">
        <f t="shared" si="52"/>
        <v>76.000000000000014</v>
      </c>
      <c r="S90" s="219">
        <v>76</v>
      </c>
      <c r="T90" s="233">
        <f t="shared" ref="T90:T114" si="61">(S90-$AD$21)*$V$6</f>
        <v>26.238190388514546</v>
      </c>
      <c r="U90" s="233">
        <f t="shared" ref="U90:U114" si="62">(S90-$AD$21)*$V$7</f>
        <v>26.238190388514546</v>
      </c>
      <c r="V90" s="233">
        <f t="shared" ref="V90:V114" si="63">$AA$21+(S90-$AD$21)*$V$8</f>
        <v>4.943762488492534</v>
      </c>
      <c r="W90" s="233">
        <f t="shared" ref="W90:W114" si="64">$AB$21+(S90-$AD$21)*$V$9</f>
        <v>6.6253112799329257</v>
      </c>
      <c r="X90" s="233">
        <f t="shared" ref="X90:X114" si="65">$AC$21+(S90-$AD$21)*$V$10</f>
        <v>11.954545454545455</v>
      </c>
      <c r="Y90" s="219">
        <f t="shared" si="53"/>
        <v>76</v>
      </c>
      <c r="AH90" s="208"/>
      <c r="AI90" s="230">
        <v>74</v>
      </c>
      <c r="AJ90" s="231">
        <f t="shared" si="42"/>
        <v>30.225841980277298</v>
      </c>
      <c r="AK90" s="231">
        <f t="shared" si="43"/>
        <v>30.225841980277298</v>
      </c>
      <c r="AL90" s="231">
        <f t="shared" si="44"/>
        <v>2.6447611732742633</v>
      </c>
      <c r="AM90" s="264">
        <f t="shared" si="45"/>
        <v>4.1762821388984177</v>
      </c>
      <c r="AN90" s="264">
        <f t="shared" si="46"/>
        <v>6.7272727272727275</v>
      </c>
      <c r="AO90" s="230">
        <f t="shared" si="54"/>
        <v>74.000000000000014</v>
      </c>
      <c r="AX90" s="208">
        <v>74</v>
      </c>
      <c r="AY90" s="228">
        <f t="shared" si="47"/>
        <v>29.643146393130937</v>
      </c>
      <c r="AZ90" s="228">
        <f t="shared" si="48"/>
        <v>29.643146393130937</v>
      </c>
      <c r="BA90" s="228">
        <f t="shared" si="49"/>
        <v>3.8906629640984352</v>
      </c>
      <c r="BB90" s="228">
        <f t="shared" si="50"/>
        <v>4.0957715223669693</v>
      </c>
      <c r="BC90" s="228">
        <f t="shared" si="51"/>
        <v>6.7272727272727275</v>
      </c>
      <c r="BD90" s="208">
        <f t="shared" si="55"/>
        <v>74.000000000000014</v>
      </c>
      <c r="BE90" s="208"/>
    </row>
    <row r="91" spans="2:57" x14ac:dyDescent="0.3">
      <c r="B91" s="219">
        <v>77</v>
      </c>
      <c r="C91" s="233">
        <f t="shared" si="56"/>
        <v>27.162412049843788</v>
      </c>
      <c r="D91" s="233">
        <f t="shared" si="57"/>
        <v>27.162412049843788</v>
      </c>
      <c r="E91" s="233">
        <f t="shared" si="58"/>
        <v>3.8767110543613312</v>
      </c>
      <c r="F91" s="233">
        <f t="shared" si="59"/>
        <v>6.7530103004965518</v>
      </c>
      <c r="G91" s="233">
        <f t="shared" si="60"/>
        <v>12.045454545454547</v>
      </c>
      <c r="H91" s="219">
        <f t="shared" si="52"/>
        <v>77</v>
      </c>
      <c r="S91" s="219">
        <v>77</v>
      </c>
      <c r="T91" s="233">
        <f t="shared" si="61"/>
        <v>26.638773447881182</v>
      </c>
      <c r="U91" s="233">
        <f t="shared" si="62"/>
        <v>26.638773447881182</v>
      </c>
      <c r="V91" s="233">
        <f t="shared" si="63"/>
        <v>4.9963390150344047</v>
      </c>
      <c r="W91" s="233">
        <f t="shared" si="64"/>
        <v>6.6806595437486953</v>
      </c>
      <c r="X91" s="233">
        <f t="shared" si="65"/>
        <v>12.045454545454547</v>
      </c>
      <c r="Y91" s="219">
        <f t="shared" si="53"/>
        <v>77</v>
      </c>
      <c r="AH91" s="208"/>
      <c r="AI91" s="230">
        <v>75</v>
      </c>
      <c r="AJ91" s="231">
        <f t="shared" si="42"/>
        <v>30.634299304335102</v>
      </c>
      <c r="AK91" s="231">
        <f t="shared" si="43"/>
        <v>30.634299304335102</v>
      </c>
      <c r="AL91" s="231">
        <f t="shared" si="44"/>
        <v>2.6805011891293211</v>
      </c>
      <c r="AM91" s="264">
        <f t="shared" si="45"/>
        <v>4.2327183840186668</v>
      </c>
      <c r="AN91" s="264">
        <f t="shared" si="46"/>
        <v>6.8181818181818183</v>
      </c>
      <c r="AO91" s="230">
        <f t="shared" si="54"/>
        <v>75</v>
      </c>
      <c r="AX91" s="208">
        <v>75</v>
      </c>
      <c r="AY91" s="228">
        <f t="shared" si="47"/>
        <v>30.043729452497573</v>
      </c>
      <c r="AZ91" s="228">
        <f t="shared" si="48"/>
        <v>30.043729452497573</v>
      </c>
      <c r="BA91" s="228">
        <f t="shared" si="49"/>
        <v>3.9432394906403063</v>
      </c>
      <c r="BB91" s="228">
        <f t="shared" si="50"/>
        <v>4.1511197861827389</v>
      </c>
      <c r="BC91" s="228">
        <f t="shared" si="51"/>
        <v>6.8181818181818183</v>
      </c>
      <c r="BD91" s="208">
        <f t="shared" si="55"/>
        <v>75</v>
      </c>
      <c r="BE91" s="208"/>
    </row>
    <row r="92" spans="2:57" x14ac:dyDescent="0.3">
      <c r="B92" s="219">
        <v>78</v>
      </c>
      <c r="C92" s="233">
        <f t="shared" si="56"/>
        <v>27.570869373901591</v>
      </c>
      <c r="D92" s="233">
        <f t="shared" si="57"/>
        <v>27.570869373901591</v>
      </c>
      <c r="E92" s="233">
        <f t="shared" si="58"/>
        <v>3.912451070216389</v>
      </c>
      <c r="F92" s="233">
        <f t="shared" si="59"/>
        <v>6.8094465456168001</v>
      </c>
      <c r="G92" s="233">
        <f t="shared" si="60"/>
        <v>12.136363636363637</v>
      </c>
      <c r="H92" s="219">
        <f t="shared" si="52"/>
        <v>78.000000000000014</v>
      </c>
      <c r="S92" s="219">
        <v>78</v>
      </c>
      <c r="T92" s="233">
        <f t="shared" si="61"/>
        <v>27.039356507247817</v>
      </c>
      <c r="U92" s="233">
        <f t="shared" si="62"/>
        <v>27.039356507247817</v>
      </c>
      <c r="V92" s="233">
        <f t="shared" si="63"/>
        <v>5.0489155415762754</v>
      </c>
      <c r="W92" s="233">
        <f t="shared" si="64"/>
        <v>6.7360078075644658</v>
      </c>
      <c r="X92" s="233">
        <f t="shared" si="65"/>
        <v>12.136363636363637</v>
      </c>
      <c r="Y92" s="219">
        <f t="shared" si="53"/>
        <v>78.000000000000014</v>
      </c>
      <c r="AH92" s="208"/>
      <c r="AI92" s="230">
        <v>76</v>
      </c>
      <c r="AJ92" s="231">
        <f t="shared" si="42"/>
        <v>31.042756628392901</v>
      </c>
      <c r="AK92" s="231">
        <f t="shared" si="43"/>
        <v>31.042756628392901</v>
      </c>
      <c r="AL92" s="231">
        <f t="shared" si="44"/>
        <v>2.7162412049843789</v>
      </c>
      <c r="AM92" s="264">
        <f t="shared" si="45"/>
        <v>4.289154629138916</v>
      </c>
      <c r="AN92" s="264">
        <f t="shared" si="46"/>
        <v>6.9090909090909092</v>
      </c>
      <c r="AO92" s="230">
        <f t="shared" si="54"/>
        <v>76.000000000000014</v>
      </c>
      <c r="AX92" s="208">
        <v>76</v>
      </c>
      <c r="AY92" s="228">
        <f t="shared" si="47"/>
        <v>30.444312511864208</v>
      </c>
      <c r="AZ92" s="228">
        <f t="shared" si="48"/>
        <v>30.444312511864208</v>
      </c>
      <c r="BA92" s="228">
        <f t="shared" si="49"/>
        <v>3.995816017182177</v>
      </c>
      <c r="BB92" s="228">
        <f t="shared" si="50"/>
        <v>4.2064680499985094</v>
      </c>
      <c r="BC92" s="228">
        <f t="shared" si="51"/>
        <v>6.9090909090909092</v>
      </c>
      <c r="BD92" s="208">
        <f t="shared" si="55"/>
        <v>76</v>
      </c>
      <c r="BE92" s="208"/>
    </row>
    <row r="93" spans="2:57" x14ac:dyDescent="0.3">
      <c r="B93" s="219">
        <v>79</v>
      </c>
      <c r="C93" s="233">
        <f t="shared" si="56"/>
        <v>27.97932669795939</v>
      </c>
      <c r="D93" s="233">
        <f t="shared" si="57"/>
        <v>27.97932669795939</v>
      </c>
      <c r="E93" s="233">
        <f t="shared" si="58"/>
        <v>3.9481910860714464</v>
      </c>
      <c r="F93" s="233">
        <f t="shared" si="59"/>
        <v>6.8658827907370483</v>
      </c>
      <c r="G93" s="233">
        <f t="shared" si="60"/>
        <v>12.227272727272727</v>
      </c>
      <c r="H93" s="219">
        <f t="shared" si="52"/>
        <v>79</v>
      </c>
      <c r="S93" s="219">
        <v>79</v>
      </c>
      <c r="T93" s="233">
        <f t="shared" si="61"/>
        <v>27.439939566614449</v>
      </c>
      <c r="U93" s="233">
        <f t="shared" si="62"/>
        <v>27.439939566614449</v>
      </c>
      <c r="V93" s="233">
        <f t="shared" si="63"/>
        <v>5.1014920681181462</v>
      </c>
      <c r="W93" s="233">
        <f t="shared" si="64"/>
        <v>6.7913560713802354</v>
      </c>
      <c r="X93" s="233">
        <f t="shared" si="65"/>
        <v>12.227272727272727</v>
      </c>
      <c r="Y93" s="219">
        <f t="shared" si="53"/>
        <v>79</v>
      </c>
      <c r="AH93" s="208"/>
      <c r="AI93" s="230">
        <v>77</v>
      </c>
      <c r="AJ93" s="231">
        <f t="shared" si="42"/>
        <v>31.451213952450701</v>
      </c>
      <c r="AK93" s="231">
        <f t="shared" si="43"/>
        <v>31.451213952450701</v>
      </c>
      <c r="AL93" s="231">
        <f t="shared" si="44"/>
        <v>2.7519812208394363</v>
      </c>
      <c r="AM93" s="264">
        <f t="shared" si="45"/>
        <v>4.3455908742591642</v>
      </c>
      <c r="AN93" s="264">
        <f t="shared" si="46"/>
        <v>7</v>
      </c>
      <c r="AO93" s="230">
        <f t="shared" si="54"/>
        <v>77</v>
      </c>
      <c r="AX93" s="208">
        <v>77</v>
      </c>
      <c r="AY93" s="228">
        <f t="shared" si="47"/>
        <v>30.84489557123084</v>
      </c>
      <c r="AZ93" s="228">
        <f t="shared" si="48"/>
        <v>30.84489557123084</v>
      </c>
      <c r="BA93" s="228">
        <f t="shared" si="49"/>
        <v>4.0483925437240478</v>
      </c>
      <c r="BB93" s="228">
        <f t="shared" si="50"/>
        <v>4.2618163138142791</v>
      </c>
      <c r="BC93" s="228">
        <f t="shared" si="51"/>
        <v>7</v>
      </c>
      <c r="BD93" s="208">
        <f t="shared" si="55"/>
        <v>77</v>
      </c>
      <c r="BE93" s="208"/>
    </row>
    <row r="94" spans="2:57" x14ac:dyDescent="0.3">
      <c r="B94" s="219">
        <v>80</v>
      </c>
      <c r="C94" s="233">
        <f t="shared" si="56"/>
        <v>28.387784022017193</v>
      </c>
      <c r="D94" s="233">
        <f t="shared" si="57"/>
        <v>28.387784022017193</v>
      </c>
      <c r="E94" s="233">
        <f t="shared" si="58"/>
        <v>3.9839311019265042</v>
      </c>
      <c r="F94" s="233">
        <f t="shared" si="59"/>
        <v>6.9223190358572975</v>
      </c>
      <c r="G94" s="233">
        <f t="shared" si="60"/>
        <v>12.318181818181818</v>
      </c>
      <c r="H94" s="219">
        <f t="shared" si="52"/>
        <v>80</v>
      </c>
      <c r="S94" s="219">
        <v>80</v>
      </c>
      <c r="T94" s="233">
        <f t="shared" si="61"/>
        <v>27.840522625981084</v>
      </c>
      <c r="U94" s="233">
        <f t="shared" si="62"/>
        <v>27.840522625981084</v>
      </c>
      <c r="V94" s="233">
        <f t="shared" si="63"/>
        <v>5.1540685946600169</v>
      </c>
      <c r="W94" s="233">
        <f t="shared" si="64"/>
        <v>6.8467043351960051</v>
      </c>
      <c r="X94" s="233">
        <f t="shared" si="65"/>
        <v>12.318181818181818</v>
      </c>
      <c r="Y94" s="219">
        <f t="shared" si="53"/>
        <v>80</v>
      </c>
      <c r="AH94" s="208"/>
      <c r="AI94" s="230">
        <v>78</v>
      </c>
      <c r="AJ94" s="231">
        <f t="shared" si="42"/>
        <v>31.859671276508504</v>
      </c>
      <c r="AK94" s="231">
        <f t="shared" si="43"/>
        <v>31.859671276508504</v>
      </c>
      <c r="AL94" s="231">
        <f t="shared" si="44"/>
        <v>2.7877212366944941</v>
      </c>
      <c r="AM94" s="264">
        <f t="shared" si="45"/>
        <v>4.4020271193794134</v>
      </c>
      <c r="AN94" s="264">
        <f t="shared" si="46"/>
        <v>7.0909090909090908</v>
      </c>
      <c r="AO94" s="230">
        <f t="shared" si="54"/>
        <v>78</v>
      </c>
      <c r="AX94" s="208">
        <v>78</v>
      </c>
      <c r="AY94" s="228">
        <f t="shared" si="47"/>
        <v>31.245478630597475</v>
      </c>
      <c r="AZ94" s="228">
        <f t="shared" si="48"/>
        <v>31.245478630597475</v>
      </c>
      <c r="BA94" s="228">
        <f t="shared" si="49"/>
        <v>4.1009690702659185</v>
      </c>
      <c r="BB94" s="228">
        <f t="shared" si="50"/>
        <v>4.3171645776300487</v>
      </c>
      <c r="BC94" s="228">
        <f t="shared" si="51"/>
        <v>7.0909090909090908</v>
      </c>
      <c r="BD94" s="208">
        <f t="shared" si="55"/>
        <v>78.000000000000014</v>
      </c>
      <c r="BE94" s="208"/>
    </row>
    <row r="95" spans="2:57" x14ac:dyDescent="0.3">
      <c r="B95" s="219">
        <v>81</v>
      </c>
      <c r="C95" s="233">
        <f t="shared" si="56"/>
        <v>28.796241346074993</v>
      </c>
      <c r="D95" s="233">
        <f t="shared" si="57"/>
        <v>28.796241346074993</v>
      </c>
      <c r="E95" s="233">
        <f t="shared" si="58"/>
        <v>4.0196711177815621</v>
      </c>
      <c r="F95" s="233">
        <f t="shared" si="59"/>
        <v>6.9787552809775466</v>
      </c>
      <c r="G95" s="233">
        <f t="shared" si="60"/>
        <v>12.40909090909091</v>
      </c>
      <c r="H95" s="219">
        <f t="shared" si="52"/>
        <v>81</v>
      </c>
      <c r="S95" s="219">
        <v>81</v>
      </c>
      <c r="T95" s="233">
        <f t="shared" si="61"/>
        <v>28.241105685347719</v>
      </c>
      <c r="U95" s="233">
        <f t="shared" si="62"/>
        <v>28.241105685347719</v>
      </c>
      <c r="V95" s="233">
        <f t="shared" si="63"/>
        <v>5.2066451212018876</v>
      </c>
      <c r="W95" s="233">
        <f t="shared" si="64"/>
        <v>6.9020525990117747</v>
      </c>
      <c r="X95" s="233">
        <f t="shared" si="65"/>
        <v>12.40909090909091</v>
      </c>
      <c r="Y95" s="219">
        <f t="shared" si="53"/>
        <v>81</v>
      </c>
      <c r="AH95" s="208"/>
      <c r="AI95" s="230">
        <v>79</v>
      </c>
      <c r="AJ95" s="231">
        <f t="shared" si="42"/>
        <v>32.268128600566307</v>
      </c>
      <c r="AK95" s="231">
        <f t="shared" si="43"/>
        <v>32.268128600566307</v>
      </c>
      <c r="AL95" s="231">
        <f t="shared" si="44"/>
        <v>2.8234612525495515</v>
      </c>
      <c r="AM95" s="264">
        <f t="shared" si="45"/>
        <v>4.4584633644996625</v>
      </c>
      <c r="AN95" s="264">
        <f t="shared" si="46"/>
        <v>7.1818181818181817</v>
      </c>
      <c r="AO95" s="230">
        <f t="shared" si="54"/>
        <v>79.000000000000014</v>
      </c>
      <c r="AX95" s="208">
        <v>79</v>
      </c>
      <c r="AY95" s="228">
        <f t="shared" si="47"/>
        <v>31.64606168996411</v>
      </c>
      <c r="AZ95" s="228">
        <f t="shared" si="48"/>
        <v>31.64606168996411</v>
      </c>
      <c r="BA95" s="228">
        <f t="shared" si="49"/>
        <v>4.1535455968077892</v>
      </c>
      <c r="BB95" s="228">
        <f t="shared" si="50"/>
        <v>4.3725128414458183</v>
      </c>
      <c r="BC95" s="228">
        <f t="shared" si="51"/>
        <v>7.1818181818181817</v>
      </c>
      <c r="BD95" s="208">
        <f t="shared" si="55"/>
        <v>79.000000000000028</v>
      </c>
      <c r="BE95" s="208"/>
    </row>
    <row r="96" spans="2:57" x14ac:dyDescent="0.3">
      <c r="B96" s="219">
        <v>82</v>
      </c>
      <c r="C96" s="233">
        <f t="shared" si="56"/>
        <v>29.204698670132796</v>
      </c>
      <c r="D96" s="233">
        <f t="shared" si="57"/>
        <v>29.204698670132796</v>
      </c>
      <c r="E96" s="233">
        <f t="shared" si="58"/>
        <v>4.0554111336366194</v>
      </c>
      <c r="F96" s="233">
        <f t="shared" si="59"/>
        <v>7.0351915260977957</v>
      </c>
      <c r="G96" s="233">
        <f t="shared" si="60"/>
        <v>12.5</v>
      </c>
      <c r="H96" s="219">
        <f t="shared" si="52"/>
        <v>82</v>
      </c>
      <c r="S96" s="219">
        <v>82</v>
      </c>
      <c r="T96" s="233">
        <f t="shared" si="61"/>
        <v>28.641688744714351</v>
      </c>
      <c r="U96" s="233">
        <f t="shared" si="62"/>
        <v>28.641688744714351</v>
      </c>
      <c r="V96" s="233">
        <f t="shared" si="63"/>
        <v>5.2592216477437583</v>
      </c>
      <c r="W96" s="233">
        <f t="shared" si="64"/>
        <v>6.9574008628275443</v>
      </c>
      <c r="X96" s="233">
        <f t="shared" si="65"/>
        <v>12.5</v>
      </c>
      <c r="Y96" s="219">
        <f t="shared" si="53"/>
        <v>82</v>
      </c>
      <c r="AH96" s="208"/>
      <c r="AI96" s="230">
        <v>80</v>
      </c>
      <c r="AJ96" s="231">
        <f t="shared" si="42"/>
        <v>32.676585924624106</v>
      </c>
      <c r="AK96" s="231">
        <f t="shared" si="43"/>
        <v>32.676585924624106</v>
      </c>
      <c r="AL96" s="231">
        <f t="shared" si="44"/>
        <v>2.8592012684046093</v>
      </c>
      <c r="AM96" s="264">
        <f t="shared" si="45"/>
        <v>4.5148996096199117</v>
      </c>
      <c r="AN96" s="264">
        <f t="shared" si="46"/>
        <v>7.2727272727272734</v>
      </c>
      <c r="AO96" s="230">
        <f t="shared" si="54"/>
        <v>80</v>
      </c>
      <c r="AX96" s="208">
        <v>80</v>
      </c>
      <c r="AY96" s="228">
        <f t="shared" si="47"/>
        <v>32.046644749330746</v>
      </c>
      <c r="AZ96" s="228">
        <f t="shared" si="48"/>
        <v>32.046644749330746</v>
      </c>
      <c r="BA96" s="228">
        <f t="shared" si="49"/>
        <v>4.20612212334966</v>
      </c>
      <c r="BB96" s="228">
        <f t="shared" si="50"/>
        <v>4.4278611052615888</v>
      </c>
      <c r="BC96" s="228">
        <f t="shared" si="51"/>
        <v>7.2727272727272734</v>
      </c>
      <c r="BD96" s="208">
        <f t="shared" si="55"/>
        <v>80</v>
      </c>
      <c r="BE96" s="208"/>
    </row>
    <row r="97" spans="2:57" x14ac:dyDescent="0.3">
      <c r="B97" s="219">
        <v>83</v>
      </c>
      <c r="C97" s="233">
        <f t="shared" si="56"/>
        <v>29.613155994190596</v>
      </c>
      <c r="D97" s="233">
        <f t="shared" si="57"/>
        <v>29.613155994190596</v>
      </c>
      <c r="E97" s="233">
        <f t="shared" si="58"/>
        <v>4.0911511494916777</v>
      </c>
      <c r="F97" s="233">
        <f t="shared" si="59"/>
        <v>7.0916277712180449</v>
      </c>
      <c r="G97" s="233">
        <f t="shared" si="60"/>
        <v>12.59090909090909</v>
      </c>
      <c r="H97" s="219">
        <f t="shared" si="52"/>
        <v>83.000000000000014</v>
      </c>
      <c r="S97" s="219">
        <v>83</v>
      </c>
      <c r="T97" s="233">
        <f t="shared" si="61"/>
        <v>29.042271804080986</v>
      </c>
      <c r="U97" s="233">
        <f t="shared" si="62"/>
        <v>29.042271804080986</v>
      </c>
      <c r="V97" s="233">
        <f t="shared" si="63"/>
        <v>5.3117981742856291</v>
      </c>
      <c r="W97" s="233">
        <f t="shared" si="64"/>
        <v>7.0127491266433148</v>
      </c>
      <c r="X97" s="233">
        <f t="shared" si="65"/>
        <v>12.59090909090909</v>
      </c>
      <c r="Y97" s="219">
        <f t="shared" si="53"/>
        <v>83.000000000000014</v>
      </c>
      <c r="AH97" s="208"/>
      <c r="AI97" s="230">
        <v>81</v>
      </c>
      <c r="AJ97" s="231">
        <f t="shared" si="42"/>
        <v>33.085043248681906</v>
      </c>
      <c r="AK97" s="231">
        <f t="shared" si="43"/>
        <v>33.085043248681906</v>
      </c>
      <c r="AL97" s="231">
        <f t="shared" si="44"/>
        <v>2.8949412842596667</v>
      </c>
      <c r="AM97" s="264">
        <f t="shared" si="45"/>
        <v>4.5713358547401599</v>
      </c>
      <c r="AN97" s="264">
        <f t="shared" si="46"/>
        <v>7.3636363636363642</v>
      </c>
      <c r="AO97" s="230">
        <f t="shared" si="54"/>
        <v>81</v>
      </c>
      <c r="AX97" s="208">
        <v>81</v>
      </c>
      <c r="AY97" s="228">
        <f t="shared" si="47"/>
        <v>32.447227808697377</v>
      </c>
      <c r="AZ97" s="228">
        <f t="shared" si="48"/>
        <v>32.447227808697377</v>
      </c>
      <c r="BA97" s="228">
        <f t="shared" si="49"/>
        <v>4.2586986498915307</v>
      </c>
      <c r="BB97" s="228">
        <f t="shared" si="50"/>
        <v>4.4832093690773585</v>
      </c>
      <c r="BC97" s="228">
        <f t="shared" si="51"/>
        <v>7.3636363636363642</v>
      </c>
      <c r="BD97" s="208">
        <f t="shared" si="55"/>
        <v>81</v>
      </c>
      <c r="BE97" s="208"/>
    </row>
    <row r="98" spans="2:57" x14ac:dyDescent="0.3">
      <c r="B98" s="219">
        <v>84</v>
      </c>
      <c r="C98" s="233">
        <f t="shared" si="56"/>
        <v>30.021613318248399</v>
      </c>
      <c r="D98" s="233">
        <f t="shared" si="57"/>
        <v>30.021613318248399</v>
      </c>
      <c r="E98" s="233">
        <f t="shared" si="58"/>
        <v>4.1268911653467342</v>
      </c>
      <c r="F98" s="233">
        <f t="shared" si="59"/>
        <v>7.1480640163382931</v>
      </c>
      <c r="G98" s="233">
        <f t="shared" si="60"/>
        <v>12.681818181818182</v>
      </c>
      <c r="H98" s="219">
        <f t="shared" si="52"/>
        <v>84.000000000000014</v>
      </c>
      <c r="S98" s="219">
        <v>84</v>
      </c>
      <c r="T98" s="233">
        <f t="shared" si="61"/>
        <v>29.442854863447621</v>
      </c>
      <c r="U98" s="233">
        <f t="shared" si="62"/>
        <v>29.442854863447621</v>
      </c>
      <c r="V98" s="233">
        <f t="shared" si="63"/>
        <v>5.3643747008274998</v>
      </c>
      <c r="W98" s="233">
        <f t="shared" si="64"/>
        <v>7.0680973904590845</v>
      </c>
      <c r="X98" s="233">
        <f t="shared" si="65"/>
        <v>12.681818181818182</v>
      </c>
      <c r="Y98" s="219">
        <f t="shared" si="53"/>
        <v>84.000000000000014</v>
      </c>
      <c r="AH98" s="208"/>
      <c r="AI98" s="230">
        <v>82</v>
      </c>
      <c r="AJ98" s="231">
        <f t="shared" si="42"/>
        <v>33.493500572739705</v>
      </c>
      <c r="AK98" s="231">
        <f t="shared" si="43"/>
        <v>33.493500572739705</v>
      </c>
      <c r="AL98" s="231">
        <f t="shared" si="44"/>
        <v>2.9306813001147245</v>
      </c>
      <c r="AM98" s="264">
        <f t="shared" si="45"/>
        <v>4.627772099860409</v>
      </c>
      <c r="AN98" s="264">
        <f t="shared" si="46"/>
        <v>7.454545454545455</v>
      </c>
      <c r="AO98" s="230">
        <f t="shared" si="54"/>
        <v>82</v>
      </c>
      <c r="AX98" s="208">
        <v>82</v>
      </c>
      <c r="AY98" s="228">
        <f t="shared" si="47"/>
        <v>32.847810868064009</v>
      </c>
      <c r="AZ98" s="228">
        <f t="shared" si="48"/>
        <v>32.847810868064009</v>
      </c>
      <c r="BA98" s="228">
        <f t="shared" si="49"/>
        <v>4.3112751764334014</v>
      </c>
      <c r="BB98" s="228">
        <f t="shared" si="50"/>
        <v>4.5385576328931281</v>
      </c>
      <c r="BC98" s="228">
        <f t="shared" si="51"/>
        <v>7.454545454545455</v>
      </c>
      <c r="BD98" s="208">
        <f t="shared" si="55"/>
        <v>82</v>
      </c>
      <c r="BE98" s="208"/>
    </row>
    <row r="99" spans="2:57" x14ac:dyDescent="0.3">
      <c r="B99" s="219">
        <v>85</v>
      </c>
      <c r="C99" s="233">
        <f t="shared" si="56"/>
        <v>30.430070642306198</v>
      </c>
      <c r="D99" s="233">
        <f t="shared" si="57"/>
        <v>30.430070642306198</v>
      </c>
      <c r="E99" s="233">
        <f t="shared" si="58"/>
        <v>4.1626311812017924</v>
      </c>
      <c r="F99" s="233">
        <f t="shared" si="59"/>
        <v>7.2045002614585423</v>
      </c>
      <c r="G99" s="233">
        <f t="shared" si="60"/>
        <v>12.772727272727273</v>
      </c>
      <c r="H99" s="219">
        <f t="shared" si="52"/>
        <v>85</v>
      </c>
      <c r="S99" s="219">
        <v>85</v>
      </c>
      <c r="T99" s="233">
        <f t="shared" si="61"/>
        <v>29.843437922814257</v>
      </c>
      <c r="U99" s="233">
        <f t="shared" si="62"/>
        <v>29.843437922814257</v>
      </c>
      <c r="V99" s="233">
        <f t="shared" si="63"/>
        <v>5.4169512273693705</v>
      </c>
      <c r="W99" s="233">
        <f t="shared" si="64"/>
        <v>7.1234456542748541</v>
      </c>
      <c r="X99" s="233">
        <f t="shared" si="65"/>
        <v>12.772727272727273</v>
      </c>
      <c r="Y99" s="219">
        <f t="shared" si="53"/>
        <v>85.000000000000028</v>
      </c>
      <c r="AH99" s="208"/>
      <c r="AI99" s="230">
        <v>83</v>
      </c>
      <c r="AJ99" s="231">
        <f t="shared" si="42"/>
        <v>33.901957896797512</v>
      </c>
      <c r="AK99" s="231">
        <f t="shared" si="43"/>
        <v>33.901957896797512</v>
      </c>
      <c r="AL99" s="231">
        <f t="shared" si="44"/>
        <v>2.9664213159697819</v>
      </c>
      <c r="AM99" s="264">
        <f t="shared" si="45"/>
        <v>4.6842083449806582</v>
      </c>
      <c r="AN99" s="264">
        <f t="shared" si="46"/>
        <v>7.5454545454545459</v>
      </c>
      <c r="AO99" s="230">
        <f t="shared" si="54"/>
        <v>83.000000000000014</v>
      </c>
      <c r="AX99" s="208">
        <v>83</v>
      </c>
      <c r="AY99" s="228">
        <f t="shared" si="47"/>
        <v>33.248393927430648</v>
      </c>
      <c r="AZ99" s="228">
        <f t="shared" si="48"/>
        <v>33.248393927430648</v>
      </c>
      <c r="BA99" s="228">
        <f t="shared" si="49"/>
        <v>4.3638517029752721</v>
      </c>
      <c r="BB99" s="228">
        <f t="shared" si="50"/>
        <v>4.5939058967088977</v>
      </c>
      <c r="BC99" s="228">
        <f t="shared" si="51"/>
        <v>7.5454545454545459</v>
      </c>
      <c r="BD99" s="208">
        <f t="shared" si="55"/>
        <v>83.000000000000014</v>
      </c>
      <c r="BE99" s="208"/>
    </row>
    <row r="100" spans="2:57" x14ac:dyDescent="0.3">
      <c r="B100" s="219">
        <v>86</v>
      </c>
      <c r="C100" s="233">
        <f t="shared" si="56"/>
        <v>30.838527966364001</v>
      </c>
      <c r="D100" s="233">
        <f t="shared" si="57"/>
        <v>30.838527966364001</v>
      </c>
      <c r="E100" s="233">
        <f t="shared" si="58"/>
        <v>4.1983711970568498</v>
      </c>
      <c r="F100" s="233">
        <f t="shared" si="59"/>
        <v>7.2609365065787914</v>
      </c>
      <c r="G100" s="233">
        <f t="shared" si="60"/>
        <v>12.863636363636363</v>
      </c>
      <c r="H100" s="219">
        <f t="shared" si="52"/>
        <v>86</v>
      </c>
      <c r="S100" s="219">
        <v>86</v>
      </c>
      <c r="T100" s="233">
        <f t="shared" si="61"/>
        <v>30.244020982180889</v>
      </c>
      <c r="U100" s="233">
        <f t="shared" si="62"/>
        <v>30.244020982180889</v>
      </c>
      <c r="V100" s="233">
        <f t="shared" si="63"/>
        <v>5.4695277539112421</v>
      </c>
      <c r="W100" s="233">
        <f t="shared" si="64"/>
        <v>7.1787939180906237</v>
      </c>
      <c r="X100" s="233">
        <f t="shared" si="65"/>
        <v>12.863636363636363</v>
      </c>
      <c r="Y100" s="219">
        <f t="shared" si="53"/>
        <v>86</v>
      </c>
      <c r="AH100" s="208"/>
      <c r="AI100" s="230">
        <v>84</v>
      </c>
      <c r="AJ100" s="231">
        <f t="shared" si="42"/>
        <v>34.310415220855312</v>
      </c>
      <c r="AK100" s="231">
        <f t="shared" si="43"/>
        <v>34.310415220855312</v>
      </c>
      <c r="AL100" s="231">
        <f t="shared" si="44"/>
        <v>3.0021613318248397</v>
      </c>
      <c r="AM100" s="264">
        <f t="shared" si="45"/>
        <v>4.7406445901009064</v>
      </c>
      <c r="AN100" s="264">
        <f t="shared" si="46"/>
        <v>7.6363636363636367</v>
      </c>
      <c r="AO100" s="230">
        <f t="shared" si="54"/>
        <v>84.000000000000014</v>
      </c>
      <c r="AX100" s="208">
        <v>84</v>
      </c>
      <c r="AY100" s="228">
        <f t="shared" si="47"/>
        <v>33.64897698679728</v>
      </c>
      <c r="AZ100" s="228">
        <f t="shared" si="48"/>
        <v>33.64897698679728</v>
      </c>
      <c r="BA100" s="228">
        <f t="shared" si="49"/>
        <v>4.4164282295171429</v>
      </c>
      <c r="BB100" s="228">
        <f t="shared" si="50"/>
        <v>4.6492541605246682</v>
      </c>
      <c r="BC100" s="228">
        <f t="shared" si="51"/>
        <v>7.6363636363636367</v>
      </c>
      <c r="BD100" s="208">
        <f t="shared" si="55"/>
        <v>84</v>
      </c>
      <c r="BE100" s="208"/>
    </row>
    <row r="101" spans="2:57" x14ac:dyDescent="0.3">
      <c r="B101" s="219">
        <v>87</v>
      </c>
      <c r="C101" s="233">
        <f t="shared" si="56"/>
        <v>31.246985290421801</v>
      </c>
      <c r="D101" s="233">
        <f t="shared" si="57"/>
        <v>31.246985290421801</v>
      </c>
      <c r="E101" s="233">
        <f t="shared" si="58"/>
        <v>4.2341112129119072</v>
      </c>
      <c r="F101" s="233">
        <f t="shared" si="59"/>
        <v>7.3173727516990397</v>
      </c>
      <c r="G101" s="233">
        <f t="shared" si="60"/>
        <v>12.954545454545455</v>
      </c>
      <c r="H101" s="219">
        <f t="shared" si="52"/>
        <v>87</v>
      </c>
      <c r="S101" s="219">
        <v>87</v>
      </c>
      <c r="T101" s="233">
        <f t="shared" si="61"/>
        <v>30.644604041547524</v>
      </c>
      <c r="U101" s="233">
        <f t="shared" si="62"/>
        <v>30.644604041547524</v>
      </c>
      <c r="V101" s="233">
        <f t="shared" si="63"/>
        <v>5.522104280453112</v>
      </c>
      <c r="W101" s="233">
        <f t="shared" si="64"/>
        <v>7.2341421819063942</v>
      </c>
      <c r="X101" s="233">
        <f t="shared" si="65"/>
        <v>12.954545454545455</v>
      </c>
      <c r="Y101" s="219">
        <f t="shared" si="53"/>
        <v>87</v>
      </c>
      <c r="AH101" s="208"/>
      <c r="AI101" s="230">
        <v>85</v>
      </c>
      <c r="AJ101" s="231">
        <f t="shared" si="42"/>
        <v>34.718872544913111</v>
      </c>
      <c r="AK101" s="231">
        <f t="shared" si="43"/>
        <v>34.718872544913111</v>
      </c>
      <c r="AL101" s="231">
        <f t="shared" si="44"/>
        <v>3.0379013476798971</v>
      </c>
      <c r="AM101" s="264">
        <f t="shared" si="45"/>
        <v>4.7970808352211556</v>
      </c>
      <c r="AN101" s="264">
        <f t="shared" si="46"/>
        <v>7.7272727272727275</v>
      </c>
      <c r="AO101" s="230">
        <f t="shared" si="54"/>
        <v>85</v>
      </c>
      <c r="AX101" s="208">
        <v>85</v>
      </c>
      <c r="AY101" s="228">
        <f t="shared" si="47"/>
        <v>34.049560046163919</v>
      </c>
      <c r="AZ101" s="228">
        <f t="shared" si="48"/>
        <v>34.049560046163919</v>
      </c>
      <c r="BA101" s="228">
        <f t="shared" si="49"/>
        <v>4.4690047560590136</v>
      </c>
      <c r="BB101" s="228">
        <f t="shared" si="50"/>
        <v>4.7046024243404378</v>
      </c>
      <c r="BC101" s="228">
        <f t="shared" si="51"/>
        <v>7.7272727272727275</v>
      </c>
      <c r="BD101" s="208">
        <f t="shared" si="55"/>
        <v>85.000000000000014</v>
      </c>
      <c r="BE101" s="208"/>
    </row>
    <row r="102" spans="2:57" x14ac:dyDescent="0.3">
      <c r="B102" s="219">
        <v>88</v>
      </c>
      <c r="C102" s="233">
        <f t="shared" si="56"/>
        <v>31.655442614479604</v>
      </c>
      <c r="D102" s="233">
        <f t="shared" si="57"/>
        <v>31.655442614479604</v>
      </c>
      <c r="E102" s="233">
        <f t="shared" si="58"/>
        <v>4.2698512287669654</v>
      </c>
      <c r="F102" s="233">
        <f t="shared" si="59"/>
        <v>7.3738089968192888</v>
      </c>
      <c r="G102" s="233">
        <f t="shared" si="60"/>
        <v>13.045454545454547</v>
      </c>
      <c r="H102" s="219">
        <f t="shared" si="52"/>
        <v>88.000000000000014</v>
      </c>
      <c r="S102" s="219">
        <v>88</v>
      </c>
      <c r="T102" s="233">
        <f t="shared" si="61"/>
        <v>31.045187100914159</v>
      </c>
      <c r="U102" s="233">
        <f t="shared" si="62"/>
        <v>31.045187100914159</v>
      </c>
      <c r="V102" s="233">
        <f t="shared" si="63"/>
        <v>5.5746808069949827</v>
      </c>
      <c r="W102" s="233">
        <f t="shared" si="64"/>
        <v>7.2894904457221639</v>
      </c>
      <c r="X102" s="233">
        <f t="shared" si="65"/>
        <v>13.045454545454547</v>
      </c>
      <c r="Y102" s="219">
        <f t="shared" si="53"/>
        <v>88.000000000000014</v>
      </c>
      <c r="AH102" s="208"/>
      <c r="AI102" s="230">
        <v>86</v>
      </c>
      <c r="AJ102" s="231">
        <f t="shared" si="42"/>
        <v>35.127329868970918</v>
      </c>
      <c r="AK102" s="231">
        <f t="shared" si="43"/>
        <v>35.127329868970918</v>
      </c>
      <c r="AL102" s="231">
        <f t="shared" si="44"/>
        <v>3.0736413635349549</v>
      </c>
      <c r="AM102" s="264">
        <f t="shared" si="45"/>
        <v>4.8535170803414047</v>
      </c>
      <c r="AN102" s="264">
        <f t="shared" si="46"/>
        <v>7.8181818181818183</v>
      </c>
      <c r="AO102" s="230">
        <f t="shared" si="54"/>
        <v>86.000000000000014</v>
      </c>
      <c r="AX102" s="208">
        <v>86</v>
      </c>
      <c r="AY102" s="228">
        <f t="shared" si="47"/>
        <v>34.45014310553055</v>
      </c>
      <c r="AZ102" s="228">
        <f t="shared" si="48"/>
        <v>34.45014310553055</v>
      </c>
      <c r="BA102" s="228">
        <f t="shared" si="49"/>
        <v>4.5215812826008843</v>
      </c>
      <c r="BB102" s="228">
        <f t="shared" si="50"/>
        <v>4.7599506881562075</v>
      </c>
      <c r="BC102" s="228">
        <f t="shared" si="51"/>
        <v>7.8181818181818183</v>
      </c>
      <c r="BD102" s="208">
        <f t="shared" si="55"/>
        <v>86</v>
      </c>
      <c r="BE102" s="208"/>
    </row>
    <row r="103" spans="2:57" x14ac:dyDescent="0.3">
      <c r="B103" s="219">
        <v>89</v>
      </c>
      <c r="C103" s="233">
        <f t="shared" si="56"/>
        <v>32.063899938537404</v>
      </c>
      <c r="D103" s="233">
        <f t="shared" si="57"/>
        <v>32.063899938537404</v>
      </c>
      <c r="E103" s="233">
        <f t="shared" si="58"/>
        <v>4.3055912446220228</v>
      </c>
      <c r="F103" s="233">
        <f t="shared" si="59"/>
        <v>7.4302452419395379</v>
      </c>
      <c r="G103" s="233">
        <f t="shared" si="60"/>
        <v>13.136363636363637</v>
      </c>
      <c r="H103" s="219">
        <f t="shared" si="52"/>
        <v>89.000000000000014</v>
      </c>
      <c r="S103" s="219">
        <v>89</v>
      </c>
      <c r="T103" s="233">
        <f t="shared" si="61"/>
        <v>31.445770160280791</v>
      </c>
      <c r="U103" s="233">
        <f t="shared" si="62"/>
        <v>31.445770160280791</v>
      </c>
      <c r="V103" s="233">
        <f t="shared" si="63"/>
        <v>5.6272573335368534</v>
      </c>
      <c r="W103" s="233">
        <f t="shared" si="64"/>
        <v>7.3448387095379335</v>
      </c>
      <c r="X103" s="233">
        <f t="shared" si="65"/>
        <v>13.136363636363637</v>
      </c>
      <c r="Y103" s="219">
        <f t="shared" si="53"/>
        <v>89.000000000000014</v>
      </c>
      <c r="AH103" s="208"/>
      <c r="AI103" s="230">
        <v>87</v>
      </c>
      <c r="AJ103" s="231">
        <f t="shared" si="42"/>
        <v>35.535787193028717</v>
      </c>
      <c r="AK103" s="231">
        <f t="shared" si="43"/>
        <v>35.535787193028717</v>
      </c>
      <c r="AL103" s="231">
        <f t="shared" si="44"/>
        <v>3.1093813793900127</v>
      </c>
      <c r="AM103" s="264">
        <f t="shared" si="45"/>
        <v>4.9099533254616539</v>
      </c>
      <c r="AN103" s="264">
        <f t="shared" si="46"/>
        <v>7.9090909090909092</v>
      </c>
      <c r="AO103" s="230">
        <f t="shared" si="54"/>
        <v>87.000000000000014</v>
      </c>
      <c r="AX103" s="208">
        <v>87</v>
      </c>
      <c r="AY103" s="228">
        <f t="shared" si="47"/>
        <v>34.850726164897182</v>
      </c>
      <c r="AZ103" s="228">
        <f t="shared" si="48"/>
        <v>34.850726164897182</v>
      </c>
      <c r="BA103" s="228">
        <f t="shared" si="49"/>
        <v>4.574157809142755</v>
      </c>
      <c r="BB103" s="228">
        <f t="shared" si="50"/>
        <v>4.8152989519719771</v>
      </c>
      <c r="BC103" s="228">
        <f t="shared" si="51"/>
        <v>7.9090909090909092</v>
      </c>
      <c r="BD103" s="208">
        <f t="shared" si="55"/>
        <v>87.000000000000014</v>
      </c>
      <c r="BE103" s="208"/>
    </row>
    <row r="104" spans="2:57" x14ac:dyDescent="0.3">
      <c r="B104" s="219">
        <v>90</v>
      </c>
      <c r="C104" s="233">
        <f t="shared" si="56"/>
        <v>32.472357262595203</v>
      </c>
      <c r="D104" s="233">
        <f t="shared" si="57"/>
        <v>32.472357262595203</v>
      </c>
      <c r="E104" s="233">
        <f t="shared" si="58"/>
        <v>4.3413312604770802</v>
      </c>
      <c r="F104" s="233">
        <f t="shared" si="59"/>
        <v>7.4866814870597871</v>
      </c>
      <c r="G104" s="233">
        <f t="shared" si="60"/>
        <v>13.227272727272727</v>
      </c>
      <c r="H104" s="219">
        <f t="shared" si="52"/>
        <v>90</v>
      </c>
      <c r="S104" s="219">
        <v>90</v>
      </c>
      <c r="T104" s="233">
        <f t="shared" si="61"/>
        <v>31.846353219647426</v>
      </c>
      <c r="U104" s="233">
        <f t="shared" si="62"/>
        <v>31.846353219647426</v>
      </c>
      <c r="V104" s="233">
        <f t="shared" si="63"/>
        <v>5.6798338600787242</v>
      </c>
      <c r="W104" s="233">
        <f t="shared" si="64"/>
        <v>7.4001869733537031</v>
      </c>
      <c r="X104" s="233">
        <f t="shared" si="65"/>
        <v>13.227272727272727</v>
      </c>
      <c r="Y104" s="219">
        <f t="shared" si="53"/>
        <v>90</v>
      </c>
      <c r="AH104" s="208"/>
      <c r="AI104" s="230">
        <v>88</v>
      </c>
      <c r="AJ104" s="231">
        <f t="shared" ref="AJ104:AJ116" si="66">AI104*$AL$8</f>
        <v>35.944244517086517</v>
      </c>
      <c r="AK104" s="231">
        <f t="shared" ref="AK104:AK116" si="67">AI104*$AL$9</f>
        <v>35.944244517086517</v>
      </c>
      <c r="AL104" s="231">
        <f t="shared" ref="AL104:AL116" si="68">AI104*$AL$10</f>
        <v>3.1451213952450701</v>
      </c>
      <c r="AM104" s="264">
        <f t="shared" ref="AM104:AM116" si="69">AI104*$AL$11</f>
        <v>4.9663895705819021</v>
      </c>
      <c r="AN104" s="264">
        <f t="shared" ref="AN104:AN116" si="70">AI104*$AL$12</f>
        <v>8</v>
      </c>
      <c r="AO104" s="230">
        <f t="shared" si="54"/>
        <v>88</v>
      </c>
      <c r="AX104" s="208">
        <v>88</v>
      </c>
      <c r="AY104" s="228">
        <f t="shared" ref="AY104:AY116" si="71">AX104*$BA$7</f>
        <v>35.251309224263821</v>
      </c>
      <c r="AZ104" s="228">
        <f t="shared" ref="AZ104:AZ116" si="72">AX104*$BA$7</f>
        <v>35.251309224263821</v>
      </c>
      <c r="BA104" s="228">
        <f t="shared" ref="BA104:BA116" si="73">AX104*$BA$8</f>
        <v>4.6267343356846258</v>
      </c>
      <c r="BB104" s="228">
        <f t="shared" ref="BB104:BB116" si="74">AX104*$BA$9</f>
        <v>4.8706472157877476</v>
      </c>
      <c r="BC104" s="228">
        <f t="shared" ref="BC104:BC116" si="75">AX104*$BA$10</f>
        <v>8</v>
      </c>
      <c r="BD104" s="208">
        <f t="shared" si="55"/>
        <v>88.000000000000014</v>
      </c>
      <c r="BE104" s="208"/>
    </row>
    <row r="105" spans="2:57" x14ac:dyDescent="0.3">
      <c r="B105" s="219">
        <v>91</v>
      </c>
      <c r="C105" s="233">
        <f t="shared" si="56"/>
        <v>32.88081458665301</v>
      </c>
      <c r="D105" s="233">
        <f t="shared" si="57"/>
        <v>32.88081458665301</v>
      </c>
      <c r="E105" s="233">
        <f t="shared" si="58"/>
        <v>4.3770712763321384</v>
      </c>
      <c r="F105" s="233">
        <f t="shared" si="59"/>
        <v>7.5431177321800353</v>
      </c>
      <c r="G105" s="233">
        <f t="shared" si="60"/>
        <v>13.318181818181818</v>
      </c>
      <c r="H105" s="219">
        <f t="shared" si="52"/>
        <v>91</v>
      </c>
      <c r="S105" s="219">
        <v>91</v>
      </c>
      <c r="T105" s="233">
        <f t="shared" si="61"/>
        <v>32.246936279014058</v>
      </c>
      <c r="U105" s="233">
        <f t="shared" si="62"/>
        <v>32.246936279014058</v>
      </c>
      <c r="V105" s="233">
        <f t="shared" si="63"/>
        <v>5.7324103866205949</v>
      </c>
      <c r="W105" s="233">
        <f t="shared" si="64"/>
        <v>7.4555352371694736</v>
      </c>
      <c r="X105" s="233">
        <f t="shared" si="65"/>
        <v>13.318181818181818</v>
      </c>
      <c r="Y105" s="219">
        <f t="shared" si="53"/>
        <v>91</v>
      </c>
      <c r="AH105" s="208"/>
      <c r="AI105" s="230">
        <v>89</v>
      </c>
      <c r="AJ105" s="231">
        <f t="shared" si="66"/>
        <v>36.352701841144317</v>
      </c>
      <c r="AK105" s="231">
        <f t="shared" si="67"/>
        <v>36.352701841144317</v>
      </c>
      <c r="AL105" s="231">
        <f t="shared" si="68"/>
        <v>3.1808614111001279</v>
      </c>
      <c r="AM105" s="264">
        <f t="shared" si="69"/>
        <v>5.0228258157021513</v>
      </c>
      <c r="AN105" s="264">
        <f t="shared" si="70"/>
        <v>8.0909090909090917</v>
      </c>
      <c r="AO105" s="230">
        <f t="shared" si="54"/>
        <v>89</v>
      </c>
      <c r="AX105" s="208">
        <v>89</v>
      </c>
      <c r="AY105" s="228">
        <f t="shared" si="71"/>
        <v>35.651892283630453</v>
      </c>
      <c r="AZ105" s="228">
        <f t="shared" si="72"/>
        <v>35.651892283630453</v>
      </c>
      <c r="BA105" s="228">
        <f t="shared" si="73"/>
        <v>4.6793108622264965</v>
      </c>
      <c r="BB105" s="228">
        <f t="shared" si="74"/>
        <v>4.9259954796035172</v>
      </c>
      <c r="BC105" s="228">
        <f t="shared" si="75"/>
        <v>8.0909090909090917</v>
      </c>
      <c r="BD105" s="208">
        <f t="shared" si="55"/>
        <v>89.000000000000014</v>
      </c>
      <c r="BE105" s="208"/>
    </row>
    <row r="106" spans="2:57" x14ac:dyDescent="0.3">
      <c r="B106" s="219">
        <v>92</v>
      </c>
      <c r="C106" s="233">
        <f t="shared" si="56"/>
        <v>33.289271910710809</v>
      </c>
      <c r="D106" s="233">
        <f t="shared" si="57"/>
        <v>33.289271910710809</v>
      </c>
      <c r="E106" s="233">
        <f t="shared" si="58"/>
        <v>4.4128112921871958</v>
      </c>
      <c r="F106" s="233">
        <f t="shared" si="59"/>
        <v>7.5995539773002845</v>
      </c>
      <c r="G106" s="233">
        <f t="shared" si="60"/>
        <v>13.40909090909091</v>
      </c>
      <c r="H106" s="219">
        <f t="shared" si="52"/>
        <v>92.000000000000014</v>
      </c>
      <c r="S106" s="219">
        <v>92</v>
      </c>
      <c r="T106" s="233">
        <f t="shared" si="61"/>
        <v>32.647519338380697</v>
      </c>
      <c r="U106" s="233">
        <f t="shared" si="62"/>
        <v>32.647519338380697</v>
      </c>
      <c r="V106" s="233">
        <f t="shared" si="63"/>
        <v>5.7849869131624656</v>
      </c>
      <c r="W106" s="233">
        <f t="shared" si="64"/>
        <v>7.5108835009852433</v>
      </c>
      <c r="X106" s="233">
        <f t="shared" si="65"/>
        <v>13.40909090909091</v>
      </c>
      <c r="Y106" s="219">
        <f t="shared" si="53"/>
        <v>92.000000000000014</v>
      </c>
      <c r="AH106" s="208"/>
      <c r="AI106" s="230">
        <v>90</v>
      </c>
      <c r="AJ106" s="231">
        <f t="shared" si="66"/>
        <v>36.761159165202116</v>
      </c>
      <c r="AK106" s="231">
        <f t="shared" si="67"/>
        <v>36.761159165202116</v>
      </c>
      <c r="AL106" s="231">
        <f t="shared" si="68"/>
        <v>3.2166014269551853</v>
      </c>
      <c r="AM106" s="264">
        <f t="shared" si="69"/>
        <v>5.0792620608224004</v>
      </c>
      <c r="AN106" s="264">
        <f t="shared" si="70"/>
        <v>8.1818181818181817</v>
      </c>
      <c r="AO106" s="230">
        <f t="shared" si="54"/>
        <v>90</v>
      </c>
      <c r="AX106" s="208">
        <v>90</v>
      </c>
      <c r="AY106" s="228">
        <f t="shared" si="71"/>
        <v>36.052475342997084</v>
      </c>
      <c r="AZ106" s="228">
        <f t="shared" si="72"/>
        <v>36.052475342997084</v>
      </c>
      <c r="BA106" s="228">
        <f t="shared" si="73"/>
        <v>4.7318873887683672</v>
      </c>
      <c r="BB106" s="228">
        <f t="shared" si="74"/>
        <v>4.9813437434192869</v>
      </c>
      <c r="BC106" s="228">
        <f t="shared" si="75"/>
        <v>8.1818181818181817</v>
      </c>
      <c r="BD106" s="208">
        <f t="shared" si="55"/>
        <v>90.000000000000014</v>
      </c>
      <c r="BE106" s="208"/>
    </row>
    <row r="107" spans="2:57" x14ac:dyDescent="0.3">
      <c r="B107" s="219">
        <v>93</v>
      </c>
      <c r="C107" s="233">
        <f t="shared" si="56"/>
        <v>33.697729234768609</v>
      </c>
      <c r="D107" s="233">
        <f t="shared" si="57"/>
        <v>33.697729234768609</v>
      </c>
      <c r="E107" s="233">
        <f t="shared" si="58"/>
        <v>4.4485513080422532</v>
      </c>
      <c r="F107" s="233">
        <f t="shared" si="59"/>
        <v>7.6559902224205336</v>
      </c>
      <c r="G107" s="233">
        <f t="shared" si="60"/>
        <v>13.5</v>
      </c>
      <c r="H107" s="219">
        <f t="shared" si="52"/>
        <v>93</v>
      </c>
      <c r="S107" s="219">
        <v>93</v>
      </c>
      <c r="T107" s="233">
        <f t="shared" si="61"/>
        <v>33.048102397747328</v>
      </c>
      <c r="U107" s="233">
        <f t="shared" si="62"/>
        <v>33.048102397747328</v>
      </c>
      <c r="V107" s="233">
        <f t="shared" si="63"/>
        <v>5.8375634397043363</v>
      </c>
      <c r="W107" s="233">
        <f t="shared" si="64"/>
        <v>7.5662317648010129</v>
      </c>
      <c r="X107" s="233">
        <f t="shared" si="65"/>
        <v>13.5</v>
      </c>
      <c r="Y107" s="219">
        <f t="shared" si="53"/>
        <v>93.000000000000014</v>
      </c>
      <c r="AH107" s="208"/>
      <c r="AI107" s="230">
        <v>91</v>
      </c>
      <c r="AJ107" s="231">
        <f t="shared" si="66"/>
        <v>37.169616489259923</v>
      </c>
      <c r="AK107" s="231">
        <f t="shared" si="67"/>
        <v>37.169616489259923</v>
      </c>
      <c r="AL107" s="231">
        <f t="shared" si="68"/>
        <v>3.2523414428102431</v>
      </c>
      <c r="AM107" s="264">
        <f t="shared" si="69"/>
        <v>5.1356983059426486</v>
      </c>
      <c r="AN107" s="264">
        <f t="shared" si="70"/>
        <v>8.2727272727272734</v>
      </c>
      <c r="AO107" s="230">
        <f t="shared" si="54"/>
        <v>91.000000000000028</v>
      </c>
      <c r="AX107" s="208">
        <v>91</v>
      </c>
      <c r="AY107" s="228">
        <f t="shared" si="71"/>
        <v>36.453058402363723</v>
      </c>
      <c r="AZ107" s="228">
        <f t="shared" si="72"/>
        <v>36.453058402363723</v>
      </c>
      <c r="BA107" s="228">
        <f t="shared" si="73"/>
        <v>4.784463915310238</v>
      </c>
      <c r="BB107" s="228">
        <f t="shared" si="74"/>
        <v>5.0366920072350565</v>
      </c>
      <c r="BC107" s="228">
        <f t="shared" si="75"/>
        <v>8.2727272727272734</v>
      </c>
      <c r="BD107" s="208">
        <f t="shared" si="55"/>
        <v>91.000000000000028</v>
      </c>
      <c r="BE107" s="208"/>
    </row>
    <row r="108" spans="2:57" x14ac:dyDescent="0.3">
      <c r="B108" s="219">
        <v>94</v>
      </c>
      <c r="C108" s="233">
        <f t="shared" si="56"/>
        <v>34.106186558826408</v>
      </c>
      <c r="D108" s="233">
        <f t="shared" si="57"/>
        <v>34.106186558826408</v>
      </c>
      <c r="E108" s="233">
        <f t="shared" si="58"/>
        <v>4.4842913238973114</v>
      </c>
      <c r="F108" s="233">
        <f t="shared" si="59"/>
        <v>7.7124264675407828</v>
      </c>
      <c r="G108" s="233">
        <f t="shared" si="60"/>
        <v>13.59090909090909</v>
      </c>
      <c r="H108" s="219">
        <f t="shared" si="52"/>
        <v>94</v>
      </c>
      <c r="S108" s="219">
        <v>94</v>
      </c>
      <c r="T108" s="233">
        <f t="shared" si="61"/>
        <v>33.448685457113967</v>
      </c>
      <c r="U108" s="233">
        <f t="shared" si="62"/>
        <v>33.448685457113967</v>
      </c>
      <c r="V108" s="233">
        <f t="shared" si="63"/>
        <v>5.8901399662462071</v>
      </c>
      <c r="W108" s="233">
        <f t="shared" si="64"/>
        <v>7.6215800286167834</v>
      </c>
      <c r="X108" s="233">
        <f t="shared" si="65"/>
        <v>13.59090909090909</v>
      </c>
      <c r="Y108" s="219">
        <f t="shared" si="53"/>
        <v>94.000000000000028</v>
      </c>
      <c r="AH108" s="208"/>
      <c r="AI108" s="230">
        <v>92</v>
      </c>
      <c r="AJ108" s="231">
        <f t="shared" si="66"/>
        <v>37.578073813317722</v>
      </c>
      <c r="AK108" s="231">
        <f t="shared" si="67"/>
        <v>37.578073813317722</v>
      </c>
      <c r="AL108" s="231">
        <f t="shared" si="68"/>
        <v>3.2880814586653004</v>
      </c>
      <c r="AM108" s="264">
        <f t="shared" si="69"/>
        <v>5.1921345510628978</v>
      </c>
      <c r="AN108" s="264">
        <f t="shared" si="70"/>
        <v>8.3636363636363633</v>
      </c>
      <c r="AO108" s="230">
        <f t="shared" si="54"/>
        <v>92</v>
      </c>
      <c r="AX108" s="208">
        <v>92</v>
      </c>
      <c r="AY108" s="228">
        <f t="shared" si="71"/>
        <v>36.853641461730355</v>
      </c>
      <c r="AZ108" s="228">
        <f t="shared" si="72"/>
        <v>36.853641461730355</v>
      </c>
      <c r="BA108" s="228">
        <f t="shared" si="73"/>
        <v>4.8370404418521087</v>
      </c>
      <c r="BB108" s="228">
        <f t="shared" si="74"/>
        <v>5.092040271050827</v>
      </c>
      <c r="BC108" s="228">
        <f t="shared" si="75"/>
        <v>8.3636363636363633</v>
      </c>
      <c r="BD108" s="208">
        <f t="shared" si="55"/>
        <v>92.000000000000014</v>
      </c>
      <c r="BE108" s="208"/>
    </row>
    <row r="109" spans="2:57" x14ac:dyDescent="0.3">
      <c r="B109" s="219">
        <v>95</v>
      </c>
      <c r="C109" s="233">
        <f t="shared" si="56"/>
        <v>34.514643882884215</v>
      </c>
      <c r="D109" s="233">
        <f t="shared" si="57"/>
        <v>34.514643882884215</v>
      </c>
      <c r="E109" s="233">
        <f t="shared" si="58"/>
        <v>4.5200313397523679</v>
      </c>
      <c r="F109" s="233">
        <f t="shared" si="59"/>
        <v>7.768862712661031</v>
      </c>
      <c r="G109" s="233">
        <f t="shared" si="60"/>
        <v>13.681818181818182</v>
      </c>
      <c r="H109" s="219">
        <f t="shared" si="52"/>
        <v>95.000000000000014</v>
      </c>
      <c r="S109" s="219">
        <v>95</v>
      </c>
      <c r="T109" s="233">
        <f t="shared" si="61"/>
        <v>33.849268516480599</v>
      </c>
      <c r="U109" s="233">
        <f t="shared" si="62"/>
        <v>33.849268516480599</v>
      </c>
      <c r="V109" s="233">
        <f t="shared" si="63"/>
        <v>5.9427164927880778</v>
      </c>
      <c r="W109" s="233">
        <f t="shared" si="64"/>
        <v>7.676928292432553</v>
      </c>
      <c r="X109" s="233">
        <f t="shared" si="65"/>
        <v>13.681818181818182</v>
      </c>
      <c r="Y109" s="219">
        <f t="shared" si="53"/>
        <v>95.000000000000014</v>
      </c>
      <c r="AH109" s="208"/>
      <c r="AI109" s="230">
        <v>93</v>
      </c>
      <c r="AJ109" s="231">
        <f t="shared" si="66"/>
        <v>37.986531137375522</v>
      </c>
      <c r="AK109" s="231">
        <f t="shared" si="67"/>
        <v>37.986531137375522</v>
      </c>
      <c r="AL109" s="231">
        <f t="shared" si="68"/>
        <v>3.3238214745203583</v>
      </c>
      <c r="AM109" s="264">
        <f t="shared" si="69"/>
        <v>5.2485707961831469</v>
      </c>
      <c r="AN109" s="264">
        <f t="shared" si="70"/>
        <v>8.454545454545455</v>
      </c>
      <c r="AO109" s="230">
        <f t="shared" si="54"/>
        <v>93</v>
      </c>
      <c r="AX109" s="208">
        <v>93</v>
      </c>
      <c r="AY109" s="228">
        <f t="shared" si="71"/>
        <v>37.254224521096987</v>
      </c>
      <c r="AZ109" s="228">
        <f t="shared" si="72"/>
        <v>37.254224521096987</v>
      </c>
      <c r="BA109" s="228">
        <f t="shared" si="73"/>
        <v>4.8896169683939794</v>
      </c>
      <c r="BB109" s="228">
        <f t="shared" si="74"/>
        <v>5.1473885348665966</v>
      </c>
      <c r="BC109" s="228">
        <f t="shared" si="75"/>
        <v>8.454545454545455</v>
      </c>
      <c r="BD109" s="208">
        <f t="shared" si="55"/>
        <v>93</v>
      </c>
      <c r="BE109" s="208"/>
    </row>
    <row r="110" spans="2:57" x14ac:dyDescent="0.3">
      <c r="B110" s="219">
        <v>96</v>
      </c>
      <c r="C110" s="233">
        <f t="shared" si="56"/>
        <v>34.923101206942015</v>
      </c>
      <c r="D110" s="233">
        <f t="shared" si="57"/>
        <v>34.923101206942015</v>
      </c>
      <c r="E110" s="233">
        <f t="shared" si="58"/>
        <v>4.5557713556074262</v>
      </c>
      <c r="F110" s="233">
        <f t="shared" si="59"/>
        <v>7.8252989577812802</v>
      </c>
      <c r="G110" s="233">
        <f t="shared" si="60"/>
        <v>13.772727272727273</v>
      </c>
      <c r="H110" s="219">
        <f t="shared" si="52"/>
        <v>96.000000000000028</v>
      </c>
      <c r="S110" s="219">
        <v>96</v>
      </c>
      <c r="T110" s="233">
        <f t="shared" si="61"/>
        <v>34.249851575847231</v>
      </c>
      <c r="U110" s="233">
        <f t="shared" si="62"/>
        <v>34.249851575847231</v>
      </c>
      <c r="V110" s="233">
        <f t="shared" si="63"/>
        <v>5.9952930193299494</v>
      </c>
      <c r="W110" s="233">
        <f t="shared" si="64"/>
        <v>7.7322765562483227</v>
      </c>
      <c r="X110" s="233">
        <f t="shared" si="65"/>
        <v>13.772727272727273</v>
      </c>
      <c r="Y110" s="219">
        <f t="shared" si="53"/>
        <v>96</v>
      </c>
      <c r="AH110" s="208"/>
      <c r="AI110" s="230">
        <v>94</v>
      </c>
      <c r="AJ110" s="231">
        <f t="shared" si="66"/>
        <v>38.394988461433329</v>
      </c>
      <c r="AK110" s="231">
        <f t="shared" si="67"/>
        <v>38.394988461433329</v>
      </c>
      <c r="AL110" s="231">
        <f t="shared" si="68"/>
        <v>3.3595614903754156</v>
      </c>
      <c r="AM110" s="264">
        <f t="shared" si="69"/>
        <v>5.3050070413033961</v>
      </c>
      <c r="AN110" s="264">
        <f t="shared" si="70"/>
        <v>8.545454545454545</v>
      </c>
      <c r="AO110" s="230">
        <f t="shared" si="54"/>
        <v>94.000000000000014</v>
      </c>
      <c r="AX110" s="208">
        <v>94</v>
      </c>
      <c r="AY110" s="228">
        <f t="shared" si="71"/>
        <v>37.654807580463626</v>
      </c>
      <c r="AZ110" s="228">
        <f t="shared" si="72"/>
        <v>37.654807580463626</v>
      </c>
      <c r="BA110" s="228">
        <f t="shared" si="73"/>
        <v>4.9421934949358501</v>
      </c>
      <c r="BB110" s="228">
        <f t="shared" si="74"/>
        <v>5.2027367986823663</v>
      </c>
      <c r="BC110" s="228">
        <f t="shared" si="75"/>
        <v>8.545454545454545</v>
      </c>
      <c r="BD110" s="208">
        <f t="shared" si="55"/>
        <v>94.000000000000014</v>
      </c>
      <c r="BE110" s="208"/>
    </row>
    <row r="111" spans="2:57" x14ac:dyDescent="0.3">
      <c r="B111" s="219">
        <v>97</v>
      </c>
      <c r="C111" s="233">
        <f t="shared" si="56"/>
        <v>35.331558530999814</v>
      </c>
      <c r="D111" s="233">
        <f t="shared" si="57"/>
        <v>35.331558530999814</v>
      </c>
      <c r="E111" s="233">
        <f t="shared" si="58"/>
        <v>4.5915113714624836</v>
      </c>
      <c r="F111" s="233">
        <f t="shared" si="59"/>
        <v>7.8817352029015293</v>
      </c>
      <c r="G111" s="233">
        <f t="shared" si="60"/>
        <v>13.863636363636363</v>
      </c>
      <c r="H111" s="219">
        <f t="shared" si="52"/>
        <v>97</v>
      </c>
      <c r="S111" s="219">
        <v>97</v>
      </c>
      <c r="T111" s="233">
        <f t="shared" si="61"/>
        <v>34.65043463521387</v>
      </c>
      <c r="U111" s="233">
        <f t="shared" si="62"/>
        <v>34.65043463521387</v>
      </c>
      <c r="V111" s="233">
        <f t="shared" si="63"/>
        <v>6.0478695458718201</v>
      </c>
      <c r="W111" s="233">
        <f t="shared" si="64"/>
        <v>7.7876248200640923</v>
      </c>
      <c r="X111" s="233">
        <f t="shared" si="65"/>
        <v>13.863636363636363</v>
      </c>
      <c r="Y111" s="219">
        <f t="shared" si="53"/>
        <v>97.000000000000014</v>
      </c>
      <c r="AH111" s="208"/>
      <c r="AI111" s="230">
        <v>95</v>
      </c>
      <c r="AJ111" s="231">
        <f t="shared" si="66"/>
        <v>38.803445785491128</v>
      </c>
      <c r="AK111" s="231">
        <f t="shared" si="67"/>
        <v>38.803445785491128</v>
      </c>
      <c r="AL111" s="231">
        <f t="shared" si="68"/>
        <v>3.3953015062304734</v>
      </c>
      <c r="AM111" s="264">
        <f t="shared" si="69"/>
        <v>5.3614432864236443</v>
      </c>
      <c r="AN111" s="264">
        <f t="shared" si="70"/>
        <v>8.6363636363636367</v>
      </c>
      <c r="AO111" s="230">
        <f t="shared" si="54"/>
        <v>95.000000000000014</v>
      </c>
      <c r="AX111" s="208">
        <v>95</v>
      </c>
      <c r="AY111" s="228">
        <f t="shared" si="71"/>
        <v>38.055390639830257</v>
      </c>
      <c r="AZ111" s="228">
        <f t="shared" si="72"/>
        <v>38.055390639830257</v>
      </c>
      <c r="BA111" s="228">
        <f t="shared" si="73"/>
        <v>4.9947700214777209</v>
      </c>
      <c r="BB111" s="228">
        <f t="shared" si="74"/>
        <v>5.2580850624981359</v>
      </c>
      <c r="BC111" s="228">
        <f t="shared" si="75"/>
        <v>8.6363636363636367</v>
      </c>
      <c r="BD111" s="208">
        <f t="shared" si="55"/>
        <v>95.000000000000014</v>
      </c>
      <c r="BE111" s="208"/>
    </row>
    <row r="112" spans="2:57" x14ac:dyDescent="0.3">
      <c r="B112" s="219">
        <v>98</v>
      </c>
      <c r="C112" s="233">
        <f t="shared" si="56"/>
        <v>35.740015855057614</v>
      </c>
      <c r="D112" s="233">
        <f t="shared" si="57"/>
        <v>35.740015855057614</v>
      </c>
      <c r="E112" s="233">
        <f t="shared" si="58"/>
        <v>4.6272513873175409</v>
      </c>
      <c r="F112" s="233">
        <f t="shared" si="59"/>
        <v>7.9381714480217775</v>
      </c>
      <c r="G112" s="233">
        <f t="shared" si="60"/>
        <v>13.954545454545455</v>
      </c>
      <c r="H112" s="219">
        <f t="shared" si="52"/>
        <v>98</v>
      </c>
      <c r="S112" s="219">
        <v>98</v>
      </c>
      <c r="T112" s="233">
        <f t="shared" si="61"/>
        <v>35.051017694580501</v>
      </c>
      <c r="U112" s="233">
        <f t="shared" si="62"/>
        <v>35.051017694580501</v>
      </c>
      <c r="V112" s="233">
        <f t="shared" si="63"/>
        <v>6.1004460724136909</v>
      </c>
      <c r="W112" s="233">
        <f t="shared" si="64"/>
        <v>7.8429730838798628</v>
      </c>
      <c r="X112" s="233">
        <f t="shared" si="65"/>
        <v>13.954545454545455</v>
      </c>
      <c r="Y112" s="219">
        <f t="shared" si="53"/>
        <v>98.000000000000014</v>
      </c>
      <c r="AH112" s="208"/>
      <c r="AI112" s="230">
        <v>96</v>
      </c>
      <c r="AJ112" s="231">
        <f t="shared" si="66"/>
        <v>39.211903109548928</v>
      </c>
      <c r="AK112" s="231">
        <f t="shared" si="67"/>
        <v>39.211903109548928</v>
      </c>
      <c r="AL112" s="231">
        <f t="shared" si="68"/>
        <v>3.4310415220855308</v>
      </c>
      <c r="AM112" s="264">
        <f t="shared" si="69"/>
        <v>5.4178795315438935</v>
      </c>
      <c r="AN112" s="264">
        <f t="shared" si="70"/>
        <v>8.7272727272727266</v>
      </c>
      <c r="AO112" s="230">
        <f t="shared" si="54"/>
        <v>96</v>
      </c>
      <c r="AX112" s="208">
        <v>96</v>
      </c>
      <c r="AY112" s="228">
        <f t="shared" si="71"/>
        <v>38.455973699196889</v>
      </c>
      <c r="AZ112" s="228">
        <f t="shared" si="72"/>
        <v>38.455973699196889</v>
      </c>
      <c r="BA112" s="228">
        <f t="shared" si="73"/>
        <v>5.0473465480195916</v>
      </c>
      <c r="BB112" s="228">
        <f t="shared" si="74"/>
        <v>5.3134333263139064</v>
      </c>
      <c r="BC112" s="228">
        <f t="shared" si="75"/>
        <v>8.7272727272727266</v>
      </c>
      <c r="BD112" s="208">
        <f t="shared" si="55"/>
        <v>96</v>
      </c>
      <c r="BE112" s="208"/>
    </row>
    <row r="113" spans="2:57" x14ac:dyDescent="0.3">
      <c r="B113" s="219">
        <v>99</v>
      </c>
      <c r="C113" s="233">
        <f t="shared" si="56"/>
        <v>36.14847317911542</v>
      </c>
      <c r="D113" s="233">
        <f t="shared" si="57"/>
        <v>36.14847317911542</v>
      </c>
      <c r="E113" s="233">
        <f t="shared" si="58"/>
        <v>4.6629914031725992</v>
      </c>
      <c r="F113" s="233">
        <f t="shared" si="59"/>
        <v>7.9946076931420267</v>
      </c>
      <c r="G113" s="233">
        <f t="shared" si="60"/>
        <v>14.045454545454545</v>
      </c>
      <c r="H113" s="219">
        <f t="shared" si="52"/>
        <v>99.000000000000014</v>
      </c>
      <c r="S113" s="219">
        <v>99</v>
      </c>
      <c r="T113" s="233">
        <f t="shared" si="61"/>
        <v>35.451600753947133</v>
      </c>
      <c r="U113" s="233">
        <f t="shared" si="62"/>
        <v>35.451600753947133</v>
      </c>
      <c r="V113" s="233">
        <f t="shared" si="63"/>
        <v>6.1530225989555616</v>
      </c>
      <c r="W113" s="233">
        <f t="shared" si="64"/>
        <v>7.8983213476956324</v>
      </c>
      <c r="X113" s="233">
        <f t="shared" si="65"/>
        <v>14.045454545454545</v>
      </c>
      <c r="Y113" s="219">
        <f t="shared" si="53"/>
        <v>99</v>
      </c>
      <c r="AH113" s="208"/>
      <c r="AI113" s="230">
        <v>97</v>
      </c>
      <c r="AJ113" s="231">
        <f t="shared" si="66"/>
        <v>39.620360433606727</v>
      </c>
      <c r="AK113" s="231">
        <f t="shared" si="67"/>
        <v>39.620360433606727</v>
      </c>
      <c r="AL113" s="231">
        <f t="shared" si="68"/>
        <v>3.4667815379405886</v>
      </c>
      <c r="AM113" s="264">
        <f t="shared" si="69"/>
        <v>5.4743157766641426</v>
      </c>
      <c r="AN113" s="264">
        <f t="shared" si="70"/>
        <v>8.8181818181818183</v>
      </c>
      <c r="AO113" s="230">
        <f t="shared" si="54"/>
        <v>97</v>
      </c>
      <c r="AX113" s="208">
        <v>97</v>
      </c>
      <c r="AY113" s="228">
        <f t="shared" si="71"/>
        <v>38.856556758563528</v>
      </c>
      <c r="AZ113" s="228">
        <f t="shared" si="72"/>
        <v>38.856556758563528</v>
      </c>
      <c r="BA113" s="228">
        <f t="shared" si="73"/>
        <v>5.0999230745614623</v>
      </c>
      <c r="BB113" s="228">
        <f t="shared" si="74"/>
        <v>5.368781590129676</v>
      </c>
      <c r="BC113" s="228">
        <f t="shared" si="75"/>
        <v>8.8181818181818183</v>
      </c>
      <c r="BD113" s="208">
        <f t="shared" si="55"/>
        <v>97</v>
      </c>
      <c r="BE113" s="208"/>
    </row>
    <row r="114" spans="2:57" x14ac:dyDescent="0.3">
      <c r="B114" s="219">
        <v>100</v>
      </c>
      <c r="C114" s="233">
        <f t="shared" si="56"/>
        <v>36.55693050317322</v>
      </c>
      <c r="D114" s="233">
        <f t="shared" si="57"/>
        <v>36.55693050317322</v>
      </c>
      <c r="E114" s="233">
        <f t="shared" si="58"/>
        <v>4.6987314190276566</v>
      </c>
      <c r="F114" s="233">
        <f t="shared" si="59"/>
        <v>8.0510439382622749</v>
      </c>
      <c r="G114" s="233">
        <f t="shared" si="60"/>
        <v>14.136363636363637</v>
      </c>
      <c r="H114" s="219">
        <f t="shared" si="52"/>
        <v>100.00000000000001</v>
      </c>
      <c r="S114" s="219">
        <v>100</v>
      </c>
      <c r="T114" s="233">
        <f t="shared" si="61"/>
        <v>35.852183813313772</v>
      </c>
      <c r="U114" s="233">
        <f t="shared" si="62"/>
        <v>35.852183813313772</v>
      </c>
      <c r="V114" s="233">
        <f t="shared" si="63"/>
        <v>6.2055991254974323</v>
      </c>
      <c r="W114" s="233">
        <f t="shared" si="64"/>
        <v>7.9536696115114021</v>
      </c>
      <c r="X114" s="233">
        <f t="shared" si="65"/>
        <v>14.136363636363637</v>
      </c>
      <c r="Y114" s="219">
        <f t="shared" si="53"/>
        <v>100.00000000000001</v>
      </c>
      <c r="AH114" s="208"/>
      <c r="AI114" s="230">
        <v>98</v>
      </c>
      <c r="AJ114" s="231">
        <f t="shared" si="66"/>
        <v>40.028817757664527</v>
      </c>
      <c r="AK114" s="231">
        <f t="shared" si="67"/>
        <v>40.028817757664527</v>
      </c>
      <c r="AL114" s="231">
        <f t="shared" si="68"/>
        <v>3.5025215537956464</v>
      </c>
      <c r="AM114" s="264">
        <f t="shared" si="69"/>
        <v>5.5307520217843908</v>
      </c>
      <c r="AN114" s="264">
        <f t="shared" si="70"/>
        <v>8.9090909090909101</v>
      </c>
      <c r="AO114" s="230">
        <f t="shared" si="54"/>
        <v>98</v>
      </c>
      <c r="AX114" s="208">
        <v>98</v>
      </c>
      <c r="AY114" s="228">
        <f t="shared" si="71"/>
        <v>39.25713981793016</v>
      </c>
      <c r="AZ114" s="228">
        <f t="shared" si="72"/>
        <v>39.25713981793016</v>
      </c>
      <c r="BA114" s="228">
        <f t="shared" si="73"/>
        <v>5.152499601103333</v>
      </c>
      <c r="BB114" s="228">
        <f t="shared" si="74"/>
        <v>5.4241298539454457</v>
      </c>
      <c r="BC114" s="228">
        <f t="shared" si="75"/>
        <v>8.9090909090909101</v>
      </c>
      <c r="BD114" s="208">
        <f t="shared" si="55"/>
        <v>98</v>
      </c>
      <c r="BE114" s="208"/>
    </row>
    <row r="115" spans="2:57" x14ac:dyDescent="0.3">
      <c r="AH115" s="208"/>
      <c r="AI115" s="230">
        <v>99</v>
      </c>
      <c r="AJ115" s="231">
        <f t="shared" si="66"/>
        <v>40.437275081722333</v>
      </c>
      <c r="AK115" s="231">
        <f t="shared" si="67"/>
        <v>40.437275081722333</v>
      </c>
      <c r="AL115" s="231">
        <f t="shared" si="68"/>
        <v>3.5382615696507038</v>
      </c>
      <c r="AM115" s="264">
        <f t="shared" si="69"/>
        <v>5.58718826690464</v>
      </c>
      <c r="AN115" s="264">
        <f t="shared" si="70"/>
        <v>9</v>
      </c>
      <c r="AO115" s="230">
        <f t="shared" si="54"/>
        <v>99</v>
      </c>
      <c r="AX115" s="208">
        <v>99</v>
      </c>
      <c r="AY115" s="228">
        <f t="shared" si="71"/>
        <v>39.657722877296798</v>
      </c>
      <c r="AZ115" s="228">
        <f t="shared" si="72"/>
        <v>39.657722877296798</v>
      </c>
      <c r="BA115" s="228">
        <f t="shared" si="73"/>
        <v>5.2050761276452038</v>
      </c>
      <c r="BB115" s="228">
        <f t="shared" si="74"/>
        <v>5.4794781177612162</v>
      </c>
      <c r="BC115" s="228">
        <f t="shared" si="75"/>
        <v>9</v>
      </c>
      <c r="BD115" s="208">
        <f t="shared" si="55"/>
        <v>99.000000000000014</v>
      </c>
      <c r="BE115" s="208"/>
    </row>
    <row r="116" spans="2:57" x14ac:dyDescent="0.3">
      <c r="AH116" s="208"/>
      <c r="AI116" s="230">
        <v>100</v>
      </c>
      <c r="AJ116" s="231">
        <f t="shared" si="66"/>
        <v>40.845732405780133</v>
      </c>
      <c r="AK116" s="231">
        <f t="shared" si="67"/>
        <v>40.845732405780133</v>
      </c>
      <c r="AL116" s="231">
        <f t="shared" si="68"/>
        <v>3.5740015855057616</v>
      </c>
      <c r="AM116" s="264">
        <f t="shared" si="69"/>
        <v>5.6436245120248891</v>
      </c>
      <c r="AN116" s="264">
        <f t="shared" si="70"/>
        <v>9.0909090909090917</v>
      </c>
      <c r="AO116" s="230">
        <f t="shared" si="54"/>
        <v>100</v>
      </c>
      <c r="AX116" s="208">
        <v>100</v>
      </c>
      <c r="AY116" s="228">
        <f t="shared" si="71"/>
        <v>40.05830593666343</v>
      </c>
      <c r="AZ116" s="228">
        <f t="shared" si="72"/>
        <v>40.05830593666343</v>
      </c>
      <c r="BA116" s="228">
        <f t="shared" si="73"/>
        <v>5.2576526541870745</v>
      </c>
      <c r="BB116" s="228">
        <f t="shared" si="74"/>
        <v>5.5348263815769858</v>
      </c>
      <c r="BC116" s="228">
        <f t="shared" si="75"/>
        <v>9.0909090909090917</v>
      </c>
      <c r="BD116" s="208">
        <f t="shared" si="55"/>
        <v>100.00000000000001</v>
      </c>
      <c r="BE116" s="208"/>
    </row>
    <row r="117" spans="2:57" x14ac:dyDescent="0.3">
      <c r="BC117" s="228"/>
      <c r="BD117" s="208"/>
    </row>
  </sheetData>
  <mergeCells count="15">
    <mergeCell ref="BB3:BB4"/>
    <mergeCell ref="AI5:AL6"/>
    <mergeCell ref="AM5:AM6"/>
    <mergeCell ref="AR6:AT6"/>
    <mergeCell ref="BC8:BE8"/>
    <mergeCell ref="K23:M23"/>
    <mergeCell ref="C1:E2"/>
    <mergeCell ref="U1:W2"/>
    <mergeCell ref="AX1:AZ2"/>
    <mergeCell ref="B3:E4"/>
    <mergeCell ref="F3:F4"/>
    <mergeCell ref="S3:V4"/>
    <mergeCell ref="W3:W4"/>
    <mergeCell ref="AJ3:AL4"/>
    <mergeCell ref="AX3:BA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Decision Tree</vt:lpstr>
      <vt:lpstr>Financing Rounds Overview</vt:lpstr>
      <vt:lpstr>Boomerang Cap table</vt:lpstr>
      <vt:lpstr> Boomerang(Round A)</vt:lpstr>
      <vt:lpstr>Boomerang (UP Round)</vt:lpstr>
      <vt:lpstr>Boomerang (Down Round)</vt:lpstr>
      <vt:lpstr> Graphs</vt:lpstr>
      <vt:lpstr>BEP &amp; Waterfall Analysis</vt:lpstr>
      <vt:lpstr>Waterfall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 RAJAN</dc:creator>
  <cp:lastModifiedBy>AJITH RAJAN</cp:lastModifiedBy>
  <dcterms:created xsi:type="dcterms:W3CDTF">2021-01-13T19:48:19Z</dcterms:created>
  <dcterms:modified xsi:type="dcterms:W3CDTF">2021-03-15T10:38:45Z</dcterms:modified>
</cp:coreProperties>
</file>