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<sst xmlns="http://schemas.openxmlformats.org/spreadsheetml/2006/main" count="100" uniqueCount="45">
  <si>
    <t>Electric</t>
  </si>
  <si>
    <t>City</t>
  </si>
  <si>
    <t>Solar MW Installed</t>
  </si>
  <si>
    <t>Population</t>
  </si>
  <si>
    <t>Weighted Score</t>
  </si>
  <si>
    <t>Solar MW Installed Score</t>
  </si>
  <si>
    <t>EV Charging Port</t>
  </si>
  <si>
    <t>EV Charging Stations cars per</t>
  </si>
  <si>
    <t>EV Charging Stations Score</t>
  </si>
  <si>
    <t>MCE Enrollment</t>
  </si>
  <si>
    <t>MCE Municipals</t>
  </si>
  <si>
    <t>MCE Population Enrollment Percent</t>
  </si>
  <si>
    <t>MCE Score</t>
  </si>
  <si>
    <t>Electrification -preliminary</t>
  </si>
  <si>
    <t>Electrification Score</t>
  </si>
  <si>
    <t>Cars</t>
  </si>
  <si>
    <t>CivicSpark Score</t>
  </si>
  <si>
    <t>Climate Emergency Score</t>
  </si>
  <si>
    <t>Antioch</t>
  </si>
  <si>
    <t>no</t>
  </si>
  <si>
    <t>Brentwood</t>
  </si>
  <si>
    <t>Clayton</t>
  </si>
  <si>
    <t>inf</t>
  </si>
  <si>
    <t>Concord</t>
  </si>
  <si>
    <t>Yes</t>
  </si>
  <si>
    <t>Danville</t>
  </si>
  <si>
    <t>yes</t>
  </si>
  <si>
    <t>El Cerrito</t>
  </si>
  <si>
    <t>in progress</t>
  </si>
  <si>
    <t>Hercules</t>
  </si>
  <si>
    <t>Lafayette</t>
  </si>
  <si>
    <t>in progess</t>
  </si>
  <si>
    <t>Martinez</t>
  </si>
  <si>
    <t>Moraga</t>
  </si>
  <si>
    <t>Oakley</t>
  </si>
  <si>
    <t>Orinda</t>
  </si>
  <si>
    <t>Pinole</t>
  </si>
  <si>
    <t>Pittsburg</t>
  </si>
  <si>
    <t>Pleasant Hill</t>
  </si>
  <si>
    <t>Richmond</t>
  </si>
  <si>
    <t>San Pablo</t>
  </si>
  <si>
    <t>San Ramon</t>
  </si>
  <si>
    <t>Walnut Creek</t>
  </si>
  <si>
    <t>Uni. CCC</t>
  </si>
  <si>
    <t>Unincorporated Contra Costa County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</si>
</sst>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_(* #,##0_);_(* \(#,##0\);_(* &quot;-&quot;??_);_(@_)"/>
    <numFmt numFmtId="166" formatCode="_(* #,##0.00_);_(* \(#,##0.00\);_(* &quot;-&quot;??.00_);_(@_)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2" fontId="3" numFmtId="164" xfId="0" applyAlignment="1" applyBorder="1" applyFill="1" applyFont="1" applyNumberFormat="1">
      <alignment horizontal="center" vertical="bottom"/>
    </xf>
    <xf borderId="0" fillId="0" fontId="2" numFmtId="165" xfId="0" applyAlignment="1" applyFont="1" applyNumberFormat="1">
      <alignment horizontal="right" vertical="bottom"/>
    </xf>
    <xf borderId="1" fillId="0" fontId="4" numFmtId="3" xfId="0" applyAlignment="1" applyBorder="1" applyFont="1" applyNumberFormat="1">
      <alignment horizontal="center" readingOrder="0" shrinkToFit="0" wrapText="1"/>
    </xf>
    <xf borderId="0" fillId="0" fontId="2" numFmtId="166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center"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3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horizontal="right" readingOrder="0" vertical="bottom"/>
    </xf>
    <xf borderId="1" fillId="2" fontId="3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25"/>
    <col customWidth="1" min="7" max="7" width="20.75"/>
    <col customWidth="1" min="8" max="8" width="22.13"/>
  </cols>
  <sheetData>
    <row r="1">
      <c r="A1" s="1"/>
      <c r="B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3" t="s">
        <v>15</v>
      </c>
      <c r="P2" s="3" t="s">
        <v>16</v>
      </c>
      <c r="Q2" s="3" t="s">
        <v>17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5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</row>
    <row r="3">
      <c r="A3" s="6" t="s">
        <v>18</v>
      </c>
      <c r="B3" s="7">
        <v>51504.22799999971</v>
      </c>
      <c r="C3" s="8">
        <v>112225.0</v>
      </c>
      <c r="D3" s="9">
        <f t="shared" ref="D3:D22" si="1">B3/(C3/10000)</f>
        <v>4589.372065</v>
      </c>
      <c r="E3" s="9">
        <f t="shared" ref="E3:E22" si="2">(D3/D$4)*100</f>
        <v>57.83850352</v>
      </c>
      <c r="F3" s="2">
        <v>33.0</v>
      </c>
      <c r="G3" s="10">
        <f t="shared" ref="G3:G4" si="3">O3/F3</f>
        <v>2025.363636</v>
      </c>
      <c r="H3" s="2">
        <f t="shared" ref="H3:H4" si="4">(1-(G3/G$13))*100</f>
        <v>69.46074131</v>
      </c>
      <c r="I3" s="2" t="s">
        <v>19</v>
      </c>
      <c r="L3" s="11">
        <f t="shared" ref="L3:L22" si="5">IF(I3="yes",50,0) +IF(J3="yes",25,0) +(K3*0.25)</f>
        <v>0</v>
      </c>
      <c r="N3" s="2">
        <f t="shared" ref="N3:N22" si="6">if(M3="in progress",25,0)+IF(M3="yes",100,0)</f>
        <v>0</v>
      </c>
      <c r="O3" s="12">
        <v>66837.0</v>
      </c>
      <c r="P3" s="12">
        <v>75.0</v>
      </c>
      <c r="Q3" s="2">
        <v>0.0</v>
      </c>
      <c r="AJ3" s="12"/>
      <c r="AK3" s="12"/>
      <c r="AL3" s="4"/>
      <c r="AM3" s="12"/>
      <c r="AN3" s="12"/>
      <c r="AO3" s="12"/>
      <c r="AP3" s="4"/>
      <c r="AQ3" s="12"/>
      <c r="AR3" s="12"/>
      <c r="AS3" s="12"/>
      <c r="AT3" s="4"/>
      <c r="AU3" s="12"/>
      <c r="AV3" s="12"/>
      <c r="AW3" s="12"/>
      <c r="AX3" s="4"/>
      <c r="AY3" s="12"/>
      <c r="AZ3" s="12"/>
      <c r="BA3" s="12"/>
      <c r="BB3" s="4"/>
      <c r="BC3" s="12"/>
      <c r="BD3" s="12"/>
      <c r="BE3" s="12"/>
      <c r="BF3" s="4"/>
      <c r="BG3" s="12"/>
      <c r="BH3" s="12"/>
      <c r="BI3" s="12"/>
      <c r="BJ3" s="4"/>
      <c r="BK3" s="12"/>
      <c r="BL3" s="12"/>
      <c r="BM3" s="12"/>
      <c r="BN3" s="4"/>
      <c r="BO3" s="12"/>
      <c r="BP3" s="12"/>
      <c r="BQ3" s="12"/>
      <c r="BR3" s="4"/>
      <c r="BS3" s="12"/>
      <c r="BT3" s="12"/>
      <c r="BU3" s="12"/>
      <c r="BV3" s="4"/>
      <c r="BW3" s="12"/>
      <c r="BX3" s="12"/>
      <c r="BY3" s="12"/>
      <c r="BZ3" s="4"/>
      <c r="CA3" s="12"/>
      <c r="CB3" s="12"/>
      <c r="CC3" s="12"/>
      <c r="CD3" s="4"/>
      <c r="CE3" s="12"/>
      <c r="CF3" s="12"/>
      <c r="CG3" s="12"/>
      <c r="CH3" s="4"/>
      <c r="CI3" s="12"/>
      <c r="CJ3" s="12"/>
      <c r="CK3" s="12"/>
      <c r="CL3" s="4"/>
      <c r="CM3" s="12"/>
    </row>
    <row r="4">
      <c r="A4" s="6" t="s">
        <v>20</v>
      </c>
      <c r="B4" s="7">
        <v>53277.44999999971</v>
      </c>
      <c r="C4" s="8">
        <v>67144.0</v>
      </c>
      <c r="D4" s="9">
        <f t="shared" si="1"/>
        <v>7934.804301</v>
      </c>
      <c r="E4" s="9">
        <f t="shared" si="2"/>
        <v>100</v>
      </c>
      <c r="F4" s="2">
        <v>64.0</v>
      </c>
      <c r="G4" s="10">
        <f t="shared" si="3"/>
        <v>629.4375</v>
      </c>
      <c r="H4" s="2">
        <f t="shared" si="4"/>
        <v>90.50908474</v>
      </c>
      <c r="I4" s="2" t="s">
        <v>19</v>
      </c>
      <c r="L4" s="11">
        <f t="shared" si="5"/>
        <v>0</v>
      </c>
      <c r="N4" s="2">
        <f t="shared" si="6"/>
        <v>0</v>
      </c>
      <c r="O4" s="12">
        <v>40284.0</v>
      </c>
      <c r="P4" s="12">
        <v>0.0</v>
      </c>
      <c r="Q4" s="2">
        <v>0.0</v>
      </c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</row>
    <row r="5">
      <c r="A5" s="6" t="s">
        <v>21</v>
      </c>
      <c r="B5" s="7">
        <v>7264.597000000013</v>
      </c>
      <c r="C5" s="8">
        <v>12424.0</v>
      </c>
      <c r="D5" s="9">
        <f t="shared" si="1"/>
        <v>5847.228751</v>
      </c>
      <c r="E5" s="9">
        <f t="shared" si="2"/>
        <v>73.69090061</v>
      </c>
      <c r="F5" s="2">
        <v>0.0</v>
      </c>
      <c r="G5" s="13" t="s">
        <v>22</v>
      </c>
      <c r="I5" s="2" t="s">
        <v>19</v>
      </c>
      <c r="L5" s="11">
        <f t="shared" si="5"/>
        <v>0</v>
      </c>
      <c r="N5" s="2">
        <f t="shared" si="6"/>
        <v>0</v>
      </c>
      <c r="O5" s="12">
        <v>9239.0</v>
      </c>
      <c r="P5" s="12">
        <v>0.0</v>
      </c>
      <c r="Q5" s="2">
        <v>0.0</v>
      </c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</row>
    <row r="6">
      <c r="A6" s="6" t="s">
        <v>23</v>
      </c>
      <c r="B6" s="7">
        <v>38923.20999999998</v>
      </c>
      <c r="C6" s="8">
        <v>130664.0</v>
      </c>
      <c r="D6" s="9">
        <f t="shared" si="1"/>
        <v>2978.877885</v>
      </c>
      <c r="E6" s="9">
        <f t="shared" si="2"/>
        <v>37.54192003</v>
      </c>
      <c r="F6" s="2">
        <v>100.0</v>
      </c>
      <c r="G6" s="10">
        <f t="shared" ref="G6:G13" si="7">O6/F6</f>
        <v>839.57</v>
      </c>
      <c r="H6" s="2">
        <f t="shared" ref="H6:H13" si="8">(1-(G6/G$13))*100</f>
        <v>87.34062123</v>
      </c>
      <c r="I6" s="2" t="s">
        <v>24</v>
      </c>
      <c r="J6" s="2" t="s">
        <v>19</v>
      </c>
      <c r="K6" s="2">
        <v>90.8</v>
      </c>
      <c r="L6" s="11">
        <f t="shared" si="5"/>
        <v>72.7</v>
      </c>
      <c r="N6" s="2">
        <f t="shared" si="6"/>
        <v>0</v>
      </c>
      <c r="O6" s="12">
        <v>83957.0</v>
      </c>
      <c r="P6" s="14">
        <v>75.0</v>
      </c>
      <c r="Q6" s="2">
        <v>0.0</v>
      </c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</row>
    <row r="7">
      <c r="A7" s="6" t="s">
        <v>25</v>
      </c>
      <c r="B7" s="7">
        <v>31249.95099999989</v>
      </c>
      <c r="C7" s="8">
        <v>44626.0</v>
      </c>
      <c r="D7" s="9">
        <f t="shared" si="1"/>
        <v>7002.633218</v>
      </c>
      <c r="E7" s="9">
        <f t="shared" si="2"/>
        <v>88.25212258</v>
      </c>
      <c r="F7" s="2">
        <v>20.0</v>
      </c>
      <c r="G7" s="10">
        <f t="shared" si="7"/>
        <v>1616</v>
      </c>
      <c r="H7" s="2">
        <f t="shared" si="8"/>
        <v>75.63329312</v>
      </c>
      <c r="I7" s="2" t="s">
        <v>26</v>
      </c>
      <c r="J7" s="2" t="s">
        <v>26</v>
      </c>
      <c r="K7" s="2">
        <v>89.7</v>
      </c>
      <c r="L7" s="11">
        <f t="shared" si="5"/>
        <v>97.425</v>
      </c>
      <c r="N7" s="2">
        <f t="shared" si="6"/>
        <v>0</v>
      </c>
      <c r="O7" s="12">
        <v>32320.0</v>
      </c>
      <c r="P7" s="12">
        <v>0.0</v>
      </c>
      <c r="Q7" s="2">
        <v>0.0</v>
      </c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</row>
    <row r="8">
      <c r="A8" s="6" t="s">
        <v>27</v>
      </c>
      <c r="B8" s="7">
        <v>4791.435000000007</v>
      </c>
      <c r="C8" s="8">
        <v>25593.0</v>
      </c>
      <c r="D8" s="9">
        <f t="shared" si="1"/>
        <v>1872.166217</v>
      </c>
      <c r="E8" s="9">
        <f t="shared" si="2"/>
        <v>23.59435906</v>
      </c>
      <c r="F8" s="2">
        <v>16.0</v>
      </c>
      <c r="G8" s="10">
        <f t="shared" si="7"/>
        <v>1039.25</v>
      </c>
      <c r="H8" s="2">
        <f t="shared" si="8"/>
        <v>84.32976478</v>
      </c>
      <c r="I8" s="2" t="s">
        <v>24</v>
      </c>
      <c r="J8" s="2" t="s">
        <v>26</v>
      </c>
      <c r="K8" s="2">
        <v>89.7</v>
      </c>
      <c r="L8" s="11">
        <f t="shared" si="5"/>
        <v>97.425</v>
      </c>
      <c r="M8" s="2" t="s">
        <v>28</v>
      </c>
      <c r="N8" s="2">
        <f t="shared" si="6"/>
        <v>25</v>
      </c>
      <c r="O8" s="12">
        <v>16628.0</v>
      </c>
      <c r="P8" s="12">
        <v>75.0</v>
      </c>
      <c r="Q8" s="2">
        <v>100.0</v>
      </c>
      <c r="AJ8" s="4"/>
      <c r="AK8" s="4"/>
      <c r="AL8" s="4"/>
      <c r="AM8" s="12"/>
      <c r="AN8" s="4"/>
      <c r="AO8" s="4"/>
      <c r="AP8" s="4"/>
      <c r="AQ8" s="12"/>
      <c r="AR8" s="4"/>
      <c r="AS8" s="4"/>
      <c r="AT8" s="4"/>
      <c r="AU8" s="12"/>
      <c r="AV8" s="4"/>
      <c r="AW8" s="4"/>
      <c r="AX8" s="4"/>
      <c r="AY8" s="12"/>
      <c r="AZ8" s="4"/>
      <c r="BA8" s="4"/>
      <c r="BB8" s="4"/>
      <c r="BC8" s="12"/>
      <c r="BD8" s="4"/>
      <c r="BE8" s="4"/>
      <c r="BF8" s="4"/>
      <c r="BG8" s="12"/>
      <c r="BH8" s="4"/>
      <c r="BI8" s="4"/>
      <c r="BJ8" s="4"/>
      <c r="BK8" s="12"/>
      <c r="BL8" s="4"/>
      <c r="BM8" s="4"/>
      <c r="BN8" s="4"/>
      <c r="BO8" s="12"/>
      <c r="BP8" s="4"/>
      <c r="BQ8" s="4"/>
      <c r="BR8" s="4"/>
      <c r="BS8" s="12"/>
      <c r="BT8" s="4"/>
      <c r="BU8" s="4"/>
      <c r="BV8" s="4"/>
      <c r="BW8" s="12"/>
      <c r="BX8" s="4"/>
      <c r="BY8" s="4"/>
      <c r="BZ8" s="4"/>
      <c r="CA8" s="12"/>
      <c r="CB8" s="4"/>
      <c r="CC8" s="4"/>
      <c r="CD8" s="4"/>
      <c r="CE8" s="12"/>
      <c r="CF8" s="4"/>
      <c r="CG8" s="4"/>
      <c r="CH8" s="4"/>
      <c r="CI8" s="12"/>
      <c r="CJ8" s="4"/>
      <c r="CK8" s="4"/>
      <c r="CL8" s="4"/>
      <c r="CM8" s="12"/>
    </row>
    <row r="9">
      <c r="A9" s="15" t="s">
        <v>29</v>
      </c>
      <c r="B9" s="7">
        <v>8066.241000000003</v>
      </c>
      <c r="C9" s="8">
        <v>25753.0</v>
      </c>
      <c r="D9" s="9">
        <f t="shared" si="1"/>
        <v>3132.155865</v>
      </c>
      <c r="E9" s="9">
        <f t="shared" si="2"/>
        <v>39.47363724</v>
      </c>
      <c r="F9" s="2">
        <v>4.0</v>
      </c>
      <c r="G9" s="10">
        <f t="shared" si="7"/>
        <v>4179.25</v>
      </c>
      <c r="H9" s="2">
        <f t="shared" si="8"/>
        <v>36.98356454</v>
      </c>
      <c r="I9" s="2" t="s">
        <v>19</v>
      </c>
      <c r="L9" s="11">
        <f t="shared" si="5"/>
        <v>0</v>
      </c>
      <c r="M9" s="2" t="s">
        <v>24</v>
      </c>
      <c r="N9" s="2">
        <f t="shared" si="6"/>
        <v>100</v>
      </c>
      <c r="O9" s="12">
        <v>16717.0</v>
      </c>
      <c r="P9" s="12">
        <v>0.0</v>
      </c>
      <c r="Q9" s="2">
        <v>0.0</v>
      </c>
    </row>
    <row r="10">
      <c r="A10" s="6" t="s">
        <v>30</v>
      </c>
      <c r="B10" s="7">
        <v>14428.661000000007</v>
      </c>
      <c r="C10" s="8">
        <v>26961.0</v>
      </c>
      <c r="D10" s="9">
        <f t="shared" si="1"/>
        <v>5351.678721</v>
      </c>
      <c r="E10" s="9">
        <f t="shared" si="2"/>
        <v>67.44562963</v>
      </c>
      <c r="F10" s="2">
        <v>12.0</v>
      </c>
      <c r="G10" s="10">
        <f t="shared" si="7"/>
        <v>1584.833333</v>
      </c>
      <c r="H10" s="2">
        <f t="shared" si="8"/>
        <v>76.10323683</v>
      </c>
      <c r="I10" s="2" t="s">
        <v>26</v>
      </c>
      <c r="J10" s="2" t="s">
        <v>26</v>
      </c>
      <c r="K10" s="2">
        <v>89.5</v>
      </c>
      <c r="L10" s="11">
        <f t="shared" si="5"/>
        <v>97.375</v>
      </c>
      <c r="M10" s="2" t="s">
        <v>31</v>
      </c>
      <c r="N10" s="2">
        <f t="shared" si="6"/>
        <v>0</v>
      </c>
      <c r="O10" s="12">
        <v>19018.0</v>
      </c>
      <c r="P10" s="12">
        <v>0.0</v>
      </c>
      <c r="Q10" s="2">
        <v>0.0</v>
      </c>
    </row>
    <row r="11">
      <c r="A11" s="6" t="s">
        <v>32</v>
      </c>
      <c r="B11" s="7">
        <v>18856.290999999997</v>
      </c>
      <c r="C11" s="8">
        <v>38530.0</v>
      </c>
      <c r="D11" s="9">
        <f t="shared" si="1"/>
        <v>4893.924474</v>
      </c>
      <c r="E11" s="9">
        <f t="shared" si="2"/>
        <v>61.67668778</v>
      </c>
      <c r="F11" s="2">
        <v>51.0</v>
      </c>
      <c r="G11" s="10">
        <f t="shared" si="7"/>
        <v>543.2156863</v>
      </c>
      <c r="H11" s="2">
        <f t="shared" si="8"/>
        <v>91.8091724</v>
      </c>
      <c r="I11" s="2" t="s">
        <v>24</v>
      </c>
      <c r="J11" s="2" t="s">
        <v>26</v>
      </c>
      <c r="K11" s="2">
        <v>90.6</v>
      </c>
      <c r="L11" s="11">
        <f t="shared" si="5"/>
        <v>97.65</v>
      </c>
      <c r="M11" s="2" t="s">
        <v>28</v>
      </c>
      <c r="N11" s="2">
        <f t="shared" si="6"/>
        <v>25</v>
      </c>
      <c r="O11" s="12">
        <v>27704.0</v>
      </c>
      <c r="P11" s="12">
        <v>50.0</v>
      </c>
      <c r="Q11" s="2">
        <v>100.0</v>
      </c>
    </row>
    <row r="12">
      <c r="A12" s="6" t="s">
        <v>33</v>
      </c>
      <c r="B12" s="7">
        <v>5485.565999999992</v>
      </c>
      <c r="C12" s="8">
        <v>17994.0</v>
      </c>
      <c r="D12" s="9">
        <f t="shared" si="1"/>
        <v>3048.552851</v>
      </c>
      <c r="E12" s="9">
        <f t="shared" si="2"/>
        <v>38.42001309</v>
      </c>
      <c r="F12" s="2">
        <v>15.0</v>
      </c>
      <c r="G12" s="10">
        <f t="shared" si="7"/>
        <v>796.4</v>
      </c>
      <c r="H12" s="2">
        <f t="shared" si="8"/>
        <v>87.99155609</v>
      </c>
      <c r="I12" s="2" t="s">
        <v>26</v>
      </c>
      <c r="J12" s="2" t="s">
        <v>19</v>
      </c>
      <c r="K12" s="2">
        <v>89.6</v>
      </c>
      <c r="L12" s="11">
        <f t="shared" si="5"/>
        <v>72.4</v>
      </c>
      <c r="N12" s="2">
        <f t="shared" si="6"/>
        <v>0</v>
      </c>
      <c r="O12" s="12">
        <v>11946.0</v>
      </c>
      <c r="P12" s="12">
        <v>0.0</v>
      </c>
      <c r="Q12" s="2">
        <v>0.0</v>
      </c>
    </row>
    <row r="13">
      <c r="A13" s="6" t="s">
        <v>34</v>
      </c>
      <c r="B13" s="7">
        <v>25453.534999999883</v>
      </c>
      <c r="C13" s="8">
        <v>43991.0</v>
      </c>
      <c r="D13" s="9">
        <f t="shared" si="1"/>
        <v>5786.077834</v>
      </c>
      <c r="E13" s="9">
        <f t="shared" si="2"/>
        <v>72.92023362</v>
      </c>
      <c r="F13" s="2">
        <v>4.0</v>
      </c>
      <c r="G13" s="10">
        <f t="shared" si="7"/>
        <v>6632</v>
      </c>
      <c r="H13" s="2">
        <f t="shared" si="8"/>
        <v>0</v>
      </c>
      <c r="I13" s="2" t="s">
        <v>19</v>
      </c>
      <c r="L13" s="11">
        <f t="shared" si="5"/>
        <v>0</v>
      </c>
      <c r="N13" s="2">
        <f t="shared" si="6"/>
        <v>0</v>
      </c>
      <c r="O13" s="12">
        <v>26528.0</v>
      </c>
      <c r="P13" s="12">
        <v>0.0</v>
      </c>
      <c r="Q13" s="2">
        <v>0.0</v>
      </c>
    </row>
    <row r="14">
      <c r="A14" s="6" t="s">
        <v>35</v>
      </c>
      <c r="B14" s="7">
        <v>10070.97200000001</v>
      </c>
      <c r="C14" s="8">
        <v>20152.0</v>
      </c>
      <c r="D14" s="9">
        <f t="shared" si="1"/>
        <v>4997.504962</v>
      </c>
      <c r="E14" s="9">
        <f t="shared" si="2"/>
        <v>62.98208214</v>
      </c>
      <c r="F14" s="2">
        <v>0.0</v>
      </c>
      <c r="G14" s="13" t="s">
        <v>22</v>
      </c>
      <c r="I14" s="2" t="s">
        <v>19</v>
      </c>
      <c r="L14" s="11">
        <f t="shared" si="5"/>
        <v>0</v>
      </c>
      <c r="N14" s="2">
        <f t="shared" si="6"/>
        <v>0</v>
      </c>
      <c r="O14" s="12">
        <v>15106.0</v>
      </c>
      <c r="P14" s="12">
        <v>50.0</v>
      </c>
      <c r="Q14" s="2">
        <v>0.0</v>
      </c>
    </row>
    <row r="15">
      <c r="A15" s="6" t="s">
        <v>36</v>
      </c>
      <c r="B15" s="7">
        <v>4163.987000000002</v>
      </c>
      <c r="C15" s="8">
        <v>19302.0</v>
      </c>
      <c r="D15" s="9">
        <f t="shared" si="1"/>
        <v>2157.282665</v>
      </c>
      <c r="E15" s="9">
        <f t="shared" si="2"/>
        <v>27.18759762</v>
      </c>
      <c r="F15" s="2">
        <v>3.0</v>
      </c>
      <c r="G15" s="10">
        <f t="shared" ref="G15:G22" si="9">O15/F15</f>
        <v>4287</v>
      </c>
      <c r="H15" s="2">
        <f t="shared" ref="H15:H22" si="10">(1-(G15/G$13))*100</f>
        <v>35.3588661</v>
      </c>
      <c r="I15" s="2" t="s">
        <v>26</v>
      </c>
      <c r="J15" s="2" t="s">
        <v>19</v>
      </c>
      <c r="K15" s="2">
        <v>91.1</v>
      </c>
      <c r="L15" s="11">
        <f t="shared" si="5"/>
        <v>72.775</v>
      </c>
      <c r="N15" s="2">
        <f t="shared" si="6"/>
        <v>0</v>
      </c>
      <c r="O15" s="12">
        <v>12861.0</v>
      </c>
      <c r="P15" s="12">
        <v>50.0</v>
      </c>
      <c r="Q15" s="2">
        <v>0.0</v>
      </c>
    </row>
    <row r="16">
      <c r="A16" s="6" t="s">
        <v>37</v>
      </c>
      <c r="B16" s="7">
        <v>23248.414999999928</v>
      </c>
      <c r="C16" s="8">
        <v>74769.0</v>
      </c>
      <c r="D16" s="9">
        <f t="shared" si="1"/>
        <v>3109.365512</v>
      </c>
      <c r="E16" s="9">
        <f t="shared" si="2"/>
        <v>39.18641714</v>
      </c>
      <c r="F16" s="2">
        <v>33.0</v>
      </c>
      <c r="G16" s="10">
        <f t="shared" si="9"/>
        <v>1234.606061</v>
      </c>
      <c r="H16" s="2">
        <f t="shared" si="10"/>
        <v>81.38410644</v>
      </c>
      <c r="I16" s="2" t="s">
        <v>26</v>
      </c>
      <c r="J16" s="2" t="s">
        <v>19</v>
      </c>
      <c r="K16" s="2">
        <v>89.7</v>
      </c>
      <c r="L16" s="11">
        <f t="shared" si="5"/>
        <v>72.425</v>
      </c>
      <c r="N16" s="2">
        <f t="shared" si="6"/>
        <v>0</v>
      </c>
      <c r="O16" s="12">
        <v>40742.0</v>
      </c>
      <c r="P16" s="12">
        <v>50.0</v>
      </c>
      <c r="Q16" s="2">
        <v>0.0</v>
      </c>
    </row>
    <row r="17">
      <c r="A17" s="6" t="s">
        <v>38</v>
      </c>
      <c r="B17" s="7">
        <v>14304.544</v>
      </c>
      <c r="C17" s="8">
        <v>34905.0</v>
      </c>
      <c r="D17" s="9">
        <f t="shared" si="1"/>
        <v>4098.136084</v>
      </c>
      <c r="E17" s="9">
        <f t="shared" si="2"/>
        <v>51.64760123</v>
      </c>
      <c r="F17" s="2">
        <v>48.0</v>
      </c>
      <c r="G17" s="10">
        <f t="shared" si="9"/>
        <v>520.25</v>
      </c>
      <c r="H17" s="2">
        <f t="shared" si="10"/>
        <v>92.15545838</v>
      </c>
      <c r="I17" s="2" t="s">
        <v>26</v>
      </c>
      <c r="J17" s="2" t="s">
        <v>19</v>
      </c>
      <c r="K17" s="2">
        <v>90.9</v>
      </c>
      <c r="L17" s="11">
        <f t="shared" si="5"/>
        <v>72.725</v>
      </c>
      <c r="N17" s="2">
        <f t="shared" si="6"/>
        <v>0</v>
      </c>
      <c r="O17" s="12">
        <v>24972.0</v>
      </c>
      <c r="P17" s="12">
        <v>0.0</v>
      </c>
      <c r="Q17" s="2">
        <v>0.0</v>
      </c>
    </row>
    <row r="18">
      <c r="A18" s="6" t="s">
        <v>39</v>
      </c>
      <c r="B18" s="7">
        <v>28435.031000000025</v>
      </c>
      <c r="C18" s="8">
        <v>110414.0</v>
      </c>
      <c r="D18" s="9">
        <f t="shared" si="1"/>
        <v>2575.310287</v>
      </c>
      <c r="E18" s="9">
        <f t="shared" si="2"/>
        <v>32.45587653</v>
      </c>
      <c r="F18" s="2">
        <v>126.0</v>
      </c>
      <c r="G18" s="10">
        <f t="shared" si="9"/>
        <v>495</v>
      </c>
      <c r="H18" s="2">
        <f t="shared" si="10"/>
        <v>92.53618818</v>
      </c>
      <c r="I18" s="2" t="s">
        <v>24</v>
      </c>
      <c r="J18" s="2" t="s">
        <v>26</v>
      </c>
      <c r="K18" s="2">
        <v>82.0</v>
      </c>
      <c r="L18" s="11">
        <f t="shared" si="5"/>
        <v>95.5</v>
      </c>
      <c r="M18" s="2" t="s">
        <v>26</v>
      </c>
      <c r="N18" s="2">
        <f t="shared" si="6"/>
        <v>100</v>
      </c>
      <c r="O18" s="12">
        <v>62370.0</v>
      </c>
      <c r="P18" s="12">
        <v>75.0</v>
      </c>
      <c r="Q18" s="2">
        <v>100.0</v>
      </c>
    </row>
    <row r="19">
      <c r="A19" s="6" t="s">
        <v>40</v>
      </c>
      <c r="B19" s="7">
        <v>3862.060999999997</v>
      </c>
      <c r="C19" s="8">
        <v>31258.0</v>
      </c>
      <c r="D19" s="9">
        <f t="shared" si="1"/>
        <v>1235.543221</v>
      </c>
      <c r="E19" s="9">
        <f t="shared" si="2"/>
        <v>15.57118706</v>
      </c>
      <c r="F19" s="2">
        <v>31.0</v>
      </c>
      <c r="G19" s="10">
        <f t="shared" si="9"/>
        <v>506</v>
      </c>
      <c r="H19" s="2">
        <f t="shared" si="10"/>
        <v>92.37032569</v>
      </c>
      <c r="I19" s="2" t="s">
        <v>24</v>
      </c>
      <c r="J19" s="2" t="s">
        <v>26</v>
      </c>
      <c r="K19" s="2">
        <v>86.9</v>
      </c>
      <c r="L19" s="11">
        <f t="shared" si="5"/>
        <v>96.725</v>
      </c>
      <c r="N19" s="2">
        <f t="shared" si="6"/>
        <v>0</v>
      </c>
      <c r="O19" s="12">
        <v>15686.0</v>
      </c>
      <c r="P19" s="12">
        <v>75.0</v>
      </c>
      <c r="Q19" s="2">
        <v>0.0</v>
      </c>
    </row>
    <row r="20">
      <c r="A20" s="6" t="s">
        <v>41</v>
      </c>
      <c r="B20" s="7">
        <v>32034.33699999987</v>
      </c>
      <c r="C20" s="8">
        <v>75945.0</v>
      </c>
      <c r="D20" s="9">
        <f t="shared" si="1"/>
        <v>4218.096912</v>
      </c>
      <c r="E20" s="9">
        <f t="shared" si="2"/>
        <v>53.15943219</v>
      </c>
      <c r="F20" s="2">
        <v>275.0</v>
      </c>
      <c r="G20" s="10">
        <f t="shared" si="9"/>
        <v>182.2909091</v>
      </c>
      <c r="H20" s="2">
        <f t="shared" si="10"/>
        <v>97.25134335</v>
      </c>
      <c r="I20" s="2" t="s">
        <v>24</v>
      </c>
      <c r="J20" s="2" t="s">
        <v>19</v>
      </c>
      <c r="K20" s="2">
        <v>90.1</v>
      </c>
      <c r="L20" s="11">
        <f t="shared" si="5"/>
        <v>72.525</v>
      </c>
      <c r="N20" s="2">
        <f t="shared" si="6"/>
        <v>0</v>
      </c>
      <c r="O20" s="12">
        <v>50130.0</v>
      </c>
      <c r="P20" s="12">
        <v>0.0</v>
      </c>
      <c r="Q20" s="2">
        <v>0.0</v>
      </c>
    </row>
    <row r="21">
      <c r="A21" s="6" t="s">
        <v>42</v>
      </c>
      <c r="B21" s="7">
        <v>32649.14700000003</v>
      </c>
      <c r="C21" s="16">
        <v>70569.0</v>
      </c>
      <c r="D21" s="9">
        <f t="shared" si="1"/>
        <v>4626.556562</v>
      </c>
      <c r="E21" s="9">
        <f t="shared" si="2"/>
        <v>58.30712877</v>
      </c>
      <c r="F21" s="2">
        <v>193.0</v>
      </c>
      <c r="G21" s="10">
        <f t="shared" si="9"/>
        <v>256.8497409</v>
      </c>
      <c r="H21" s="2">
        <f t="shared" si="10"/>
        <v>96.12711488</v>
      </c>
      <c r="I21" s="2" t="s">
        <v>24</v>
      </c>
      <c r="J21" s="2" t="s">
        <v>26</v>
      </c>
      <c r="K21" s="2">
        <v>89.3</v>
      </c>
      <c r="L21" s="11">
        <f t="shared" si="5"/>
        <v>97.325</v>
      </c>
      <c r="N21" s="2">
        <f t="shared" si="6"/>
        <v>0</v>
      </c>
      <c r="O21" s="12">
        <v>49572.0</v>
      </c>
      <c r="P21" s="12">
        <v>50.0</v>
      </c>
      <c r="Q21" s="2">
        <v>0.0</v>
      </c>
    </row>
    <row r="22">
      <c r="A22" s="2" t="s">
        <v>43</v>
      </c>
      <c r="B22" s="3">
        <v>36924.0</v>
      </c>
      <c r="C22" s="16">
        <v>170781.0</v>
      </c>
      <c r="D22" s="9">
        <f t="shared" si="1"/>
        <v>2162.067209</v>
      </c>
      <c r="E22" s="9">
        <f t="shared" si="2"/>
        <v>27.24789581</v>
      </c>
      <c r="F22" s="2">
        <v>12.0</v>
      </c>
      <c r="G22" s="10">
        <f t="shared" si="9"/>
        <v>5142.666667</v>
      </c>
      <c r="H22" s="2">
        <f t="shared" si="10"/>
        <v>22.45677523</v>
      </c>
      <c r="I22" s="2" t="s">
        <v>24</v>
      </c>
      <c r="J22" s="2" t="s">
        <v>26</v>
      </c>
      <c r="K22" s="2">
        <v>89.7</v>
      </c>
      <c r="L22" s="11">
        <f t="shared" si="5"/>
        <v>97.425</v>
      </c>
      <c r="M22" s="2" t="s">
        <v>26</v>
      </c>
      <c r="N22" s="2">
        <f t="shared" si="6"/>
        <v>100</v>
      </c>
      <c r="O22" s="11">
        <v>61712.0</v>
      </c>
      <c r="P22" s="2">
        <v>0.0</v>
      </c>
      <c r="Q22" s="2">
        <v>100.0</v>
      </c>
    </row>
    <row r="23">
      <c r="B23" s="4"/>
      <c r="C23" s="7"/>
      <c r="D23" s="7"/>
      <c r="E23" s="7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5">
      <c r="P25" s="17"/>
    </row>
    <row r="26">
      <c r="P26" s="17"/>
    </row>
    <row r="27">
      <c r="P27" s="17"/>
    </row>
  </sheetData>
  <mergeCells count="1">
    <mergeCell ref="B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18</v>
      </c>
      <c r="B1" s="16">
        <v>39851.8</v>
      </c>
      <c r="C1" s="16">
        <v>39.85</v>
      </c>
      <c r="D1" s="8">
        <v>112225.0</v>
      </c>
    </row>
    <row r="2">
      <c r="A2" s="16" t="s">
        <v>20</v>
      </c>
      <c r="B2" s="16">
        <v>42612.5</v>
      </c>
      <c r="C2" s="16">
        <v>42.61</v>
      </c>
      <c r="D2" s="8">
        <v>67144.0</v>
      </c>
    </row>
    <row r="3">
      <c r="A3" s="16" t="s">
        <v>21</v>
      </c>
      <c r="B3" s="16">
        <v>5754.04</v>
      </c>
      <c r="C3" s="16">
        <v>5.75</v>
      </c>
      <c r="D3" s="8">
        <v>12424.0</v>
      </c>
    </row>
    <row r="4">
      <c r="A4" s="16" t="s">
        <v>23</v>
      </c>
      <c r="B4" s="16">
        <v>31162.3</v>
      </c>
      <c r="C4" s="16">
        <v>31.16</v>
      </c>
      <c r="D4" s="8">
        <v>130664.0</v>
      </c>
    </row>
    <row r="5">
      <c r="A5" s="16" t="s">
        <v>25</v>
      </c>
      <c r="B5" s="16">
        <v>24940.0</v>
      </c>
      <c r="C5" s="16">
        <v>24.94</v>
      </c>
      <c r="D5" s="8">
        <v>44626.0</v>
      </c>
    </row>
    <row r="6">
      <c r="A6" s="16" t="s">
        <v>27</v>
      </c>
      <c r="B6" s="16">
        <v>3948.77</v>
      </c>
      <c r="C6" s="16">
        <v>3.95</v>
      </c>
      <c r="D6" s="8">
        <v>25593.0</v>
      </c>
    </row>
    <row r="7">
      <c r="A7" s="16" t="s">
        <v>29</v>
      </c>
      <c r="B7" s="16">
        <v>3975.62</v>
      </c>
      <c r="C7" s="16">
        <v>3.98</v>
      </c>
      <c r="D7" s="8">
        <v>25753.0</v>
      </c>
    </row>
    <row r="8">
      <c r="A8" s="16" t="s">
        <v>30</v>
      </c>
      <c r="B8" s="16">
        <v>11914.3</v>
      </c>
      <c r="C8" s="16">
        <v>11.91</v>
      </c>
      <c r="D8" s="8">
        <v>26961.0</v>
      </c>
    </row>
    <row r="9">
      <c r="A9" s="16" t="s">
        <v>32</v>
      </c>
      <c r="B9" s="16">
        <v>15075.3</v>
      </c>
      <c r="C9" s="16">
        <v>15.08</v>
      </c>
      <c r="D9" s="8">
        <v>38530.0</v>
      </c>
    </row>
    <row r="10">
      <c r="A10" s="16" t="s">
        <v>33</v>
      </c>
      <c r="B10" s="16">
        <v>4131.64</v>
      </c>
      <c r="C10" s="16">
        <v>4.13</v>
      </c>
      <c r="D10" s="8">
        <v>17994.0</v>
      </c>
    </row>
    <row r="11">
      <c r="A11" s="16" t="s">
        <v>34</v>
      </c>
      <c r="B11" s="16">
        <v>17620.8</v>
      </c>
      <c r="C11" s="16">
        <v>17.62</v>
      </c>
      <c r="D11" s="8">
        <v>43991.0</v>
      </c>
    </row>
    <row r="12">
      <c r="A12" s="16" t="s">
        <v>35</v>
      </c>
      <c r="B12" s="16">
        <v>7337.76</v>
      </c>
      <c r="C12" s="16">
        <v>7.34</v>
      </c>
      <c r="D12" s="8">
        <v>20152.0</v>
      </c>
    </row>
    <row r="13">
      <c r="A13" s="16" t="s">
        <v>36</v>
      </c>
      <c r="B13" s="16">
        <v>3202.67</v>
      </c>
      <c r="C13" s="16">
        <v>3.2</v>
      </c>
      <c r="D13" s="8">
        <v>19302.0</v>
      </c>
    </row>
    <row r="14">
      <c r="A14" s="16" t="s">
        <v>37</v>
      </c>
      <c r="B14" s="16">
        <v>18648.8</v>
      </c>
      <c r="C14" s="16">
        <v>18.65</v>
      </c>
      <c r="D14" s="8">
        <v>74769.0</v>
      </c>
    </row>
    <row r="15">
      <c r="A15" s="16" t="s">
        <v>38</v>
      </c>
      <c r="B15" s="16">
        <v>12995.0</v>
      </c>
      <c r="C15" s="16">
        <v>13.0</v>
      </c>
      <c r="D15" s="8">
        <v>34905.0</v>
      </c>
    </row>
    <row r="16">
      <c r="A16" s="16" t="s">
        <v>39</v>
      </c>
      <c r="B16" s="16">
        <v>24661.9</v>
      </c>
      <c r="C16" s="16">
        <v>24.66</v>
      </c>
      <c r="D16" s="8">
        <v>110414.0</v>
      </c>
    </row>
    <row r="17">
      <c r="A17" s="16" t="s">
        <v>40</v>
      </c>
      <c r="B17" s="16">
        <v>3395.78</v>
      </c>
      <c r="C17" s="16">
        <v>3.4</v>
      </c>
      <c r="D17" s="8">
        <v>31258.0</v>
      </c>
    </row>
    <row r="18">
      <c r="A18" s="16" t="s">
        <v>41</v>
      </c>
      <c r="B18" s="16">
        <v>25086.2</v>
      </c>
      <c r="C18" s="16">
        <v>25.09</v>
      </c>
      <c r="D18" s="8">
        <v>75945.0</v>
      </c>
    </row>
    <row r="19">
      <c r="A19" s="16" t="s">
        <v>44</v>
      </c>
      <c r="B19" s="16">
        <v>36924.0</v>
      </c>
      <c r="C19" s="16">
        <v>36.92</v>
      </c>
      <c r="D19" s="16">
        <v>170781.0</v>
      </c>
    </row>
    <row r="20">
      <c r="A20" s="16" t="s">
        <v>42</v>
      </c>
      <c r="B20" s="16">
        <v>25655.8</v>
      </c>
      <c r="C20" s="16">
        <v>25.66</v>
      </c>
      <c r="D20" s="16">
        <v>70569.0</v>
      </c>
    </row>
  </sheetData>
  <drawing r:id="rId1"/>
</worksheet>
</file>