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QEG2\21-C\Experiment log\"/>
    </mc:Choice>
  </mc:AlternateContent>
  <bookViews>
    <workbookView xWindow="0" yWindow="0" windowWidth="5670" windowHeight="4575" tabRatio="696" activeTab="17"/>
  </bookViews>
  <sheets>
    <sheet name="Sheet1" sheetId="1" r:id="rId1"/>
    <sheet name="Sheet2" sheetId="2" r:id="rId2"/>
    <sheet name="Sheet6" sheetId="6" r:id="rId3"/>
    <sheet name="T1 beta" sheetId="3" r:id="rId4"/>
    <sheet name="Sheet4" sheetId="4" r:id="rId5"/>
    <sheet name="Sheet5" sheetId="5" r:id="rId6"/>
    <sheet name="Sheet7" sheetId="7" r:id="rId7"/>
    <sheet name="Sheet8" sheetId="8" state="hidden" r:id="rId8"/>
    <sheet name="Sheet9" sheetId="9" r:id="rId9"/>
    <sheet name="Beta Sample" sheetId="10" r:id="rId10"/>
    <sheet name="Sheet12" sheetId="12" r:id="rId11"/>
    <sheet name="T1 Taiwan" sheetId="13" r:id="rId12"/>
    <sheet name="Jeff Samples" sheetId="14" r:id="rId13"/>
    <sheet name="Sheet14" sheetId="20" r:id="rId14"/>
    <sheet name="Sheet15" sheetId="21" r:id="rId15"/>
    <sheet name="Sheet16" sheetId="22" r:id="rId16"/>
    <sheet name="Sheet17" sheetId="23" r:id="rId17"/>
    <sheet name="Thermals" sheetId="24" r:id="rId18"/>
    <sheet name="Sheet19" sheetId="25" r:id="rId19"/>
    <sheet name="Fixed time T1 beta" sheetId="15" r:id="rId20"/>
    <sheet name="10% sample" sheetId="16" r:id="rId21"/>
    <sheet name="25% sample" sheetId="17" r:id="rId22"/>
    <sheet name="nutation curve" sheetId="18" r:id="rId23"/>
    <sheet name="100%" sheetId="19" r:id="rId24"/>
    <sheet name="3 percent" sheetId="2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8" l="1"/>
  <c r="E17" i="3" l="1"/>
  <c r="E16" i="3" l="1"/>
  <c r="E15" i="3"/>
  <c r="E14" i="3"/>
  <c r="E13" i="3" l="1"/>
  <c r="E12" i="3"/>
  <c r="E3" i="3"/>
  <c r="E4" i="3"/>
  <c r="E5" i="3"/>
  <c r="E6" i="3"/>
  <c r="E7" i="3"/>
  <c r="E8" i="3"/>
  <c r="E9" i="3"/>
  <c r="E10" i="3"/>
  <c r="E11" i="3"/>
  <c r="E2" i="3"/>
  <c r="E10" i="1"/>
  <c r="I10" i="1" s="1"/>
  <c r="J10" i="1" s="1"/>
  <c r="E11" i="1"/>
  <c r="D11" i="1" s="1"/>
  <c r="E3" i="1"/>
  <c r="D3" i="1" s="1"/>
  <c r="F9" i="1"/>
  <c r="E9" i="1" s="1"/>
  <c r="I9" i="1" s="1"/>
  <c r="F4" i="1"/>
  <c r="F5" i="1" s="1"/>
  <c r="F6" i="1" s="1"/>
  <c r="E6" i="1" s="1"/>
  <c r="I6" i="1" s="1"/>
  <c r="J6" i="1" s="1"/>
  <c r="B4" i="1"/>
  <c r="B5" i="1" s="1"/>
  <c r="B6" i="1" s="1"/>
  <c r="B7" i="1" s="1"/>
  <c r="B8" i="1" s="1"/>
  <c r="F7" i="1" l="1"/>
  <c r="F8" i="1" s="1"/>
  <c r="E8" i="1" s="1"/>
  <c r="I8" i="1" s="1"/>
  <c r="E5" i="1"/>
  <c r="I5" i="1" s="1"/>
  <c r="E4" i="1"/>
  <c r="I4" i="1" s="1"/>
  <c r="J4" i="1" s="1"/>
  <c r="D10" i="1"/>
  <c r="I11" i="1"/>
  <c r="J11" i="1" s="1"/>
  <c r="I3" i="1"/>
  <c r="J3" i="1" s="1"/>
  <c r="G3" i="1"/>
  <c r="H3" i="1" s="1"/>
  <c r="J5" i="1"/>
  <c r="E7" i="1" l="1"/>
  <c r="I7" i="1" s="1"/>
  <c r="G5" i="1"/>
  <c r="H5" i="1" s="1"/>
  <c r="D5" i="1"/>
  <c r="G4" i="1"/>
  <c r="H4" i="1" s="1"/>
  <c r="D4" i="1"/>
  <c r="D6" i="1" l="1"/>
  <c r="G6" i="1"/>
  <c r="H6" i="1" s="1"/>
  <c r="J7" i="1"/>
  <c r="D7" i="1" l="1"/>
  <c r="G7" i="1"/>
  <c r="H7" i="1" s="1"/>
  <c r="J8" i="1"/>
  <c r="D8" i="1" l="1"/>
  <c r="G8" i="1"/>
  <c r="H8" i="1" s="1"/>
  <c r="J9" i="1" l="1"/>
  <c r="D9" i="1" l="1"/>
  <c r="G9" i="1"/>
  <c r="H9" i="1" s="1"/>
</calcChain>
</file>

<file path=xl/sharedStrings.xml><?xml version="1.0" encoding="utf-8"?>
<sst xmlns="http://schemas.openxmlformats.org/spreadsheetml/2006/main" count="945" uniqueCount="653">
  <si>
    <t>position</t>
  </si>
  <si>
    <t>t begin</t>
  </si>
  <si>
    <t>interval</t>
  </si>
  <si>
    <t>end</t>
  </si>
  <si>
    <t>total time</t>
  </si>
  <si>
    <t>Total time</t>
  </si>
  <si>
    <t>Total min</t>
  </si>
  <si>
    <t>d1</t>
  </si>
  <si>
    <t>coil_position</t>
  </si>
  <si>
    <t>wait_time</t>
  </si>
  <si>
    <t>velocity</t>
  </si>
  <si>
    <t>accn</t>
  </si>
  <si>
    <t>jerk</t>
  </si>
  <si>
    <t>g_position</t>
  </si>
  <si>
    <t>nitro_time</t>
  </si>
  <si>
    <t>nitro_fill</t>
  </si>
  <si>
    <t>phase</t>
  </si>
  <si>
    <t>sweep_time</t>
  </si>
  <si>
    <t>symm</t>
  </si>
  <si>
    <t>agilent_on</t>
  </si>
  <si>
    <t>Vpp</t>
  </si>
  <si>
    <t>dc_level</t>
  </si>
  <si>
    <t>rigol_on2</t>
  </si>
  <si>
    <t>Vpp2</t>
  </si>
  <si>
    <t>dc_level2</t>
  </si>
  <si>
    <t>rigol_on3</t>
  </si>
  <si>
    <t>Vpp3</t>
  </si>
  <si>
    <t>dc_level3</t>
  </si>
  <si>
    <t>rigol_on4</t>
  </si>
  <si>
    <t>Vpp4</t>
  </si>
  <si>
    <t>dc_level4</t>
  </si>
  <si>
    <t>laser</t>
  </si>
  <si>
    <t>T1_wait_pos</t>
  </si>
  <si>
    <t>T1_wait_time</t>
  </si>
  <si>
    <t>2017-08-05-02.33.01</t>
  </si>
  <si>
    <t>2017-08-05-06.21.46</t>
  </si>
  <si>
    <t>2017-08-05-10.26.09</t>
  </si>
  <si>
    <t>2017-08-05-20.13.01</t>
  </si>
  <si>
    <t>2017-08-06-02.59.35</t>
  </si>
  <si>
    <t>2017-08-06-12.09.34</t>
  </si>
  <si>
    <t>2017-08-05-14.46.08</t>
  </si>
  <si>
    <t>end file name</t>
  </si>
  <si>
    <t>2017-08-06-04.07.08</t>
  </si>
  <si>
    <t>start file name</t>
  </si>
  <si>
    <t>2017-08-05-21.04.38</t>
  </si>
  <si>
    <t>2017-08-05-15.21.50</t>
  </si>
  <si>
    <t>2017-08-05-10.58.42</t>
  </si>
  <si>
    <t>2017-08-05-06.51.12</t>
  </si>
  <si>
    <t>2017-08-05-02.59.20</t>
  </si>
  <si>
    <t>2017-08-04-23.23.00</t>
  </si>
  <si>
    <t>estimate t1</t>
  </si>
  <si>
    <t>2017-08-08_22.32.02</t>
  </si>
  <si>
    <t>2017-08-08_23.03.13</t>
  </si>
  <si>
    <t>2017-08-09_02.01.09</t>
  </si>
  <si>
    <t>2017-08-09_01.28.38</t>
  </si>
  <si>
    <t>2017-08-09_08.14.29</t>
  </si>
  <si>
    <t>2017-08-09_09.38.23</t>
  </si>
  <si>
    <t>2017-08-04_23.23.00</t>
  </si>
  <si>
    <t>2017-08-05_02.59.20</t>
  </si>
  <si>
    <t>2017-08-05_06.51.12</t>
  </si>
  <si>
    <t>2017-08-05_10.58.42</t>
  </si>
  <si>
    <t>2017-08-05_15.21.50</t>
  </si>
  <si>
    <t>2017-08-05_21.04.38</t>
  </si>
  <si>
    <t>2017-08-06_04.07.08</t>
  </si>
  <si>
    <t>2017-08-06_16.06.59</t>
  </si>
  <si>
    <t>2017-08-07_01.11.15</t>
  </si>
  <si>
    <t>2017-08-07_11.05.42</t>
  </si>
  <si>
    <t>2017-08-07_18.14.08</t>
  </si>
  <si>
    <t>2017-08-07_22.21.35</t>
  </si>
  <si>
    <t>2017-08-08_02.44.43</t>
  </si>
  <si>
    <t>2017-08-08_08.27.31</t>
  </si>
  <si>
    <t>2017-08-08_18.06.57</t>
  </si>
  <si>
    <t>2017-08-05_02.33.01</t>
  </si>
  <si>
    <t>2017-08-05_06.21.46</t>
  </si>
  <si>
    <t>2017-08-05_10.26.09</t>
  </si>
  <si>
    <t>2017-08-05_14.46.08</t>
  </si>
  <si>
    <t>2017-08-05_20.13.01</t>
  </si>
  <si>
    <t>2017-08-06_02.59.35</t>
  </si>
  <si>
    <t>2017-08-06_12.09.34</t>
  </si>
  <si>
    <t>2017-08-06_23.39.19</t>
  </si>
  <si>
    <t>2017-08-07_08.43.41</t>
  </si>
  <si>
    <t>2017-08-07_14.28.45</t>
  </si>
  <si>
    <t>2017-08-07_21.49.01</t>
  </si>
  <si>
    <t>2017-08-08_02.09.01</t>
  </si>
  <si>
    <t>2017-08-08_07.35.54</t>
  </si>
  <si>
    <t>2017-08-08_13.50.58</t>
  </si>
  <si>
    <t xml:space="preserve">start wait time </t>
  </si>
  <si>
    <t>increment</t>
  </si>
  <si>
    <t>end wait time</t>
  </si>
  <si>
    <t>start file</t>
  </si>
  <si>
    <t>end file</t>
  </si>
  <si>
    <t>2017-08-09_22.49.50</t>
  </si>
  <si>
    <t>2017-08-10_19.23.58</t>
  </si>
  <si>
    <t>2017-08-10_20.13.57</t>
  </si>
  <si>
    <t>2017-08-11_15.49.14</t>
  </si>
  <si>
    <t>start time</t>
  </si>
  <si>
    <t>2017-08-11_16.48.54</t>
  </si>
  <si>
    <t>2017-08-11_22.38.55</t>
  </si>
  <si>
    <t>2017-08-11_22.59.57</t>
  </si>
  <si>
    <t>2017-08-12_03.48.03</t>
  </si>
  <si>
    <t>2017-08-12_07.37.37</t>
  </si>
  <si>
    <t>2017-08-12_12.49.05</t>
  </si>
  <si>
    <t>2017-08-12_13.13.24</t>
  </si>
  <si>
    <t>2017-08-12_15.56.03</t>
  </si>
  <si>
    <t>2017-08-12_16.24.59</t>
  </si>
  <si>
    <t>2017-08-12_21.39.22</t>
  </si>
  <si>
    <t>2017-08-12_22.38.06</t>
  </si>
  <si>
    <t>2017-08-12_23.06.19</t>
  </si>
  <si>
    <t>2017-08-13_00.11.05</t>
  </si>
  <si>
    <t>2017-08-13_12.01.49</t>
  </si>
  <si>
    <t>hyperwave1 (symm=0 symm2=100)</t>
  </si>
  <si>
    <t>hyperwave2 (symm=0 symm2=100)</t>
  </si>
  <si>
    <t>hyperwave1 (symm=100 symm2=0)</t>
  </si>
  <si>
    <t>hyperwave2 (symm=100 symm2=0)</t>
  </si>
  <si>
    <t>Exp No</t>
  </si>
  <si>
    <t>XML</t>
  </si>
  <si>
    <t>hyperwave3 (symm=0 symm2=100)</t>
  </si>
  <si>
    <t>hyperwave4 (symm=0 symm2=100)</t>
  </si>
  <si>
    <t>hyperwave5 (symm=0 symm2=100)</t>
  </si>
  <si>
    <t>XML file</t>
  </si>
  <si>
    <t>rigol_on5</t>
  </si>
  <si>
    <t>rigol_on6</t>
  </si>
  <si>
    <t>rigol_on7</t>
  </si>
  <si>
    <t>loop_time</t>
  </si>
  <si>
    <t>symm2</t>
  </si>
  <si>
    <t>2017-08-14_21.00.26</t>
  </si>
  <si>
    <t>start</t>
  </si>
  <si>
    <t>Laser power sweeping</t>
  </si>
  <si>
    <t>3VCOs Bandwidth=2.65-3.22</t>
  </si>
  <si>
    <t>4VCOs linear</t>
  </si>
  <si>
    <t>2017-08-15_21.18.13</t>
  </si>
  <si>
    <t>2017-08-15_22.39.07</t>
  </si>
  <si>
    <t>Numbers of VCOs</t>
  </si>
  <si>
    <t>2017-08-15_23.43.35</t>
  </si>
  <si>
    <t>Sweep sweep time</t>
  </si>
  <si>
    <t>4VCO</t>
  </si>
  <si>
    <t>3VCO</t>
  </si>
  <si>
    <t>2VCO</t>
  </si>
  <si>
    <t>1VCO</t>
  </si>
  <si>
    <t>2017-08-16_02.08.21</t>
  </si>
  <si>
    <t>2017-08-16_02.17.21</t>
  </si>
  <si>
    <t>2017-08-16_04.41.32</t>
  </si>
  <si>
    <t>2017-08-16_04.50.32</t>
  </si>
  <si>
    <t>2017-08-16_07.14.41</t>
  </si>
  <si>
    <t>2017-08-16_07.23.41</t>
  </si>
  <si>
    <t>2017-08-16_09.47.49</t>
  </si>
  <si>
    <t>2017-08-16_19.42.30</t>
  </si>
  <si>
    <t>Sweep mismatching</t>
  </si>
  <si>
    <t>2017-08-17_00.22.06</t>
  </si>
  <si>
    <t>2VCOs (one fixed 2.5-3.1)</t>
  </si>
  <si>
    <t>2017-08-17_11.03.31</t>
  </si>
  <si>
    <t>2017-08-16_23.07.28</t>
  </si>
  <si>
    <t>2017-08-17_16.37.01</t>
  </si>
  <si>
    <t>4VCOs (one fixed 2.5-3.1)</t>
  </si>
  <si>
    <t>2017-08-18_09.28.22</t>
  </si>
  <si>
    <t>2017-08-18_19.27.27</t>
  </si>
  <si>
    <t>hyperwave1 (symm=100,symm2=0)</t>
  </si>
  <si>
    <t>2017-08-19_00.39.21</t>
  </si>
  <si>
    <t>2017-08-19_10.00.32</t>
  </si>
  <si>
    <t>VCO numbers sweep</t>
  </si>
  <si>
    <t>2017-08-19_17.48.53</t>
  </si>
  <si>
    <t>2017-08-19_18.43.13</t>
  </si>
  <si>
    <t>2017-08-19_20.48.54</t>
  </si>
  <si>
    <t>2017-08-20_00.24.12</t>
  </si>
  <si>
    <t>2017-08-20_09.17.39</t>
  </si>
  <si>
    <t>2017-08-20_09.54.06</t>
  </si>
  <si>
    <t>2017-08-20_14.13.14</t>
  </si>
  <si>
    <t>2017-08-20_14.44.50</t>
  </si>
  <si>
    <t>2017-08-20_17.19.22</t>
  </si>
  <si>
    <t>2017-08-20_17.55.40</t>
  </si>
  <si>
    <t>2017-08-19_10.14.09</t>
  </si>
  <si>
    <t>2017-08-20_00.37.11</t>
  </si>
  <si>
    <t>Exp No.</t>
  </si>
  <si>
    <t xml:space="preserve">Hyperwave Experiments </t>
  </si>
  <si>
    <t>Hyperwave Experiment (5 periods,loop time=15s, Symm=0, Symm2=100)</t>
  </si>
  <si>
    <t>1 (loop time=5s)</t>
  </si>
  <si>
    <t>2  (loop time=5s)</t>
  </si>
  <si>
    <t>3 saturation</t>
  </si>
  <si>
    <t>4 Negative saturation (loop time=15s)</t>
  </si>
  <si>
    <t>6 Negative saturation (loop time=30s)</t>
  </si>
  <si>
    <t>115 points</t>
  </si>
  <si>
    <t>2017-08-20_21.31.26</t>
  </si>
  <si>
    <t>check rigol8 hyperwave2 (loop time=0)</t>
  </si>
  <si>
    <t>2017-08-20_21.48.37</t>
  </si>
  <si>
    <t>hyperwave2 (symm=100,symm2=0,loop time=15s)</t>
  </si>
  <si>
    <t>hyperwave2 (symm=100,symm2=0, loop time=39s)</t>
  </si>
  <si>
    <t>hyperwave2 (symm=100,symm2=0, loop time=2s)</t>
  </si>
  <si>
    <t>2017-08-20_22.09.08_</t>
  </si>
  <si>
    <t>2017-08-20_22.34.59</t>
  </si>
  <si>
    <t>2017-08-21_03.11.24</t>
  </si>
  <si>
    <t>hyperwave2 (symm=100,symm2=0, loop time=8s)</t>
  </si>
  <si>
    <t>2017-08-21_03.24.59</t>
  </si>
  <si>
    <t>2017-08-21_08.37.14</t>
  </si>
  <si>
    <t>hyperwave2 (symm=100,symm2=0, loop time=25s)</t>
  </si>
  <si>
    <t>2017-08-21_10.02.49</t>
  </si>
  <si>
    <t>Hyperwave Experiment</t>
  </si>
  <si>
    <t>2017-08-21_16.53.10</t>
  </si>
  <si>
    <t>2017-08-21_17.54.19</t>
  </si>
  <si>
    <t>2017-08-22_08.16.04</t>
  </si>
  <si>
    <t>hyperwave2 (symm=100,symm2=0, loop time=60s)</t>
  </si>
  <si>
    <t>Symmetry sweep for 1VCO</t>
  </si>
  <si>
    <t>Symmetry sweep for 2VCO</t>
  </si>
  <si>
    <t>Symmetry sweep for 3VCO</t>
  </si>
  <si>
    <t>Symmetry sweep for 4VCO</t>
  </si>
  <si>
    <t>2017-08-22_11.08.36</t>
  </si>
  <si>
    <t>2017-08-23_11.03.05</t>
  </si>
  <si>
    <t>2017-08-23_05.14.51</t>
  </si>
  <si>
    <t>2017-08-23_05.00.55</t>
  </si>
  <si>
    <t>2017-08-22_23.12.35</t>
  </si>
  <si>
    <t>2017-08-22_22.58.39</t>
  </si>
  <si>
    <t>2017-08-22_17.10.21</t>
  </si>
  <si>
    <t>2017-08-22_16.56.25</t>
  </si>
  <si>
    <t>2017-08-23_19.03.07</t>
  </si>
  <si>
    <t>2017-08-23_20.24.21</t>
  </si>
  <si>
    <t>2017-08-23_20.43.19</t>
  </si>
  <si>
    <t>2017-08-24_11.15.44</t>
  </si>
  <si>
    <t>2VCOs phase sweeping</t>
  </si>
  <si>
    <t>3VCOs phase sweeping</t>
  </si>
  <si>
    <t>4VCOs phase sweeping</t>
  </si>
  <si>
    <t>2017-08-24_20.15.49</t>
  </si>
  <si>
    <t>2017-08-25_05.12.59</t>
  </si>
  <si>
    <t>2017-08-25_05.26.24</t>
  </si>
  <si>
    <t>2017-08-25_14.23.35</t>
  </si>
  <si>
    <t>2017-08-25_14.37.00</t>
  </si>
  <si>
    <t>Points</t>
  </si>
  <si>
    <t>2017-08-25_23.33.56</t>
  </si>
  <si>
    <t>2017-08-26_00.25.14</t>
  </si>
  <si>
    <t>2017-08-26_02.26.36</t>
  </si>
  <si>
    <t>2017-08-26_02.40.01</t>
  </si>
  <si>
    <t>2017-08-26_04.40.56</t>
  </si>
  <si>
    <t>2017-08-26_04.54.22</t>
  </si>
  <si>
    <t>2017-08-26_07.48.57</t>
  </si>
  <si>
    <t>Sweep frequency 4VCOs</t>
  </si>
  <si>
    <t>Sweep frequency 3VCOs</t>
  </si>
  <si>
    <t>2017-08-26_19.59.24</t>
  </si>
  <si>
    <t>2017-08-27_03.23.40</t>
  </si>
  <si>
    <t>Sweep frequency 2VCOs</t>
  </si>
  <si>
    <t>2017-08-27_10.50.44</t>
  </si>
  <si>
    <t>2017-08-27_20.13.32</t>
  </si>
  <si>
    <t>Sweep frequency 1VCOs</t>
  </si>
  <si>
    <t>2017-08-27_18.14.38</t>
  </si>
  <si>
    <t>2017-08-28_03.37.21</t>
  </si>
  <si>
    <t>2017-08-28_03.50.47</t>
  </si>
  <si>
    <t>2017-08-28_11.13.51</t>
  </si>
  <si>
    <t>2017-08-28_19.42.53</t>
  </si>
  <si>
    <t>Bandwidth Sweep 1 VCOs center=2.8</t>
  </si>
  <si>
    <t>2017-08-28_23.43.14</t>
  </si>
  <si>
    <t>2017-08-29_00.14.09</t>
  </si>
  <si>
    <t>2017-08-29_04.02.54</t>
  </si>
  <si>
    <t>2017-08-29_04.32.49</t>
  </si>
  <si>
    <t>2017-08-29_08.15.41</t>
  </si>
  <si>
    <t>2017-08-29_08.44.26</t>
  </si>
  <si>
    <t>Bandwidth Sweep 4 VCOs center=2.8GHz</t>
  </si>
  <si>
    <t>Bandwidth Sweep 3 VCOs center=2.8GHz</t>
  </si>
  <si>
    <t>Bandwidth Sweep 2 VCOs center=2.8GHz</t>
  </si>
  <si>
    <t>2017-08-29_12.22.31</t>
  </si>
  <si>
    <t>Experiment_Number</t>
  </si>
  <si>
    <t xml:space="preserve"> dc_level</t>
  </si>
  <si>
    <t xml:space="preserve"> Vpp</t>
  </si>
  <si>
    <t xml:space="preserve"> dc_level2</t>
  </si>
  <si>
    <t xml:space="preserve"> Vpp2</t>
  </si>
  <si>
    <t xml:space="preserve"> dc_level3</t>
  </si>
  <si>
    <t xml:space="preserve"> Vpp3</t>
  </si>
  <si>
    <t xml:space="preserve"> dc_level4</t>
  </si>
  <si>
    <t xml:space="preserve"> Vpp4</t>
  </si>
  <si>
    <t xml:space="preserve"> Experiment_time</t>
  </si>
  <si>
    <t xml:space="preserve"> Time:2017-08-28_20.34.43</t>
  </si>
  <si>
    <t xml:space="preserve"> Time:2017-08-28_21.02.20</t>
  </si>
  <si>
    <t xml:space="preserve"> Time:2017-08-28_21.30.40</t>
  </si>
  <si>
    <t xml:space="preserve"> Time:2017-08-28_21.59.26</t>
  </si>
  <si>
    <t xml:space="preserve"> Time:2017-08-28_22.28.38</t>
  </si>
  <si>
    <t xml:space="preserve"> Time:2017-08-28_22.58.15</t>
  </si>
  <si>
    <t xml:space="preserve"> Time:2017-08-28_23.28.44</t>
  </si>
  <si>
    <t xml:space="preserve"> Time:2017-08-28_23.59.29</t>
  </si>
  <si>
    <t xml:space="preserve"> Time:2017-08-29_00.30.24</t>
  </si>
  <si>
    <t xml:space="preserve"> </t>
  </si>
  <si>
    <t xml:space="preserve"> Time:2017-08-29_00.58.25</t>
  </si>
  <si>
    <t xml:space="preserve"> Time:2017-08-29_01.25.53</t>
  </si>
  <si>
    <t xml:space="preserve"> Time:2017-08-29_01.53.47</t>
  </si>
  <si>
    <t xml:space="preserve"> Time:2017-08-29_02.22.25</t>
  </si>
  <si>
    <t xml:space="preserve"> Time:2017-08-29_02.51.11</t>
  </si>
  <si>
    <t xml:space="preserve"> Time:2017-08-29_03.19.56</t>
  </si>
  <si>
    <t xml:space="preserve"> Time:2017-08-29_03.49.16</t>
  </si>
  <si>
    <t xml:space="preserve"> Time:2017-08-29_04.19.10</t>
  </si>
  <si>
    <t xml:space="preserve"> Time:2017-08-29_04.49.05</t>
  </si>
  <si>
    <t xml:space="preserve"> Time:2017-08-29_05.16.39</t>
  </si>
  <si>
    <t xml:space="preserve"> Time:2017-08-29_05.43.53</t>
  </si>
  <si>
    <t xml:space="preserve"> Time:2017-08-29_06.11.21</t>
  </si>
  <si>
    <t xml:space="preserve"> Time:2017-08-29_06.39.14</t>
  </si>
  <si>
    <t xml:space="preserve"> Time:2017-08-29_07.06.59</t>
  </si>
  <si>
    <t xml:space="preserve"> Time:2017-08-29_07.35.01</t>
  </si>
  <si>
    <t xml:space="preserve"> Time:2017-08-29_08.03.29</t>
  </si>
  <si>
    <t xml:space="preserve"> Time:2017-08-29_08.31.57</t>
  </si>
  <si>
    <t xml:space="preserve"> Time:2017-08-29_09.00.42</t>
  </si>
  <si>
    <t xml:space="preserve"> Time:2017-08-29_09.27.51</t>
  </si>
  <si>
    <t xml:space="preserve"> Time:2017-08-29_09.54.44</t>
  </si>
  <si>
    <t xml:space="preserve"> Time:2017-08-29_10.21.55</t>
  </si>
  <si>
    <t xml:space="preserve"> Time:2017-08-29_10.49.14</t>
  </si>
  <si>
    <t xml:space="preserve"> Time:2017-08-29_11.16.24</t>
  </si>
  <si>
    <t xml:space="preserve"> Time:2017-08-29_11.43.43</t>
  </si>
  <si>
    <t xml:space="preserve"> Time:2017-08-29_12.11.11</t>
  </si>
  <si>
    <t xml:space="preserve"> Time:2017-08-29_12.38.47</t>
  </si>
  <si>
    <t xml:space="preserve"> Time:2017-08-29_13.06.32</t>
  </si>
  <si>
    <t>4VCOs</t>
  </si>
  <si>
    <t>3VCOs</t>
  </si>
  <si>
    <t>2VCOs</t>
  </si>
  <si>
    <t>No of Exp</t>
  </si>
  <si>
    <t>BW(GHz)</t>
  </si>
  <si>
    <t>Experiment Matching Result of Bandwidth Sweeping Experiments (2017-08-29)</t>
  </si>
  <si>
    <t>2017-08-29_19.57.20</t>
  </si>
  <si>
    <t>Frequency sweep (Laser power 50% of 5W)</t>
  </si>
  <si>
    <t>Frequency sweep (Laser power 75% of 5W)</t>
  </si>
  <si>
    <t>Frequency sweep (Laser power 100% of 5W)</t>
  </si>
  <si>
    <t>2017-08-30_08.01.50</t>
  </si>
  <si>
    <t>Frequency sweep (Laser power 67.5% of W)</t>
  </si>
  <si>
    <t>2017-08-29_23.32.26</t>
  </si>
  <si>
    <t>2017-08-29_23.45.53</t>
  </si>
  <si>
    <t>2017-08-30_03.21.12</t>
  </si>
  <si>
    <t>2017-08-30_03.34.38</t>
  </si>
  <si>
    <t>2017-08-30_07.10.25</t>
  </si>
  <si>
    <t>Laser power sweep (3VCOs)</t>
  </si>
  <si>
    <t>2017-08-30_11.37.10</t>
  </si>
  <si>
    <t>2017-08-30_12.09.08</t>
  </si>
  <si>
    <t>2017-08-30_14.50.39</t>
  </si>
  <si>
    <t>2017-08-30_15.29.40</t>
  </si>
  <si>
    <t>2017-08-30_17.44.04</t>
  </si>
  <si>
    <t>Laser power sweep (3VCOs without mirror)</t>
  </si>
  <si>
    <t>2017-08-30_18.49.33</t>
  </si>
  <si>
    <t>2017-08-30_20.50.51</t>
  </si>
  <si>
    <t>2017-08-31_13.20.50</t>
  </si>
  <si>
    <t>hyperwave1 (symm=100,symm2=0) Taiwan Samples</t>
  </si>
  <si>
    <t>2017-08-31_20.35.23</t>
  </si>
  <si>
    <t>2017-09-01_19.00.41</t>
  </si>
  <si>
    <t>2017-09-02_00.40.08</t>
  </si>
  <si>
    <t>BW center sweep (range=0.1, 3VCOs, symm=100)</t>
  </si>
  <si>
    <t>BW center sweep (range=0.1, 3VCOs, symm=0)</t>
  </si>
  <si>
    <t>2017-09-02_01.23.09</t>
  </si>
  <si>
    <t>2017-09-02_02.53.13</t>
  </si>
  <si>
    <t>2017-09-02_03.21.49</t>
  </si>
  <si>
    <t>2017-09-02_10.59.18</t>
  </si>
  <si>
    <t>2017-09-02_11.59.47</t>
  </si>
  <si>
    <t>2017-09-02_19.06.21</t>
  </si>
  <si>
    <t>2017-09-02_19.35.06</t>
  </si>
  <si>
    <t>2017-09-03_02.41.48</t>
  </si>
  <si>
    <t>2017-09-03_10.44.14</t>
  </si>
  <si>
    <t>2017-09-03_13.15.39</t>
  </si>
  <si>
    <t>2017-09-03_13.47.01</t>
  </si>
  <si>
    <t>2017-09-03_16.17.25</t>
  </si>
  <si>
    <t>2017-09-03_17.15.10</t>
  </si>
  <si>
    <t>2017-09-03_20.47.20</t>
  </si>
  <si>
    <t>BW rightside sweep (left=2.4, 3VCOs, symm=100)</t>
  </si>
  <si>
    <t>2017-09-04_16.15.09</t>
  </si>
  <si>
    <t>BW leftside sweep (right=3.35, 3VCOs, symm=100)</t>
  </si>
  <si>
    <t>2017-09-04_17.54.58</t>
  </si>
  <si>
    <t>2017-09-05_08.20.34</t>
  </si>
  <si>
    <t>2017-09-05_20.13.46</t>
  </si>
  <si>
    <t>BW rightside sweep (left=2.65, 3VCOs, symm=100)</t>
  </si>
  <si>
    <t>2017-09-01_16.07.15</t>
  </si>
  <si>
    <t>Thermal data with Taiwan sample</t>
  </si>
  <si>
    <t>Add more diamond samples (about 4 times of original samples)</t>
  </si>
  <si>
    <t>2017-09-06_09.47.45</t>
  </si>
  <si>
    <t>2017-09-06_10.23.24</t>
  </si>
  <si>
    <t>BW rightside sweep (2.4-3.35, 3VCOs, symm=100)</t>
  </si>
  <si>
    <t>2017-09-06_13.21.56</t>
  </si>
  <si>
    <t>BW rightside sweep (left=2.45, 3VCOs, symm=100 4VCOs)</t>
  </si>
  <si>
    <t>BW rightside sweep (left=2.45, 3VCOs, symm=100 3VCOs)</t>
  </si>
  <si>
    <t>BW rightside sweep (left=2.45, 3VCOs, symm=100 2VCOs)</t>
  </si>
  <si>
    <t>BW rightside sweep (left=2.45, 3VCOs, symm=100 1VCOs)</t>
  </si>
  <si>
    <t>2017-09-06_23.55.34</t>
  </si>
  <si>
    <t>2017-09-07_00.31.57</t>
  </si>
  <si>
    <t>2017-09-07_10.05.58</t>
  </si>
  <si>
    <t>2017-09-07_10.34.23</t>
  </si>
  <si>
    <t>2017-09-07_18.16.08</t>
  </si>
  <si>
    <t>2017-09-07_17.56.06</t>
  </si>
  <si>
    <t>2017-09-08_01.07.59</t>
  </si>
  <si>
    <t>2017-09-08_01.24.34</t>
  </si>
  <si>
    <t>2017-09-08_03.48.42</t>
  </si>
  <si>
    <t>MW power sweep (1448, laser=45% of 5, range=2.45-3.15)</t>
  </si>
  <si>
    <t>2017-09-08_09.48.52</t>
  </si>
  <si>
    <t>2017-09-09_16.10.43</t>
  </si>
  <si>
    <t>BW center sweep (range=0.05, 3VCOs(VCO1,3,4), symm=100)</t>
  </si>
  <si>
    <t>2017-09-10_11.32.22</t>
  </si>
  <si>
    <t>BW center sweep (range=0.025, 3VCOs(VCO1,3,4), symm=100)</t>
  </si>
  <si>
    <t>2017-09-10_13.05.40</t>
  </si>
  <si>
    <t>2017-09-11_07.54.22</t>
  </si>
  <si>
    <t>2017-09-09_13.29.59</t>
  </si>
  <si>
    <t>2017-09-11_15.49.42</t>
  </si>
  <si>
    <t>2017-09-11_23.06.12</t>
  </si>
  <si>
    <t>buildup curve (symm=100) 2um Samples</t>
  </si>
  <si>
    <t>Thermal data 2um Samples</t>
  </si>
  <si>
    <t>2017-09-11_23.41.22</t>
  </si>
  <si>
    <t>2017-09-13_00.49.04</t>
  </si>
  <si>
    <t>2017-09-12_18.03.20</t>
  </si>
  <si>
    <t>Thermal data for diamond in water</t>
  </si>
  <si>
    <t>Buildup curve for diamond in water(3VCOs, Symm=100, 2.45-3.15)</t>
  </si>
  <si>
    <t>2017-09-13_06.06.31</t>
  </si>
  <si>
    <t>Numbers of Particles in water</t>
  </si>
  <si>
    <t>2017-09-14_19.03.47</t>
  </si>
  <si>
    <t>2017-09-14_22.33.17</t>
  </si>
  <si>
    <t>100 Particles in water thermal</t>
  </si>
  <si>
    <t>2017-09-14_23.56.02</t>
  </si>
  <si>
    <t>2017-09-15_08.47.38</t>
  </si>
  <si>
    <t>45 particles sample without air</t>
  </si>
  <si>
    <t>45 particles sample with air</t>
  </si>
  <si>
    <t>Beta particles with Laser and MW</t>
  </si>
  <si>
    <t>Beta particles without Laser and MW</t>
  </si>
  <si>
    <t>Beta samples 1 shot optimization</t>
  </si>
  <si>
    <t>2017-09-16_09.51.22</t>
  </si>
  <si>
    <t>2017-09-15_14.11.36</t>
  </si>
  <si>
    <t>2017-09-15_15.00.39</t>
  </si>
  <si>
    <t>2017-09-15_17.14.02</t>
  </si>
  <si>
    <t>2017-09-15_20.04.19</t>
  </si>
  <si>
    <t>2017-09-16_12.05.32</t>
  </si>
  <si>
    <t>2017-09-16_18.28.41</t>
  </si>
  <si>
    <t>Beta samples buildup curve</t>
  </si>
  <si>
    <t>Beta samples crosszero hyperwave2</t>
  </si>
  <si>
    <t>2017-09-16_23.44.43</t>
  </si>
  <si>
    <t>2017-09-17_13.29.50</t>
  </si>
  <si>
    <t>Beta samples hyperwave2 (loop_time=30s)</t>
  </si>
  <si>
    <t>2017-09-17_14.52.19</t>
  </si>
  <si>
    <t>Beta samples hyperwave2 T1 experiment (loop_time=30s)</t>
  </si>
  <si>
    <t>2017-09-18_00.59.28</t>
  </si>
  <si>
    <t>2017-09-19_21.18.01</t>
  </si>
  <si>
    <t>2017-09-20_03.46.11</t>
  </si>
  <si>
    <t>2017-09-20_04.07.13</t>
  </si>
  <si>
    <t>beta in water buildup curve</t>
  </si>
  <si>
    <t>beta in water buildup curve (stay in magnet for 30seconds)</t>
  </si>
  <si>
    <t>2017-09-20_08.40.57</t>
  </si>
  <si>
    <t>2017-09-20_08.07.56</t>
  </si>
  <si>
    <t>2017-09-18_00.17.40</t>
  </si>
  <si>
    <t>2017-09-18_10.25.34</t>
  </si>
  <si>
    <t>2017-09-17_03.00.52</t>
  </si>
  <si>
    <t>2017-09-20_12.17.24</t>
  </si>
  <si>
    <t>2017-09-20_12.42.31</t>
  </si>
  <si>
    <t>beta in water 2 pumps curve (loop40s, top30s)</t>
  </si>
  <si>
    <t>beta in water normal buildup curve ()</t>
  </si>
  <si>
    <t>2017-09-20_13.03.31</t>
  </si>
  <si>
    <t>2017-09-20_13.43.40</t>
  </si>
  <si>
    <t>2017-09-20_18.24.22</t>
  </si>
  <si>
    <t>beta in water normal two pumps buildup curve  (loop40s, top30s)</t>
  </si>
  <si>
    <t>beta in water normal two pumps buildup curve  (loop10s, top30s)</t>
  </si>
  <si>
    <t>2017-09-20_23.04.34</t>
  </si>
  <si>
    <t>2017-09-20_23.23.55</t>
  </si>
  <si>
    <t>2017-09-21_07.32.30</t>
  </si>
  <si>
    <t>2017-09-21_08.03.39</t>
  </si>
  <si>
    <t>2017-09-21_15.46.56</t>
  </si>
  <si>
    <t>2017-09-21_17.35.59</t>
  </si>
  <si>
    <t>beta in water normal two pumps buildup curve  (loop25s, top30s)</t>
  </si>
  <si>
    <t>2017-09-21_21.51.40</t>
  </si>
  <si>
    <t>beta in water normal two pumps buildup curve  (loop60s, top30s)</t>
  </si>
  <si>
    <t>2017-09-21_21.07.35</t>
  </si>
  <si>
    <t>Start</t>
  </si>
  <si>
    <t>Stop</t>
  </si>
  <si>
    <t>Step</t>
  </si>
  <si>
    <t>Start File</t>
  </si>
  <si>
    <t>Stop File</t>
  </si>
  <si>
    <t>2017-09-22_18.10.03</t>
  </si>
  <si>
    <t>Array Size</t>
  </si>
  <si>
    <t>2017-09-22_21.40.32</t>
  </si>
  <si>
    <t>2017-09-22_23.06.27</t>
  </si>
  <si>
    <t>2017-09-23_07.01.15</t>
  </si>
  <si>
    <t>2017-09-23_07.38.04</t>
  </si>
  <si>
    <t>2017-09-23_11.35.13</t>
  </si>
  <si>
    <t>2017-09-23_12.17.58</t>
  </si>
  <si>
    <t>2017-09-23_12.56.27</t>
  </si>
  <si>
    <t>2017-09-23_13.42.18</t>
  </si>
  <si>
    <t>2017-09-23_20.17.57</t>
  </si>
  <si>
    <t>2017-09-23_19.24.14</t>
  </si>
  <si>
    <t>2017-09-23_23.48.29</t>
  </si>
  <si>
    <t>2017-09-24_00.25.53</t>
  </si>
  <si>
    <t>2017-09-24_10.10.06</t>
  </si>
  <si>
    <t>2017-09-24_11.11.18</t>
  </si>
  <si>
    <t>2017-09-24_16.53.42</t>
  </si>
  <si>
    <t>2017-09-24_23.16.39</t>
  </si>
  <si>
    <t>2017-09-25_03.37.58</t>
  </si>
  <si>
    <t>2017-09-25_04.27.59</t>
  </si>
  <si>
    <t>2017-09-25_07.33.41</t>
  </si>
  <si>
    <t>2017-09-24_18.46.23</t>
  </si>
  <si>
    <t>2017-09-24_22.39.57</t>
  </si>
  <si>
    <t>2017-09-25_09.00.06</t>
  </si>
  <si>
    <t>time</t>
  </si>
  <si>
    <t>2017-09-25_13.15.42</t>
  </si>
  <si>
    <t>2017-09-26_15.41.21</t>
  </si>
  <si>
    <t>2017-09-22_06.17.24</t>
  </si>
  <si>
    <t>2017-09-22_11.08.37</t>
  </si>
  <si>
    <t>2017-09-27_07.19.03</t>
  </si>
  <si>
    <t>2017-09-26_17.03.02</t>
  </si>
  <si>
    <t>2017-09-27_09.26.35</t>
  </si>
  <si>
    <t xml:space="preserve"> begin</t>
  </si>
  <si>
    <t>counter</t>
  </si>
  <si>
    <t>2017-09-29_18.51.50</t>
  </si>
  <si>
    <t>2017-09-30_00.41.18</t>
  </si>
  <si>
    <t>25 MHz Sweep</t>
  </si>
  <si>
    <t>2017-09-30_11.14.45</t>
  </si>
  <si>
    <t>T1 Sample 2</t>
  </si>
  <si>
    <t>2017-10-01_18.00.56</t>
  </si>
  <si>
    <t>2017-10-02_11.36.39</t>
  </si>
  <si>
    <t>'2017-09-26_15.01.46</t>
  </si>
  <si>
    <t>2017-09-27_14.29.17</t>
  </si>
  <si>
    <t>60s</t>
  </si>
  <si>
    <t>120s</t>
  </si>
  <si>
    <t>180s</t>
  </si>
  <si>
    <t>2017-09-27_16.11.58</t>
  </si>
  <si>
    <t>2017-09-28_11.01.43</t>
  </si>
  <si>
    <t>(2.4-2.7 GHz)</t>
  </si>
  <si>
    <t>2017-10-01_15.18.22</t>
  </si>
  <si>
    <t>T1B Sample 1</t>
  </si>
  <si>
    <t>Sample 1 Thermal</t>
  </si>
  <si>
    <t>120 avgs</t>
  </si>
  <si>
    <t>10 avgs</t>
  </si>
  <si>
    <t>15 avgs</t>
  </si>
  <si>
    <t>2017-10-04_18.33.27</t>
  </si>
  <si>
    <t>Jeff Sample 4</t>
  </si>
  <si>
    <t>20 avgs</t>
  </si>
  <si>
    <t>2017-10-05_17.22.28</t>
  </si>
  <si>
    <t>10% sample thermal</t>
  </si>
  <si>
    <t>2017-10-07_00.58.59</t>
  </si>
  <si>
    <t>Note</t>
  </si>
  <si>
    <t>zero-cross</t>
  </si>
  <si>
    <t>No Exp</t>
  </si>
  <si>
    <t>exp file</t>
  </si>
  <si>
    <t>2017-10-12-113200</t>
  </si>
  <si>
    <t>2017-10-12_11.14.43</t>
  </si>
  <si>
    <t>2017-10-12_21.55.27</t>
  </si>
  <si>
    <t>counter=41</t>
  </si>
  <si>
    <t>2017-10-13_12.40.39</t>
  </si>
  <si>
    <t>auto-2017-10-13-125414</t>
  </si>
  <si>
    <t>nt=15</t>
  </si>
  <si>
    <t>2017-10-13_20.52.57</t>
  </si>
  <si>
    <t>cross zero</t>
  </si>
  <si>
    <t>counter=35</t>
  </si>
  <si>
    <t>2017-10-13_21.07.07</t>
  </si>
  <si>
    <t>nt=25</t>
  </si>
  <si>
    <t>2017-10-14_09.36.50</t>
  </si>
  <si>
    <t>auto-2017-10-13-212439</t>
  </si>
  <si>
    <t>Buildup</t>
  </si>
  <si>
    <t>2017-10-09_18.30.11</t>
  </si>
  <si>
    <t>2017-10-10_00.09.16</t>
  </si>
  <si>
    <t>Depol</t>
  </si>
  <si>
    <t>nt-10</t>
  </si>
  <si>
    <t>t=25</t>
  </si>
  <si>
    <t>2017-10-06_00.24.15</t>
  </si>
  <si>
    <t>keeping time 60s</t>
  </si>
  <si>
    <t>Sample 4 Thermal</t>
  </si>
  <si>
    <t>d1=420s</t>
  </si>
  <si>
    <t>buildup</t>
  </si>
  <si>
    <t>verification of fit buildup</t>
  </si>
  <si>
    <t>nt=30</t>
  </si>
  <si>
    <t>from hyp_zeros for 25% sample (in old hyp zero folder)</t>
  </si>
  <si>
    <t>depol</t>
  </si>
  <si>
    <t>loop time 60 s</t>
  </si>
  <si>
    <t>2017-10-14_10.24.10</t>
  </si>
  <si>
    <t>2017-10-14_10.55.29</t>
  </si>
  <si>
    <t>2017-10-14_11.15.02</t>
  </si>
  <si>
    <t>counter=50</t>
  </si>
  <si>
    <t>loop time 2s</t>
  </si>
  <si>
    <t>2017-10-15_12.01.37</t>
  </si>
  <si>
    <t>counter=42</t>
  </si>
  <si>
    <t>T1</t>
  </si>
  <si>
    <t>2017-10-17_11.06.21</t>
  </si>
  <si>
    <t>counter=22</t>
  </si>
  <si>
    <t>nt=10</t>
  </si>
  <si>
    <t>2017-10-17_15.52.16</t>
  </si>
  <si>
    <t>loop time 2 second</t>
  </si>
  <si>
    <t>zoom in</t>
  </si>
  <si>
    <t>2017-10-17_15.29.40</t>
  </si>
  <si>
    <t>2017-10-17_17.13.25</t>
  </si>
  <si>
    <t>counter=10</t>
  </si>
  <si>
    <t>more averages zoom in</t>
  </si>
  <si>
    <t>loop time 2</t>
  </si>
  <si>
    <t>counter=8</t>
  </si>
  <si>
    <t>2017-10-17_19.41.06</t>
  </si>
  <si>
    <t>auto-2017-10-17-195906</t>
  </si>
  <si>
    <t>Thermal experiment</t>
  </si>
  <si>
    <t>or</t>
  </si>
  <si>
    <t>counter=7</t>
  </si>
  <si>
    <t>2017-10-18_16.31.41</t>
  </si>
  <si>
    <t>pw</t>
  </si>
  <si>
    <t>2017-10-19_09.13.51</t>
  </si>
  <si>
    <t>counter=19</t>
  </si>
  <si>
    <t>nt=5</t>
  </si>
  <si>
    <t>2017-10-19_17.55.29</t>
  </si>
  <si>
    <t>2017-10-19_18.05.41</t>
  </si>
  <si>
    <t>2017-10-20_12.23.35</t>
  </si>
  <si>
    <t>checking growth in beginning</t>
  </si>
  <si>
    <t>wait time</t>
  </si>
  <si>
    <t>counter=10, nt=20</t>
  </si>
  <si>
    <t>2017-10-20_18.55.41</t>
  </si>
  <si>
    <t>Symmetrical Experiment</t>
  </si>
  <si>
    <t>wait time= loop time</t>
  </si>
  <si>
    <t>symmetry 100</t>
  </si>
  <si>
    <t>nt=50</t>
  </si>
  <si>
    <t>2017-10-21_11.19.43</t>
  </si>
  <si>
    <t>2017-10-22_11.16.03</t>
  </si>
  <si>
    <t>100, 0, 100, 0</t>
  </si>
  <si>
    <t>Rigol 1234, then 5678</t>
  </si>
  <si>
    <t>2017-10-23_18.27.42</t>
  </si>
  <si>
    <t>2017-10-24_07.29.12</t>
  </si>
  <si>
    <t>counter=25</t>
  </si>
  <si>
    <t>loop time=</t>
  </si>
  <si>
    <t>wait time=66.4</t>
  </si>
  <si>
    <t>loop time=60</t>
  </si>
  <si>
    <t>experiment file</t>
  </si>
  <si>
    <t>2017-10-25_21.26.32</t>
  </si>
  <si>
    <t>2017-10-25_22.39.26_</t>
  </si>
  <si>
    <t>2017-10-26_06.50.34</t>
  </si>
  <si>
    <t>2017-10-25_22.53.11</t>
  </si>
  <si>
    <t>auto-2017-10-25-214516</t>
  </si>
  <si>
    <t>auto-2017-10-25-231126</t>
  </si>
  <si>
    <t>2017-10-26_13.35.28</t>
  </si>
  <si>
    <t>2017-10-26_10.14.16</t>
  </si>
  <si>
    <t>auto-2017-10-26-103207</t>
  </si>
  <si>
    <t>auto-2017-10-26-172603</t>
  </si>
  <si>
    <t>2017-10-27_11.34.26</t>
  </si>
  <si>
    <t>loop time 60</t>
  </si>
  <si>
    <t>nt=20 for first</t>
  </si>
  <si>
    <t>nt=15 for rest</t>
  </si>
  <si>
    <t>2017-10-26_17.08.02</t>
  </si>
  <si>
    <t>zoom in on zero</t>
  </si>
  <si>
    <t>counter=12</t>
  </si>
  <si>
    <t>counter=53</t>
  </si>
  <si>
    <t>2017-10-27_16.07.35</t>
  </si>
  <si>
    <t>2017-10-27_12.16.00</t>
  </si>
  <si>
    <t>auto-2017-10-27-123350</t>
  </si>
  <si>
    <t>thermal</t>
  </si>
  <si>
    <t>2017-10-30_13.28.28_carbon_ext_trig_shuttle</t>
  </si>
  <si>
    <t>2017-10-31_08.51.43</t>
  </si>
  <si>
    <t>loop time=wait time</t>
  </si>
  <si>
    <t>2017-11-01_08.08.49</t>
  </si>
  <si>
    <t>wait time 66.75</t>
  </si>
  <si>
    <t>polarize 60, depol 66.76</t>
  </si>
  <si>
    <t>depol 60, pol 66.75</t>
  </si>
  <si>
    <t>2017-11-01_08.50.45</t>
  </si>
  <si>
    <t>5 min in magnet,</t>
  </si>
  <si>
    <t>30 seconds below</t>
  </si>
  <si>
    <t>Thermal nutation curve</t>
  </si>
  <si>
    <t>nt=5, counter=25</t>
  </si>
  <si>
    <t>2017-11-01_17.54.34</t>
  </si>
  <si>
    <t>2017-11-02_19.48.06</t>
  </si>
  <si>
    <t>Thermal for 3%</t>
  </si>
  <si>
    <t>Build up curve</t>
  </si>
  <si>
    <t>nt=35</t>
  </si>
  <si>
    <t>2017-11-03_06.10.57</t>
  </si>
  <si>
    <t>2017-11-20_19.10.01</t>
  </si>
  <si>
    <t>sample 3 thermal</t>
  </si>
  <si>
    <t>sample 15 thermal</t>
  </si>
  <si>
    <t>2017-11-24_18.02.16</t>
  </si>
  <si>
    <t>2017-12-01_20.08.42</t>
  </si>
  <si>
    <t>sample 26 thermal</t>
  </si>
  <si>
    <t>7373 1 um thermal</t>
  </si>
  <si>
    <t>2017-12-05_17.51.05</t>
  </si>
  <si>
    <t>sample 14 100 shots</t>
  </si>
  <si>
    <t>2017-12-07_17.03.31_carbon_ext_trig_shuttle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</si>
</sst>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3" fillId="0" borderId="1" xfId="0" quotePrefix="1" applyFont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12" xfId="0" applyFill="1" applyBorder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11" sqref="B11"/>
    </sheetView>
  </sheetViews>
  <sheetFormatPr defaultRowHeight="15" x14ac:dyDescent="0.25"/>
  <cols>
    <col min="6" max="6" width="14" customWidth="1"/>
    <col min="11" max="11" width="19.42578125" customWidth="1"/>
    <col min="12" max="12" width="18.5703125" customWidth="1"/>
  </cols>
  <sheetData>
    <row r="1" spans="1:12" x14ac:dyDescent="0.25">
      <c r="C1" t="s">
        <v>1</v>
      </c>
      <c r="D1" t="s">
        <v>2</v>
      </c>
      <c r="E1" t="s">
        <v>3</v>
      </c>
      <c r="F1" t="s">
        <v>50</v>
      </c>
      <c r="G1" t="s">
        <v>4</v>
      </c>
      <c r="I1" t="s">
        <v>5</v>
      </c>
      <c r="J1" t="s">
        <v>6</v>
      </c>
      <c r="K1" t="s">
        <v>43</v>
      </c>
      <c r="L1" t="s">
        <v>41</v>
      </c>
    </row>
    <row r="2" spans="1:12" x14ac:dyDescent="0.25">
      <c r="B2" t="s">
        <v>0</v>
      </c>
    </row>
    <row r="3" spans="1:12" x14ac:dyDescent="0.25">
      <c r="A3">
        <v>1</v>
      </c>
      <c r="B3">
        <v>1400</v>
      </c>
      <c r="C3">
        <v>1</v>
      </c>
      <c r="D3">
        <f>(E3-C3)/9</f>
        <v>4.166666666666667</v>
      </c>
      <c r="E3">
        <f>F3*1.5+1</f>
        <v>38.5</v>
      </c>
      <c r="F3">
        <v>25</v>
      </c>
      <c r="G3">
        <f>(E3-C3)*5+240</f>
        <v>427.5</v>
      </c>
      <c r="H3">
        <f>G3/60</f>
        <v>7.125</v>
      </c>
      <c r="I3">
        <f>(C3+E3)*5*15+543.875872*10</f>
        <v>8401.2587199999998</v>
      </c>
      <c r="J3">
        <f>I3/60</f>
        <v>140.02097866666665</v>
      </c>
      <c r="K3" t="s">
        <v>49</v>
      </c>
      <c r="L3" t="s">
        <v>34</v>
      </c>
    </row>
    <row r="4" spans="1:12" x14ac:dyDescent="0.25">
      <c r="A4">
        <v>2</v>
      </c>
      <c r="B4">
        <f>B3-100</f>
        <v>1300</v>
      </c>
      <c r="C4">
        <v>1</v>
      </c>
      <c r="D4">
        <f t="shared" ref="D4:D11" si="0">(E4-C4)/9</f>
        <v>5.5555555555555554</v>
      </c>
      <c r="E4">
        <f t="shared" ref="E4:E11" si="1">F4*1.5+1</f>
        <v>51</v>
      </c>
      <c r="F4">
        <f>F3+(25/3)</f>
        <v>33.333333333333336</v>
      </c>
      <c r="G4">
        <f>(E4-C4)*5+13</f>
        <v>263</v>
      </c>
      <c r="H4">
        <f t="shared" ref="H4:H9" si="2">G4/60</f>
        <v>4.3833333333333337</v>
      </c>
      <c r="I4">
        <f t="shared" ref="I4:I11" si="3">(C4+E4)*5*15+543.875872*10</f>
        <v>9338.7587199999998</v>
      </c>
      <c r="J4">
        <f t="shared" ref="J4:J11" si="4">I4/60</f>
        <v>155.64597866666665</v>
      </c>
      <c r="K4" t="s">
        <v>48</v>
      </c>
      <c r="L4" t="s">
        <v>35</v>
      </c>
    </row>
    <row r="5" spans="1:12" x14ac:dyDescent="0.25">
      <c r="A5">
        <v>3</v>
      </c>
      <c r="B5">
        <f>B4-100</f>
        <v>1200</v>
      </c>
      <c r="C5">
        <v>1</v>
      </c>
      <c r="D5">
        <f t="shared" si="0"/>
        <v>6.9444444444444455</v>
      </c>
      <c r="E5">
        <f t="shared" si="1"/>
        <v>63.500000000000007</v>
      </c>
      <c r="F5">
        <f>F4+(25/3)</f>
        <v>41.666666666666671</v>
      </c>
      <c r="G5">
        <f>(E5-C5)*5+240</f>
        <v>552.5</v>
      </c>
      <c r="H5">
        <f t="shared" si="2"/>
        <v>9.2083333333333339</v>
      </c>
      <c r="I5">
        <f t="shared" si="3"/>
        <v>10276.25872</v>
      </c>
      <c r="J5">
        <f t="shared" si="4"/>
        <v>171.27097866666665</v>
      </c>
      <c r="K5" t="s">
        <v>47</v>
      </c>
      <c r="L5" t="s">
        <v>36</v>
      </c>
    </row>
    <row r="6" spans="1:12" x14ac:dyDescent="0.25">
      <c r="A6">
        <v>4</v>
      </c>
      <c r="B6">
        <f>B5-100</f>
        <v>1100</v>
      </c>
      <c r="C6">
        <v>1</v>
      </c>
      <c r="D6">
        <f t="shared" si="0"/>
        <v>8.3333333333333357</v>
      </c>
      <c r="E6">
        <f t="shared" si="1"/>
        <v>76.000000000000014</v>
      </c>
      <c r="F6">
        <f>F5+(25/3)</f>
        <v>50.000000000000007</v>
      </c>
      <c r="G6">
        <f>(E6-C6)*5+240</f>
        <v>615</v>
      </c>
      <c r="H6">
        <f t="shared" si="2"/>
        <v>10.25</v>
      </c>
      <c r="I6">
        <f t="shared" si="3"/>
        <v>11213.758720000002</v>
      </c>
      <c r="J6">
        <f>I6/60</f>
        <v>186.89597866666671</v>
      </c>
      <c r="K6" t="s">
        <v>46</v>
      </c>
      <c r="L6" t="s">
        <v>40</v>
      </c>
    </row>
    <row r="7" spans="1:12" x14ac:dyDescent="0.25">
      <c r="A7">
        <v>5</v>
      </c>
      <c r="B7">
        <f>B6-100</f>
        <v>1000</v>
      </c>
      <c r="C7">
        <v>1</v>
      </c>
      <c r="D7">
        <f t="shared" si="0"/>
        <v>15.416666666666666</v>
      </c>
      <c r="E7">
        <f t="shared" si="1"/>
        <v>139.75</v>
      </c>
      <c r="F7">
        <f>F6+(170/4)</f>
        <v>92.5</v>
      </c>
      <c r="G7">
        <f>(E7-C7)*5+240</f>
        <v>933.75</v>
      </c>
      <c r="H7">
        <f t="shared" si="2"/>
        <v>15.5625</v>
      </c>
      <c r="I7">
        <f t="shared" si="3"/>
        <v>15995.00872</v>
      </c>
      <c r="J7">
        <f t="shared" si="4"/>
        <v>266.58347866666668</v>
      </c>
      <c r="K7" t="s">
        <v>45</v>
      </c>
      <c r="L7" t="s">
        <v>37</v>
      </c>
    </row>
    <row r="8" spans="1:12" x14ac:dyDescent="0.25">
      <c r="A8">
        <v>6</v>
      </c>
      <c r="B8">
        <f>B7-100</f>
        <v>900</v>
      </c>
      <c r="C8">
        <v>1</v>
      </c>
      <c r="D8">
        <f t="shared" si="0"/>
        <v>22.5</v>
      </c>
      <c r="E8">
        <f t="shared" si="1"/>
        <v>203.5</v>
      </c>
      <c r="F8">
        <f>F7+(170/4)</f>
        <v>135</v>
      </c>
      <c r="G8">
        <f>(E8-C8)*5+240</f>
        <v>1252.5</v>
      </c>
      <c r="H8">
        <f t="shared" si="2"/>
        <v>20.875</v>
      </c>
      <c r="I8">
        <f t="shared" si="3"/>
        <v>20776.258719999998</v>
      </c>
      <c r="J8">
        <f t="shared" si="4"/>
        <v>346.27097866666662</v>
      </c>
      <c r="K8" t="s">
        <v>44</v>
      </c>
      <c r="L8" t="s">
        <v>38</v>
      </c>
    </row>
    <row r="9" spans="1:12" x14ac:dyDescent="0.25">
      <c r="A9">
        <v>7</v>
      </c>
      <c r="B9">
        <v>700</v>
      </c>
      <c r="C9">
        <v>1</v>
      </c>
      <c r="D9">
        <f t="shared" si="0"/>
        <v>36.666666666666664</v>
      </c>
      <c r="E9">
        <f t="shared" si="1"/>
        <v>331</v>
      </c>
      <c r="F9">
        <f>220</f>
        <v>220</v>
      </c>
      <c r="G9">
        <f>(E9-C9)*5+240</f>
        <v>1890</v>
      </c>
      <c r="H9">
        <f t="shared" si="2"/>
        <v>31.5</v>
      </c>
      <c r="I9">
        <f t="shared" si="3"/>
        <v>30338.758719999998</v>
      </c>
      <c r="J9">
        <f t="shared" si="4"/>
        <v>505.64597866666662</v>
      </c>
      <c r="K9" t="s">
        <v>42</v>
      </c>
      <c r="L9" t="s">
        <v>39</v>
      </c>
    </row>
    <row r="10" spans="1:12" x14ac:dyDescent="0.25">
      <c r="A10">
        <v>8</v>
      </c>
      <c r="B10">
        <v>825</v>
      </c>
      <c r="C10">
        <v>1</v>
      </c>
      <c r="D10">
        <f t="shared" si="0"/>
        <v>0</v>
      </c>
      <c r="E10">
        <f t="shared" si="1"/>
        <v>1</v>
      </c>
      <c r="I10">
        <f t="shared" si="3"/>
        <v>5588.7587199999998</v>
      </c>
      <c r="J10">
        <f t="shared" si="4"/>
        <v>93.145978666666664</v>
      </c>
    </row>
    <row r="11" spans="1:12" x14ac:dyDescent="0.25">
      <c r="A11">
        <v>9</v>
      </c>
      <c r="B11">
        <v>774</v>
      </c>
      <c r="C11">
        <v>1</v>
      </c>
      <c r="D11">
        <f t="shared" si="0"/>
        <v>0</v>
      </c>
      <c r="E11">
        <f t="shared" si="1"/>
        <v>1</v>
      </c>
      <c r="I11">
        <f t="shared" si="3"/>
        <v>5588.7587199999998</v>
      </c>
      <c r="J11">
        <f t="shared" si="4"/>
        <v>93.145978666666664</v>
      </c>
    </row>
    <row r="12" spans="1:12" x14ac:dyDescent="0.25">
      <c r="A12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opLeftCell="A76" zoomScale="140" zoomScaleNormal="140" workbookViewId="0">
      <selection activeCell="F106" sqref="F106"/>
    </sheetView>
  </sheetViews>
  <sheetFormatPr defaultRowHeight="11.25" x14ac:dyDescent="0.2"/>
  <cols>
    <col min="1" max="1" width="5.5703125" style="14" customWidth="1"/>
    <col min="2" max="2" width="42" style="15" customWidth="1"/>
    <col min="3" max="3" width="4.28515625" style="15" customWidth="1"/>
    <col min="4" max="4" width="4.7109375" style="15" customWidth="1"/>
    <col min="5" max="5" width="4.85546875" style="15" customWidth="1"/>
    <col min="6" max="7" width="15" style="15" customWidth="1"/>
    <col min="8" max="8" width="6.42578125" style="16" customWidth="1"/>
    <col min="9" max="16384" width="9.140625" style="18"/>
  </cols>
  <sheetData>
    <row r="1" spans="1:8" x14ac:dyDescent="0.2">
      <c r="A1" s="31" t="s">
        <v>195</v>
      </c>
      <c r="B1" s="31"/>
      <c r="C1" s="31"/>
      <c r="D1" s="31"/>
      <c r="E1" s="31"/>
      <c r="F1" s="31"/>
      <c r="G1" s="31"/>
      <c r="H1" s="31"/>
    </row>
    <row r="2" spans="1:8" x14ac:dyDescent="0.2">
      <c r="A2" s="14" t="s">
        <v>172</v>
      </c>
      <c r="C2" s="15" t="s">
        <v>126</v>
      </c>
      <c r="D2" s="15" t="s">
        <v>87</v>
      </c>
      <c r="E2" s="15" t="s">
        <v>3</v>
      </c>
      <c r="F2" s="15" t="s">
        <v>126</v>
      </c>
      <c r="G2" s="15" t="s">
        <v>3</v>
      </c>
      <c r="H2" s="16" t="s">
        <v>224</v>
      </c>
    </row>
    <row r="3" spans="1:8" x14ac:dyDescent="0.2">
      <c r="A3" s="14">
        <v>1</v>
      </c>
      <c r="B3" s="28" t="s">
        <v>156</v>
      </c>
      <c r="C3" s="15">
        <v>1</v>
      </c>
      <c r="D3" s="15">
        <v>1</v>
      </c>
      <c r="E3" s="15">
        <v>20</v>
      </c>
      <c r="F3" s="15" t="s">
        <v>155</v>
      </c>
      <c r="H3" s="35">
        <v>35</v>
      </c>
    </row>
    <row r="4" spans="1:8" x14ac:dyDescent="0.2">
      <c r="B4" s="29"/>
      <c r="C4" s="15">
        <v>22</v>
      </c>
      <c r="D4" s="15">
        <v>2</v>
      </c>
      <c r="E4" s="15">
        <v>30</v>
      </c>
      <c r="H4" s="35"/>
    </row>
    <row r="5" spans="1:8" x14ac:dyDescent="0.2">
      <c r="B5" s="30"/>
      <c r="C5" s="15">
        <v>33</v>
      </c>
      <c r="D5" s="15">
        <v>3</v>
      </c>
      <c r="E5" s="15">
        <v>60</v>
      </c>
      <c r="G5" s="15" t="s">
        <v>157</v>
      </c>
      <c r="H5" s="35"/>
    </row>
    <row r="6" spans="1:8" x14ac:dyDescent="0.2">
      <c r="B6" s="15" t="s">
        <v>156</v>
      </c>
      <c r="C6" s="15">
        <v>11</v>
      </c>
      <c r="D6" s="15">
        <v>2</v>
      </c>
      <c r="E6" s="15">
        <v>15</v>
      </c>
      <c r="F6" s="15" t="s">
        <v>158</v>
      </c>
      <c r="G6" s="15" t="s">
        <v>170</v>
      </c>
      <c r="H6" s="16">
        <v>3</v>
      </c>
    </row>
    <row r="7" spans="1:8" x14ac:dyDescent="0.2">
      <c r="A7" s="14">
        <v>2</v>
      </c>
      <c r="B7" s="15" t="s">
        <v>159</v>
      </c>
      <c r="C7" s="15">
        <v>4</v>
      </c>
      <c r="D7" s="15">
        <v>-1</v>
      </c>
      <c r="E7" s="15">
        <v>1</v>
      </c>
      <c r="F7" s="15" t="s">
        <v>160</v>
      </c>
      <c r="G7" s="15" t="s">
        <v>161</v>
      </c>
      <c r="H7" s="16">
        <v>4</v>
      </c>
    </row>
    <row r="8" spans="1:8" x14ac:dyDescent="0.2">
      <c r="A8" s="14">
        <v>3</v>
      </c>
      <c r="B8" s="28" t="s">
        <v>156</v>
      </c>
      <c r="C8" s="15">
        <v>1</v>
      </c>
      <c r="D8" s="15">
        <v>1</v>
      </c>
      <c r="E8" s="15">
        <v>20</v>
      </c>
      <c r="F8" s="15" t="s">
        <v>162</v>
      </c>
      <c r="H8" s="32">
        <v>35</v>
      </c>
    </row>
    <row r="9" spans="1:8" x14ac:dyDescent="0.2">
      <c r="B9" s="29"/>
      <c r="C9" s="15">
        <v>22</v>
      </c>
      <c r="D9" s="15">
        <v>2</v>
      </c>
      <c r="E9" s="15">
        <v>30</v>
      </c>
      <c r="H9" s="33"/>
    </row>
    <row r="10" spans="1:8" x14ac:dyDescent="0.2">
      <c r="B10" s="30"/>
      <c r="C10" s="15">
        <v>33</v>
      </c>
      <c r="D10" s="15">
        <v>3</v>
      </c>
      <c r="E10" s="15">
        <v>60</v>
      </c>
      <c r="G10" s="15" t="s">
        <v>163</v>
      </c>
      <c r="H10" s="34"/>
    </row>
    <row r="11" spans="1:8" x14ac:dyDescent="0.2">
      <c r="A11" s="14">
        <v>4</v>
      </c>
      <c r="B11" s="15" t="s">
        <v>156</v>
      </c>
      <c r="C11" s="15">
        <v>11</v>
      </c>
      <c r="D11" s="15">
        <v>2</v>
      </c>
      <c r="E11" s="15">
        <v>15</v>
      </c>
      <c r="F11" s="15" t="s">
        <v>171</v>
      </c>
      <c r="H11" s="35">
        <v>43</v>
      </c>
    </row>
    <row r="12" spans="1:8" x14ac:dyDescent="0.2">
      <c r="B12" s="28" t="s">
        <v>184</v>
      </c>
      <c r="C12" s="15">
        <v>15.5</v>
      </c>
      <c r="D12" s="15">
        <v>0.5</v>
      </c>
      <c r="E12" s="15">
        <v>20</v>
      </c>
      <c r="H12" s="35"/>
    </row>
    <row r="13" spans="1:8" x14ac:dyDescent="0.2">
      <c r="B13" s="29"/>
      <c r="C13" s="15">
        <v>21</v>
      </c>
      <c r="D13" s="15">
        <v>1</v>
      </c>
      <c r="E13" s="15">
        <v>30</v>
      </c>
      <c r="H13" s="35"/>
    </row>
    <row r="14" spans="1:8" x14ac:dyDescent="0.2">
      <c r="B14" s="29"/>
      <c r="C14" s="15">
        <v>32</v>
      </c>
      <c r="D14" s="15">
        <v>2</v>
      </c>
      <c r="E14" s="15">
        <v>40</v>
      </c>
      <c r="H14" s="35"/>
    </row>
    <row r="15" spans="1:8" x14ac:dyDescent="0.2">
      <c r="B15" s="29"/>
      <c r="C15" s="15">
        <v>43</v>
      </c>
      <c r="D15" s="15">
        <v>3</v>
      </c>
      <c r="E15" s="15">
        <v>70</v>
      </c>
      <c r="H15" s="35"/>
    </row>
    <row r="16" spans="1:8" x14ac:dyDescent="0.2">
      <c r="B16" s="30"/>
      <c r="C16" s="15">
        <v>74</v>
      </c>
      <c r="D16" s="15">
        <v>4</v>
      </c>
      <c r="E16" s="15">
        <v>90</v>
      </c>
      <c r="G16" s="15" t="s">
        <v>164</v>
      </c>
      <c r="H16" s="35"/>
    </row>
    <row r="17" spans="1:8" x14ac:dyDescent="0.2">
      <c r="A17" s="14">
        <v>5</v>
      </c>
      <c r="B17" s="15" t="s">
        <v>156</v>
      </c>
      <c r="C17" s="15">
        <v>33</v>
      </c>
      <c r="D17" s="15">
        <v>3</v>
      </c>
      <c r="E17" s="15">
        <v>39</v>
      </c>
      <c r="F17" s="15" t="s">
        <v>165</v>
      </c>
      <c r="H17" s="35">
        <v>35</v>
      </c>
    </row>
    <row r="18" spans="1:8" x14ac:dyDescent="0.2">
      <c r="B18" s="28" t="s">
        <v>185</v>
      </c>
      <c r="C18" s="15">
        <v>40</v>
      </c>
      <c r="D18" s="15">
        <v>1</v>
      </c>
      <c r="E18" s="15">
        <v>50</v>
      </c>
      <c r="H18" s="35"/>
    </row>
    <row r="19" spans="1:8" x14ac:dyDescent="0.2">
      <c r="B19" s="29"/>
      <c r="C19" s="15">
        <v>52</v>
      </c>
      <c r="D19" s="15">
        <v>2</v>
      </c>
      <c r="E19" s="15">
        <v>70</v>
      </c>
      <c r="G19" s="15" t="s">
        <v>166</v>
      </c>
      <c r="H19" s="35"/>
    </row>
    <row r="20" spans="1:8" x14ac:dyDescent="0.2">
      <c r="B20" s="29"/>
      <c r="C20" s="15">
        <v>43.5</v>
      </c>
      <c r="D20" s="15">
        <v>1</v>
      </c>
      <c r="E20" s="15">
        <v>45.5</v>
      </c>
      <c r="F20" s="15" t="s">
        <v>167</v>
      </c>
      <c r="H20" s="35"/>
    </row>
    <row r="21" spans="1:8" ht="22.5" x14ac:dyDescent="0.2">
      <c r="B21" s="30"/>
      <c r="C21" s="15">
        <v>74</v>
      </c>
      <c r="D21" s="15">
        <v>4</v>
      </c>
      <c r="E21" s="15">
        <v>102</v>
      </c>
      <c r="G21" s="17" t="s">
        <v>168</v>
      </c>
      <c r="H21" s="35"/>
    </row>
    <row r="22" spans="1:8" x14ac:dyDescent="0.2">
      <c r="A22" s="14">
        <v>6</v>
      </c>
      <c r="B22" s="28" t="s">
        <v>156</v>
      </c>
      <c r="C22" s="15">
        <v>1</v>
      </c>
      <c r="D22" s="15">
        <v>1</v>
      </c>
      <c r="E22" s="15">
        <v>20</v>
      </c>
      <c r="F22" s="15" t="s">
        <v>169</v>
      </c>
      <c r="H22" s="35">
        <v>35</v>
      </c>
    </row>
    <row r="23" spans="1:8" x14ac:dyDescent="0.2">
      <c r="B23" s="29"/>
      <c r="C23" s="15">
        <v>22</v>
      </c>
      <c r="D23" s="15">
        <v>2</v>
      </c>
      <c r="E23" s="15">
        <v>30</v>
      </c>
      <c r="H23" s="35"/>
    </row>
    <row r="24" spans="1:8" x14ac:dyDescent="0.2">
      <c r="B24" s="30"/>
      <c r="C24" s="15">
        <v>33</v>
      </c>
      <c r="D24" s="15">
        <v>3</v>
      </c>
      <c r="E24" s="15">
        <v>60</v>
      </c>
      <c r="G24" s="15" t="s">
        <v>181</v>
      </c>
      <c r="H24" s="35"/>
    </row>
    <row r="25" spans="1:8" x14ac:dyDescent="0.2">
      <c r="B25" s="15" t="s">
        <v>182</v>
      </c>
      <c r="C25" s="15">
        <v>40</v>
      </c>
      <c r="D25" s="15">
        <v>10</v>
      </c>
      <c r="E25" s="15">
        <v>60</v>
      </c>
      <c r="F25" s="15" t="s">
        <v>183</v>
      </c>
      <c r="G25" s="15" t="s">
        <v>187</v>
      </c>
      <c r="H25" s="16">
        <v>3</v>
      </c>
    </row>
    <row r="26" spans="1:8" x14ac:dyDescent="0.2">
      <c r="A26" s="14">
        <v>7</v>
      </c>
      <c r="B26" s="28" t="s">
        <v>186</v>
      </c>
      <c r="C26" s="15">
        <v>2</v>
      </c>
      <c r="D26" s="15">
        <v>0.5</v>
      </c>
      <c r="E26" s="15">
        <v>10</v>
      </c>
      <c r="F26" s="15" t="s">
        <v>188</v>
      </c>
      <c r="H26" s="32">
        <v>43</v>
      </c>
    </row>
    <row r="27" spans="1:8" x14ac:dyDescent="0.2">
      <c r="B27" s="29"/>
      <c r="C27" s="15">
        <v>11</v>
      </c>
      <c r="D27" s="15">
        <v>1</v>
      </c>
      <c r="E27" s="15">
        <v>20</v>
      </c>
      <c r="H27" s="33"/>
    </row>
    <row r="28" spans="1:8" x14ac:dyDescent="0.2">
      <c r="B28" s="29"/>
      <c r="C28" s="15">
        <v>22</v>
      </c>
      <c r="D28" s="15">
        <v>2</v>
      </c>
      <c r="E28" s="15">
        <v>30</v>
      </c>
      <c r="H28" s="33"/>
    </row>
    <row r="29" spans="1:8" x14ac:dyDescent="0.2">
      <c r="B29" s="30"/>
      <c r="C29" s="15">
        <v>33</v>
      </c>
      <c r="D29" s="15">
        <v>3</v>
      </c>
      <c r="E29" s="15">
        <v>63</v>
      </c>
      <c r="G29" s="15" t="s">
        <v>189</v>
      </c>
      <c r="H29" s="34"/>
    </row>
    <row r="30" spans="1:8" x14ac:dyDescent="0.2">
      <c r="A30" s="14">
        <v>8</v>
      </c>
      <c r="B30" s="28" t="s">
        <v>190</v>
      </c>
      <c r="C30" s="15">
        <v>8</v>
      </c>
      <c r="D30" s="15">
        <v>0.5</v>
      </c>
      <c r="E30" s="15">
        <v>16</v>
      </c>
      <c r="F30" s="15" t="s">
        <v>191</v>
      </c>
      <c r="H30" s="32">
        <v>44</v>
      </c>
    </row>
    <row r="31" spans="1:8" x14ac:dyDescent="0.2">
      <c r="B31" s="29"/>
      <c r="C31" s="15">
        <v>17</v>
      </c>
      <c r="D31" s="15">
        <v>1</v>
      </c>
      <c r="E31" s="15">
        <v>26</v>
      </c>
      <c r="H31" s="33"/>
    </row>
    <row r="32" spans="1:8" x14ac:dyDescent="0.2">
      <c r="B32" s="29"/>
      <c r="C32" s="15">
        <v>28</v>
      </c>
      <c r="D32" s="15">
        <v>2</v>
      </c>
      <c r="E32" s="15">
        <v>40</v>
      </c>
      <c r="H32" s="33"/>
    </row>
    <row r="33" spans="1:8" x14ac:dyDescent="0.2">
      <c r="B33" s="30"/>
      <c r="C33" s="15">
        <v>43</v>
      </c>
      <c r="D33" s="15">
        <v>3</v>
      </c>
      <c r="E33" s="15">
        <v>70</v>
      </c>
      <c r="G33" s="15" t="s">
        <v>192</v>
      </c>
      <c r="H33" s="34"/>
    </row>
    <row r="34" spans="1:8" x14ac:dyDescent="0.2">
      <c r="A34" s="14">
        <v>9</v>
      </c>
      <c r="B34" s="28" t="s">
        <v>193</v>
      </c>
      <c r="C34" s="15">
        <v>21</v>
      </c>
      <c r="D34" s="15">
        <v>2</v>
      </c>
      <c r="E34" s="15">
        <v>25</v>
      </c>
      <c r="F34" s="15" t="s">
        <v>194</v>
      </c>
      <c r="H34" s="32">
        <v>42</v>
      </c>
    </row>
    <row r="35" spans="1:8" x14ac:dyDescent="0.2">
      <c r="B35" s="29"/>
      <c r="C35" s="15">
        <v>25.5</v>
      </c>
      <c r="D35" s="15">
        <v>0.5</v>
      </c>
      <c r="E35" s="15">
        <v>31</v>
      </c>
      <c r="H35" s="33"/>
    </row>
    <row r="36" spans="1:8" x14ac:dyDescent="0.2">
      <c r="B36" s="29"/>
      <c r="C36" s="15">
        <v>32</v>
      </c>
      <c r="D36" s="15">
        <v>1</v>
      </c>
      <c r="E36" s="15">
        <v>40</v>
      </c>
      <c r="H36" s="33"/>
    </row>
    <row r="37" spans="1:8" x14ac:dyDescent="0.2">
      <c r="B37" s="29"/>
      <c r="C37" s="15">
        <v>42</v>
      </c>
      <c r="D37" s="15">
        <v>2</v>
      </c>
      <c r="E37" s="15">
        <v>60</v>
      </c>
      <c r="H37" s="33"/>
    </row>
    <row r="38" spans="1:8" x14ac:dyDescent="0.2">
      <c r="B38" s="30"/>
      <c r="C38" s="15">
        <v>63</v>
      </c>
      <c r="D38" s="15">
        <v>3</v>
      </c>
      <c r="E38" s="15">
        <v>84</v>
      </c>
      <c r="G38" s="15" t="s">
        <v>196</v>
      </c>
      <c r="H38" s="34"/>
    </row>
    <row r="39" spans="1:8" x14ac:dyDescent="0.2">
      <c r="A39" s="14">
        <v>10</v>
      </c>
      <c r="B39" s="28" t="s">
        <v>199</v>
      </c>
      <c r="C39" s="15">
        <v>40</v>
      </c>
      <c r="D39" s="15">
        <v>10</v>
      </c>
      <c r="E39" s="15">
        <v>60</v>
      </c>
      <c r="F39" s="15" t="s">
        <v>197</v>
      </c>
      <c r="H39" s="32">
        <v>53</v>
      </c>
    </row>
    <row r="40" spans="1:8" x14ac:dyDescent="0.2">
      <c r="B40" s="29"/>
      <c r="C40" s="15">
        <v>60.5</v>
      </c>
      <c r="D40" s="15">
        <v>0.5</v>
      </c>
      <c r="E40" s="15">
        <v>70</v>
      </c>
      <c r="H40" s="33"/>
    </row>
    <row r="41" spans="1:8" x14ac:dyDescent="0.2">
      <c r="B41" s="29"/>
      <c r="C41" s="15">
        <v>71</v>
      </c>
      <c r="D41" s="15">
        <v>1</v>
      </c>
      <c r="E41" s="15">
        <v>80</v>
      </c>
      <c r="H41" s="33"/>
    </row>
    <row r="42" spans="1:8" x14ac:dyDescent="0.2">
      <c r="B42" s="29"/>
      <c r="C42" s="15">
        <v>82</v>
      </c>
      <c r="D42" s="15">
        <v>2</v>
      </c>
      <c r="E42" s="15">
        <v>100</v>
      </c>
      <c r="H42" s="33"/>
    </row>
    <row r="43" spans="1:8" x14ac:dyDescent="0.2">
      <c r="B43" s="30"/>
      <c r="C43" s="15">
        <v>103</v>
      </c>
      <c r="D43" s="15">
        <v>3</v>
      </c>
      <c r="E43" s="15">
        <v>130</v>
      </c>
      <c r="G43" s="15" t="s">
        <v>198</v>
      </c>
      <c r="H43" s="34"/>
    </row>
    <row r="44" spans="1:8" x14ac:dyDescent="0.2">
      <c r="A44" s="14">
        <v>11</v>
      </c>
      <c r="B44" s="15" t="s">
        <v>200</v>
      </c>
      <c r="C44" s="15">
        <v>0</v>
      </c>
      <c r="D44" s="15">
        <v>4</v>
      </c>
      <c r="E44" s="15">
        <v>100</v>
      </c>
      <c r="F44" s="15" t="s">
        <v>204</v>
      </c>
      <c r="G44" s="15" t="s">
        <v>211</v>
      </c>
    </row>
    <row r="45" spans="1:8" x14ac:dyDescent="0.2">
      <c r="B45" s="15" t="s">
        <v>201</v>
      </c>
      <c r="C45" s="15">
        <v>0</v>
      </c>
      <c r="D45" s="15">
        <v>4</v>
      </c>
      <c r="E45" s="15">
        <v>100</v>
      </c>
      <c r="F45" s="15" t="s">
        <v>210</v>
      </c>
      <c r="G45" s="15" t="s">
        <v>209</v>
      </c>
    </row>
    <row r="46" spans="1:8" x14ac:dyDescent="0.2">
      <c r="B46" s="15" t="s">
        <v>202</v>
      </c>
      <c r="C46" s="15">
        <v>0</v>
      </c>
      <c r="D46" s="15">
        <v>4</v>
      </c>
      <c r="E46" s="15">
        <v>100</v>
      </c>
      <c r="F46" s="15" t="s">
        <v>208</v>
      </c>
      <c r="G46" s="15" t="s">
        <v>207</v>
      </c>
    </row>
    <row r="47" spans="1:8" x14ac:dyDescent="0.2">
      <c r="B47" s="15" t="s">
        <v>203</v>
      </c>
      <c r="C47" s="15">
        <v>0</v>
      </c>
      <c r="D47" s="15">
        <v>4</v>
      </c>
      <c r="E47" s="15">
        <v>100</v>
      </c>
      <c r="F47" s="15" t="s">
        <v>206</v>
      </c>
      <c r="G47" s="15" t="s">
        <v>205</v>
      </c>
    </row>
    <row r="48" spans="1:8" x14ac:dyDescent="0.2">
      <c r="A48" s="14">
        <v>12</v>
      </c>
      <c r="B48" s="15" t="s">
        <v>232</v>
      </c>
      <c r="C48" s="15">
        <v>10</v>
      </c>
      <c r="D48" s="15">
        <v>20</v>
      </c>
      <c r="E48" s="15">
        <v>130</v>
      </c>
      <c r="F48" s="15" t="s">
        <v>212</v>
      </c>
      <c r="G48" s="15" t="s">
        <v>213</v>
      </c>
      <c r="H48" s="16">
        <v>7</v>
      </c>
    </row>
    <row r="49" spans="1:8" x14ac:dyDescent="0.2">
      <c r="B49" s="15" t="s">
        <v>232</v>
      </c>
      <c r="C49" s="15">
        <v>10</v>
      </c>
      <c r="D49" s="15">
        <v>6</v>
      </c>
      <c r="E49" s="15">
        <v>400</v>
      </c>
      <c r="F49" s="15" t="s">
        <v>214</v>
      </c>
      <c r="G49" s="15" t="s">
        <v>215</v>
      </c>
      <c r="H49" s="16">
        <v>66</v>
      </c>
    </row>
    <row r="50" spans="1:8" x14ac:dyDescent="0.2">
      <c r="A50" s="14">
        <v>13</v>
      </c>
      <c r="B50" s="15" t="s">
        <v>216</v>
      </c>
      <c r="C50" s="15">
        <v>0</v>
      </c>
      <c r="D50" s="15">
        <v>4.5</v>
      </c>
      <c r="E50" s="15">
        <v>180</v>
      </c>
      <c r="F50" s="15" t="s">
        <v>219</v>
      </c>
      <c r="G50" s="15" t="s">
        <v>220</v>
      </c>
      <c r="H50" s="16">
        <v>41</v>
      </c>
    </row>
    <row r="51" spans="1:8" x14ac:dyDescent="0.2">
      <c r="B51" s="15" t="s">
        <v>217</v>
      </c>
      <c r="C51" s="15">
        <v>0</v>
      </c>
      <c r="D51" s="15">
        <v>4.5</v>
      </c>
      <c r="E51" s="15">
        <v>180</v>
      </c>
      <c r="F51" s="15" t="s">
        <v>221</v>
      </c>
      <c r="G51" s="15" t="s">
        <v>222</v>
      </c>
      <c r="H51" s="16">
        <v>41</v>
      </c>
    </row>
    <row r="52" spans="1:8" x14ac:dyDescent="0.2">
      <c r="B52" s="15" t="s">
        <v>218</v>
      </c>
      <c r="C52" s="15">
        <v>0</v>
      </c>
      <c r="D52" s="15">
        <v>1.5</v>
      </c>
      <c r="E52" s="15">
        <v>60</v>
      </c>
      <c r="F52" s="15" t="s">
        <v>223</v>
      </c>
      <c r="G52" s="15" t="s">
        <v>225</v>
      </c>
      <c r="H52" s="16">
        <v>41</v>
      </c>
    </row>
    <row r="53" spans="1:8" x14ac:dyDescent="0.2">
      <c r="B53" s="15" t="s">
        <v>216</v>
      </c>
      <c r="C53" s="15">
        <v>40</v>
      </c>
      <c r="D53" s="15">
        <v>4.5</v>
      </c>
      <c r="E53" s="15">
        <v>80.5</v>
      </c>
      <c r="F53" s="15" t="s">
        <v>226</v>
      </c>
      <c r="G53" s="15" t="s">
        <v>227</v>
      </c>
      <c r="H53" s="16">
        <v>10</v>
      </c>
    </row>
    <row r="54" spans="1:8" x14ac:dyDescent="0.2">
      <c r="B54" s="15" t="s">
        <v>217</v>
      </c>
      <c r="C54" s="15">
        <v>40</v>
      </c>
      <c r="D54" s="15">
        <v>4.5</v>
      </c>
      <c r="E54" s="15">
        <v>80.5</v>
      </c>
      <c r="F54" s="15" t="s">
        <v>228</v>
      </c>
      <c r="G54" s="15" t="s">
        <v>229</v>
      </c>
      <c r="H54" s="16">
        <v>10</v>
      </c>
    </row>
    <row r="55" spans="1:8" x14ac:dyDescent="0.2">
      <c r="B55" s="15" t="s">
        <v>218</v>
      </c>
      <c r="C55" s="15">
        <v>20</v>
      </c>
      <c r="D55" s="15">
        <v>1.5</v>
      </c>
      <c r="E55" s="15">
        <v>39.5</v>
      </c>
      <c r="F55" s="15" t="s">
        <v>230</v>
      </c>
      <c r="G55" s="15" t="s">
        <v>231</v>
      </c>
      <c r="H55" s="16">
        <v>14</v>
      </c>
    </row>
    <row r="56" spans="1:8" x14ac:dyDescent="0.2">
      <c r="A56" s="14">
        <v>14</v>
      </c>
      <c r="B56" s="15" t="s">
        <v>233</v>
      </c>
      <c r="C56" s="15">
        <v>10</v>
      </c>
      <c r="D56" s="15">
        <v>12</v>
      </c>
      <c r="E56" s="15">
        <v>406</v>
      </c>
      <c r="F56" s="15" t="s">
        <v>234</v>
      </c>
      <c r="G56" s="15" t="s">
        <v>235</v>
      </c>
      <c r="H56" s="16">
        <v>34</v>
      </c>
    </row>
    <row r="57" spans="1:8" x14ac:dyDescent="0.2">
      <c r="B57" s="15" t="s">
        <v>236</v>
      </c>
      <c r="C57" s="15">
        <v>10</v>
      </c>
      <c r="D57" s="15">
        <v>12</v>
      </c>
      <c r="E57" s="15">
        <v>406</v>
      </c>
      <c r="F57" s="15" t="s">
        <v>237</v>
      </c>
      <c r="G57" s="15" t="s">
        <v>240</v>
      </c>
      <c r="H57" s="16">
        <v>34</v>
      </c>
    </row>
    <row r="58" spans="1:8" x14ac:dyDescent="0.2">
      <c r="B58" s="15" t="s">
        <v>239</v>
      </c>
      <c r="C58" s="15">
        <v>10</v>
      </c>
      <c r="D58" s="15">
        <v>12</v>
      </c>
      <c r="E58" s="15">
        <v>406</v>
      </c>
      <c r="F58" s="15" t="s">
        <v>238</v>
      </c>
      <c r="G58" s="15" t="s">
        <v>241</v>
      </c>
      <c r="H58" s="16">
        <v>34</v>
      </c>
    </row>
    <row r="59" spans="1:8" x14ac:dyDescent="0.2">
      <c r="B59" s="15" t="s">
        <v>232</v>
      </c>
      <c r="C59" s="15">
        <v>10</v>
      </c>
      <c r="D59" s="15">
        <v>12</v>
      </c>
      <c r="E59" s="15">
        <v>406</v>
      </c>
      <c r="F59" s="15" t="s">
        <v>242</v>
      </c>
      <c r="G59" s="15" t="s">
        <v>243</v>
      </c>
      <c r="H59" s="16">
        <v>34</v>
      </c>
    </row>
    <row r="60" spans="1:8" x14ac:dyDescent="0.2">
      <c r="A60" s="14">
        <v>15</v>
      </c>
      <c r="B60" s="15" t="s">
        <v>252</v>
      </c>
      <c r="C60" s="15">
        <v>0.1</v>
      </c>
      <c r="D60" s="15">
        <v>0.1</v>
      </c>
      <c r="E60" s="15">
        <v>0.9</v>
      </c>
      <c r="F60" s="15" t="s">
        <v>244</v>
      </c>
      <c r="G60" s="15" t="s">
        <v>246</v>
      </c>
      <c r="H60" s="16">
        <v>9</v>
      </c>
    </row>
    <row r="61" spans="1:8" x14ac:dyDescent="0.2">
      <c r="B61" s="15" t="s">
        <v>253</v>
      </c>
      <c r="C61" s="15">
        <v>0.1</v>
      </c>
      <c r="D61" s="15">
        <v>0.1</v>
      </c>
      <c r="E61" s="15">
        <v>0.9</v>
      </c>
      <c r="F61" s="15" t="s">
        <v>247</v>
      </c>
      <c r="G61" s="15" t="s">
        <v>248</v>
      </c>
      <c r="H61" s="16">
        <v>9</v>
      </c>
    </row>
    <row r="62" spans="1:8" x14ac:dyDescent="0.2">
      <c r="B62" s="15" t="s">
        <v>254</v>
      </c>
      <c r="C62" s="15">
        <v>0.1</v>
      </c>
      <c r="D62" s="15">
        <v>0.1</v>
      </c>
      <c r="E62" s="15">
        <v>0.9</v>
      </c>
      <c r="F62" s="15" t="s">
        <v>249</v>
      </c>
      <c r="G62" s="15" t="s">
        <v>250</v>
      </c>
      <c r="H62" s="16">
        <v>9</v>
      </c>
    </row>
    <row r="63" spans="1:8" x14ac:dyDescent="0.2">
      <c r="B63" s="15" t="s">
        <v>245</v>
      </c>
      <c r="C63" s="15">
        <v>0.1</v>
      </c>
      <c r="D63" s="15">
        <v>0.1</v>
      </c>
      <c r="E63" s="15">
        <v>0.9</v>
      </c>
      <c r="F63" s="15" t="s">
        <v>251</v>
      </c>
      <c r="G63" s="15" t="s">
        <v>255</v>
      </c>
      <c r="H63" s="16">
        <v>9</v>
      </c>
    </row>
    <row r="64" spans="1:8" x14ac:dyDescent="0.2">
      <c r="A64" s="14">
        <v>16</v>
      </c>
      <c r="B64" s="15" t="s">
        <v>310</v>
      </c>
      <c r="C64" s="15">
        <v>10</v>
      </c>
      <c r="D64" s="15">
        <v>12</v>
      </c>
      <c r="E64" s="15">
        <v>202</v>
      </c>
      <c r="F64" s="15" t="s">
        <v>309</v>
      </c>
      <c r="G64" s="15" t="s">
        <v>315</v>
      </c>
      <c r="H64" s="16">
        <v>17</v>
      </c>
    </row>
    <row r="65" spans="1:8" x14ac:dyDescent="0.2">
      <c r="B65" s="15" t="s">
        <v>311</v>
      </c>
      <c r="C65" s="15">
        <v>10</v>
      </c>
      <c r="D65" s="15">
        <v>12</v>
      </c>
      <c r="E65" s="15">
        <v>202</v>
      </c>
      <c r="F65" s="15" t="s">
        <v>316</v>
      </c>
      <c r="G65" s="15" t="s">
        <v>317</v>
      </c>
      <c r="H65" s="16">
        <v>17</v>
      </c>
    </row>
    <row r="66" spans="1:8" x14ac:dyDescent="0.2">
      <c r="B66" s="15" t="s">
        <v>312</v>
      </c>
      <c r="C66" s="15">
        <v>10</v>
      </c>
      <c r="D66" s="15">
        <v>12</v>
      </c>
      <c r="E66" s="15">
        <v>202</v>
      </c>
      <c r="F66" s="15" t="s">
        <v>318</v>
      </c>
      <c r="G66" s="15" t="s">
        <v>319</v>
      </c>
      <c r="H66" s="16">
        <v>17</v>
      </c>
    </row>
    <row r="67" spans="1:8" x14ac:dyDescent="0.2">
      <c r="B67" s="15" t="s">
        <v>314</v>
      </c>
      <c r="C67" s="15">
        <v>10</v>
      </c>
      <c r="D67" s="15">
        <v>12</v>
      </c>
      <c r="E67" s="15">
        <v>202</v>
      </c>
      <c r="F67" s="15" t="s">
        <v>313</v>
      </c>
      <c r="G67" s="15" t="s">
        <v>321</v>
      </c>
      <c r="H67" s="16">
        <v>17</v>
      </c>
    </row>
    <row r="68" spans="1:8" x14ac:dyDescent="0.2">
      <c r="A68" s="14">
        <v>17</v>
      </c>
      <c r="B68" s="15" t="s">
        <v>320</v>
      </c>
      <c r="C68" s="15">
        <v>100</v>
      </c>
      <c r="D68" s="15">
        <v>-5</v>
      </c>
      <c r="E68" s="15">
        <v>40</v>
      </c>
      <c r="F68" s="15" t="s">
        <v>322</v>
      </c>
      <c r="G68" s="15" t="s">
        <v>323</v>
      </c>
      <c r="H68" s="16">
        <v>13</v>
      </c>
    </row>
    <row r="69" spans="1:8" x14ac:dyDescent="0.2">
      <c r="B69" s="15" t="s">
        <v>320</v>
      </c>
      <c r="C69" s="15">
        <v>35</v>
      </c>
      <c r="D69" s="15">
        <v>-5</v>
      </c>
      <c r="E69" s="15">
        <v>5</v>
      </c>
      <c r="F69" s="15" t="s">
        <v>324</v>
      </c>
      <c r="G69" s="15" t="s">
        <v>325</v>
      </c>
      <c r="H69" s="16">
        <v>7</v>
      </c>
    </row>
    <row r="70" spans="1:8" x14ac:dyDescent="0.2">
      <c r="B70" s="15" t="s">
        <v>326</v>
      </c>
      <c r="C70" s="15">
        <v>100</v>
      </c>
      <c r="D70" s="15">
        <v>-10</v>
      </c>
      <c r="E70" s="15">
        <v>10</v>
      </c>
      <c r="F70" s="15" t="s">
        <v>327</v>
      </c>
      <c r="G70" s="15" t="s">
        <v>328</v>
      </c>
      <c r="H70" s="16">
        <v>10</v>
      </c>
    </row>
    <row r="71" spans="1:8" x14ac:dyDescent="0.2">
      <c r="A71" s="14">
        <v>18</v>
      </c>
      <c r="B71" s="28" t="s">
        <v>330</v>
      </c>
      <c r="C71" s="15">
        <v>1</v>
      </c>
      <c r="D71" s="15">
        <v>1</v>
      </c>
      <c r="E71" s="15">
        <v>20</v>
      </c>
      <c r="F71" s="15" t="s">
        <v>329</v>
      </c>
      <c r="H71" s="35">
        <v>30</v>
      </c>
    </row>
    <row r="72" spans="1:8" x14ac:dyDescent="0.2">
      <c r="B72" s="29"/>
      <c r="H72" s="35"/>
    </row>
    <row r="73" spans="1:8" x14ac:dyDescent="0.2">
      <c r="B73" s="30"/>
      <c r="C73" s="15">
        <v>22</v>
      </c>
      <c r="D73" s="15">
        <v>2</v>
      </c>
      <c r="E73" s="15">
        <v>40</v>
      </c>
      <c r="G73" s="15" t="s">
        <v>331</v>
      </c>
      <c r="H73" s="35"/>
    </row>
    <row r="74" spans="1:8" x14ac:dyDescent="0.2">
      <c r="A74" s="14">
        <v>19</v>
      </c>
      <c r="B74" s="15" t="s">
        <v>358</v>
      </c>
      <c r="C74" s="15">
        <v>1</v>
      </c>
      <c r="D74" s="15">
        <v>1</v>
      </c>
      <c r="E74" s="15">
        <v>1</v>
      </c>
      <c r="F74" s="15" t="s">
        <v>357</v>
      </c>
      <c r="G74" s="15" t="s">
        <v>357</v>
      </c>
    </row>
    <row r="75" spans="1:8" x14ac:dyDescent="0.2">
      <c r="A75" s="31" t="s">
        <v>359</v>
      </c>
      <c r="B75" s="31"/>
      <c r="C75" s="31"/>
      <c r="D75" s="31"/>
      <c r="E75" s="31"/>
      <c r="F75" s="31"/>
      <c r="G75" s="31"/>
      <c r="H75" s="31"/>
    </row>
    <row r="76" spans="1:8" x14ac:dyDescent="0.2">
      <c r="A76" s="14">
        <v>20</v>
      </c>
      <c r="B76" s="15" t="s">
        <v>334</v>
      </c>
      <c r="C76" s="15">
        <v>2.6</v>
      </c>
      <c r="D76" s="15">
        <v>0.05</v>
      </c>
      <c r="E76" s="15">
        <v>3.2</v>
      </c>
      <c r="F76" s="15" t="s">
        <v>332</v>
      </c>
      <c r="G76" s="15" t="s">
        <v>333</v>
      </c>
      <c r="H76" s="16">
        <v>13</v>
      </c>
    </row>
    <row r="77" spans="1:8" x14ac:dyDescent="0.2">
      <c r="C77" s="15">
        <v>2.4</v>
      </c>
      <c r="D77" s="15">
        <v>0.05</v>
      </c>
      <c r="E77" s="15">
        <v>2.5499999999999998</v>
      </c>
      <c r="F77" s="15" t="s">
        <v>336</v>
      </c>
      <c r="G77" s="15" t="s">
        <v>337</v>
      </c>
      <c r="H77" s="16">
        <v>4</v>
      </c>
    </row>
    <row r="78" spans="1:8" x14ac:dyDescent="0.2">
      <c r="B78" s="15" t="s">
        <v>335</v>
      </c>
      <c r="C78" s="15">
        <v>2.4</v>
      </c>
      <c r="D78" s="15">
        <v>0.05</v>
      </c>
      <c r="E78" s="15">
        <v>3.2</v>
      </c>
      <c r="F78" s="15" t="s">
        <v>338</v>
      </c>
      <c r="G78" s="15" t="s">
        <v>339</v>
      </c>
      <c r="H78" s="16">
        <v>17</v>
      </c>
    </row>
    <row r="79" spans="1:8" x14ac:dyDescent="0.2">
      <c r="B79" s="15" t="s">
        <v>335</v>
      </c>
      <c r="C79" s="15">
        <v>2.4249999999999998</v>
      </c>
      <c r="D79" s="15">
        <v>0.05</v>
      </c>
      <c r="E79" s="15">
        <v>3.1749999999999998</v>
      </c>
      <c r="F79" s="15" t="s">
        <v>340</v>
      </c>
      <c r="G79" s="15" t="s">
        <v>341</v>
      </c>
      <c r="H79" s="16">
        <v>16</v>
      </c>
    </row>
    <row r="80" spans="1:8" x14ac:dyDescent="0.2">
      <c r="B80" s="15" t="s">
        <v>334</v>
      </c>
      <c r="C80" s="15">
        <v>2.4249999999999998</v>
      </c>
      <c r="D80" s="15">
        <v>0.05</v>
      </c>
      <c r="E80" s="15">
        <v>3.1749999999999998</v>
      </c>
      <c r="F80" s="15" t="s">
        <v>342</v>
      </c>
      <c r="G80" s="15" t="s">
        <v>343</v>
      </c>
      <c r="H80" s="16">
        <v>16</v>
      </c>
    </row>
    <row r="81" spans="1:8" x14ac:dyDescent="0.2">
      <c r="B81" s="15" t="s">
        <v>334</v>
      </c>
      <c r="C81" s="15">
        <v>3.2250000000000001</v>
      </c>
      <c r="D81" s="15">
        <v>2.5000000000000001E-2</v>
      </c>
      <c r="E81" s="15">
        <v>3.35</v>
      </c>
      <c r="F81" s="15" t="s">
        <v>344</v>
      </c>
      <c r="G81" s="15" t="s">
        <v>345</v>
      </c>
      <c r="H81" s="16">
        <v>6</v>
      </c>
    </row>
    <row r="82" spans="1:8" x14ac:dyDescent="0.2">
      <c r="B82" s="15" t="s">
        <v>335</v>
      </c>
      <c r="C82" s="15">
        <v>3.2250000000000001</v>
      </c>
      <c r="D82" s="15">
        <v>2.5000000000000001E-2</v>
      </c>
      <c r="E82" s="15">
        <v>3.35</v>
      </c>
      <c r="F82" s="15" t="s">
        <v>346</v>
      </c>
      <c r="G82" s="15" t="s">
        <v>347</v>
      </c>
      <c r="H82" s="16">
        <v>6</v>
      </c>
    </row>
    <row r="83" spans="1:8" x14ac:dyDescent="0.2">
      <c r="B83" s="15" t="s">
        <v>334</v>
      </c>
      <c r="C83" s="15">
        <v>2.375</v>
      </c>
      <c r="D83" s="15">
        <v>0</v>
      </c>
      <c r="E83" s="15">
        <v>2.375</v>
      </c>
      <c r="F83" s="15" t="s">
        <v>348</v>
      </c>
      <c r="G83" s="15" t="s">
        <v>348</v>
      </c>
      <c r="H83" s="16">
        <v>1</v>
      </c>
    </row>
    <row r="85" spans="1:8" x14ac:dyDescent="0.2">
      <c r="A85" s="14">
        <v>21</v>
      </c>
      <c r="B85" s="15" t="s">
        <v>350</v>
      </c>
      <c r="C85" s="15">
        <v>2.4249999999999998</v>
      </c>
      <c r="D85" s="15">
        <v>2.5000000000000001E-2</v>
      </c>
      <c r="E85" s="15">
        <v>3.35</v>
      </c>
      <c r="F85" s="15" t="s">
        <v>349</v>
      </c>
      <c r="G85" s="15" t="s">
        <v>351</v>
      </c>
      <c r="H85" s="16">
        <v>38</v>
      </c>
    </row>
    <row r="86" spans="1:8" x14ac:dyDescent="0.2">
      <c r="B86" s="15" t="s">
        <v>352</v>
      </c>
      <c r="C86" s="15">
        <v>3.3250000000000002</v>
      </c>
      <c r="D86" s="15">
        <v>-2.5000000000000001E-2</v>
      </c>
      <c r="E86" s="15">
        <v>2.4</v>
      </c>
      <c r="F86" s="15" t="s">
        <v>353</v>
      </c>
      <c r="G86" s="15" t="s">
        <v>354</v>
      </c>
      <c r="H86" s="16">
        <v>38</v>
      </c>
    </row>
    <row r="87" spans="1:8" x14ac:dyDescent="0.2">
      <c r="B87" s="15" t="s">
        <v>356</v>
      </c>
      <c r="C87" s="15">
        <v>2.6749999999999998</v>
      </c>
      <c r="D87" s="15">
        <v>2.5000000000000001E-2</v>
      </c>
      <c r="E87" s="15">
        <v>3.35</v>
      </c>
      <c r="F87" s="15" t="s">
        <v>355</v>
      </c>
      <c r="G87" s="15" t="s">
        <v>360</v>
      </c>
      <c r="H87" s="16">
        <v>28</v>
      </c>
    </row>
    <row r="88" spans="1:8" x14ac:dyDescent="0.2">
      <c r="B88" s="15" t="s">
        <v>362</v>
      </c>
      <c r="C88" s="15">
        <v>1</v>
      </c>
      <c r="D88" s="15">
        <v>1</v>
      </c>
      <c r="E88" s="15">
        <v>1</v>
      </c>
      <c r="F88" s="15" t="s">
        <v>361</v>
      </c>
      <c r="G88" s="15" t="s">
        <v>361</v>
      </c>
      <c r="H88" s="16">
        <v>1</v>
      </c>
    </row>
    <row r="90" spans="1:8" x14ac:dyDescent="0.2">
      <c r="A90" s="14">
        <v>22</v>
      </c>
      <c r="B90" s="15" t="s">
        <v>364</v>
      </c>
      <c r="C90" s="15">
        <v>2.4750000000000001</v>
      </c>
      <c r="D90" s="15">
        <v>2.5000000000000001E-2</v>
      </c>
      <c r="E90" s="15">
        <v>3.25</v>
      </c>
      <c r="F90" s="15" t="s">
        <v>363</v>
      </c>
      <c r="G90" s="15" t="s">
        <v>368</v>
      </c>
      <c r="H90" s="16">
        <v>32</v>
      </c>
    </row>
    <row r="91" spans="1:8" x14ac:dyDescent="0.2">
      <c r="B91" s="15" t="s">
        <v>365</v>
      </c>
      <c r="C91" s="15">
        <v>2.4750000000000001</v>
      </c>
      <c r="D91" s="15">
        <v>2.5000000000000001E-2</v>
      </c>
      <c r="E91" s="15">
        <v>3.25</v>
      </c>
      <c r="F91" s="15" t="s">
        <v>369</v>
      </c>
      <c r="G91" s="15" t="s">
        <v>370</v>
      </c>
      <c r="H91" s="16">
        <v>32</v>
      </c>
    </row>
    <row r="92" spans="1:8" x14ac:dyDescent="0.2">
      <c r="B92" s="15" t="s">
        <v>366</v>
      </c>
      <c r="C92" s="15">
        <v>2.4750000000000001</v>
      </c>
      <c r="D92" s="15">
        <v>2.5000000000000001E-2</v>
      </c>
      <c r="E92" s="15">
        <v>3.15</v>
      </c>
      <c r="F92" s="15" t="s">
        <v>371</v>
      </c>
      <c r="G92" s="15" t="s">
        <v>373</v>
      </c>
      <c r="H92" s="16">
        <v>28</v>
      </c>
    </row>
    <row r="93" spans="1:8" x14ac:dyDescent="0.2">
      <c r="B93" s="15" t="s">
        <v>367</v>
      </c>
      <c r="C93" s="15">
        <v>2.4750000000000001</v>
      </c>
      <c r="D93" s="15">
        <v>2.5000000000000001E-2</v>
      </c>
      <c r="E93" s="15">
        <v>3.15</v>
      </c>
      <c r="F93" s="15" t="s">
        <v>372</v>
      </c>
      <c r="G93" s="15" t="s">
        <v>374</v>
      </c>
      <c r="H93" s="16">
        <v>28</v>
      </c>
    </row>
    <row r="94" spans="1:8" x14ac:dyDescent="0.2">
      <c r="B94" s="15" t="s">
        <v>364</v>
      </c>
      <c r="C94" s="15">
        <v>2.8</v>
      </c>
      <c r="D94" s="15">
        <v>0.05</v>
      </c>
      <c r="E94" s="15">
        <v>3.15</v>
      </c>
      <c r="F94" s="15" t="s">
        <v>375</v>
      </c>
      <c r="G94" s="15" t="s">
        <v>376</v>
      </c>
      <c r="H94" s="16">
        <v>8</v>
      </c>
    </row>
    <row r="96" spans="1:8" x14ac:dyDescent="0.2">
      <c r="A96" s="14">
        <v>23</v>
      </c>
      <c r="B96" s="15" t="s">
        <v>377</v>
      </c>
      <c r="C96" s="15">
        <v>0</v>
      </c>
      <c r="D96" s="15">
        <v>1</v>
      </c>
      <c r="E96" s="15">
        <v>30</v>
      </c>
      <c r="F96" s="15" t="s">
        <v>378</v>
      </c>
      <c r="G96" s="15" t="s">
        <v>385</v>
      </c>
      <c r="H96" s="16">
        <v>31</v>
      </c>
    </row>
    <row r="98" spans="1:8" x14ac:dyDescent="0.2">
      <c r="A98" s="14">
        <v>24</v>
      </c>
      <c r="B98" s="15" t="s">
        <v>380</v>
      </c>
      <c r="C98" s="15">
        <v>2.4</v>
      </c>
      <c r="D98" s="15">
        <v>2.5000000000000001E-2</v>
      </c>
      <c r="E98" s="15">
        <v>3.35</v>
      </c>
      <c r="F98" s="15" t="s">
        <v>379</v>
      </c>
      <c r="G98" s="15" t="s">
        <v>381</v>
      </c>
      <c r="H98" s="16">
        <v>39</v>
      </c>
    </row>
    <row r="99" spans="1:8" x14ac:dyDescent="0.2">
      <c r="A99" s="14">
        <v>25</v>
      </c>
      <c r="B99" s="15" t="s">
        <v>382</v>
      </c>
      <c r="C99" s="15">
        <v>2.4</v>
      </c>
      <c r="D99" s="15">
        <v>2.5000000000000001E-2</v>
      </c>
      <c r="E99" s="15">
        <v>3.35</v>
      </c>
      <c r="F99" s="20" t="s">
        <v>383</v>
      </c>
      <c r="G99" s="15" t="s">
        <v>384</v>
      </c>
      <c r="H99" s="16">
        <v>39</v>
      </c>
    </row>
    <row r="101" spans="1:8" x14ac:dyDescent="0.2">
      <c r="A101" s="14">
        <v>26</v>
      </c>
      <c r="B101" s="28" t="s">
        <v>388</v>
      </c>
      <c r="C101" s="15">
        <v>1</v>
      </c>
      <c r="D101" s="15">
        <v>1</v>
      </c>
      <c r="E101" s="15">
        <v>20</v>
      </c>
      <c r="F101" s="15" t="s">
        <v>386</v>
      </c>
    </row>
    <row r="102" spans="1:8" x14ac:dyDescent="0.2">
      <c r="B102" s="29"/>
    </row>
    <row r="103" spans="1:8" x14ac:dyDescent="0.2">
      <c r="B103" s="30"/>
      <c r="C103" s="15">
        <v>22</v>
      </c>
      <c r="D103" s="15">
        <v>2</v>
      </c>
      <c r="E103" s="15">
        <v>40</v>
      </c>
      <c r="G103" s="15" t="s">
        <v>387</v>
      </c>
      <c r="H103" s="16">
        <v>30</v>
      </c>
    </row>
    <row r="104" spans="1:8" x14ac:dyDescent="0.2">
      <c r="A104" s="14">
        <v>27</v>
      </c>
      <c r="B104" s="15" t="s">
        <v>389</v>
      </c>
      <c r="C104" s="15">
        <v>1</v>
      </c>
      <c r="D104" s="15">
        <v>1</v>
      </c>
      <c r="E104" s="15">
        <v>1</v>
      </c>
      <c r="F104" s="15" t="s">
        <v>390</v>
      </c>
      <c r="G104" s="15" t="s">
        <v>390</v>
      </c>
    </row>
    <row r="106" spans="1:8" x14ac:dyDescent="0.2">
      <c r="A106" s="14">
        <v>28</v>
      </c>
      <c r="B106" s="15" t="s">
        <v>393</v>
      </c>
      <c r="C106" s="15">
        <v>1</v>
      </c>
      <c r="D106" s="15">
        <v>1</v>
      </c>
      <c r="E106" s="15">
        <v>1</v>
      </c>
      <c r="F106" s="15" t="s">
        <v>392</v>
      </c>
      <c r="G106" s="15" t="s">
        <v>392</v>
      </c>
      <c r="H106" s="16">
        <v>1</v>
      </c>
    </row>
    <row r="107" spans="1:8" x14ac:dyDescent="0.2">
      <c r="A107" s="14">
        <v>29</v>
      </c>
      <c r="B107" s="15" t="s">
        <v>394</v>
      </c>
      <c r="C107" s="15">
        <v>1</v>
      </c>
      <c r="D107" s="15">
        <v>1</v>
      </c>
      <c r="E107" s="15">
        <v>20</v>
      </c>
      <c r="F107" s="15" t="s">
        <v>391</v>
      </c>
    </row>
    <row r="108" spans="1:8" x14ac:dyDescent="0.2">
      <c r="C108" s="15">
        <v>22</v>
      </c>
      <c r="D108" s="15">
        <v>2</v>
      </c>
      <c r="E108" s="15">
        <v>30</v>
      </c>
    </row>
    <row r="109" spans="1:8" x14ac:dyDescent="0.2">
      <c r="C109" s="15">
        <v>33</v>
      </c>
      <c r="D109" s="15">
        <v>3</v>
      </c>
      <c r="E109" s="15">
        <v>60</v>
      </c>
      <c r="G109" s="15" t="s">
        <v>395</v>
      </c>
      <c r="H109" s="16">
        <v>35</v>
      </c>
    </row>
    <row r="111" spans="1:8" x14ac:dyDescent="0.2">
      <c r="A111" s="14">
        <v>29</v>
      </c>
      <c r="B111" s="15" t="s">
        <v>396</v>
      </c>
      <c r="C111" s="15">
        <v>20</v>
      </c>
      <c r="D111" s="15">
        <v>20</v>
      </c>
      <c r="E111" s="15">
        <v>100</v>
      </c>
      <c r="F111" s="15" t="s">
        <v>397</v>
      </c>
      <c r="G111" s="15" t="s">
        <v>398</v>
      </c>
      <c r="H111" s="16">
        <v>5</v>
      </c>
    </row>
    <row r="112" spans="1:8" x14ac:dyDescent="0.2">
      <c r="A112" s="14">
        <v>30</v>
      </c>
      <c r="B112" s="15" t="s">
        <v>399</v>
      </c>
      <c r="C112" s="15">
        <v>1</v>
      </c>
      <c r="D112" s="15">
        <v>1</v>
      </c>
      <c r="E112" s="15">
        <v>1</v>
      </c>
      <c r="F112" s="15" t="s">
        <v>400</v>
      </c>
      <c r="G112" s="15" t="s">
        <v>400</v>
      </c>
    </row>
    <row r="113" spans="1:10" x14ac:dyDescent="0.2">
      <c r="B113" s="15" t="s">
        <v>396</v>
      </c>
      <c r="C113" s="15">
        <v>120</v>
      </c>
      <c r="E113" s="15">
        <v>120</v>
      </c>
      <c r="F113" s="15" t="s">
        <v>401</v>
      </c>
      <c r="G113" s="15" t="s">
        <v>401</v>
      </c>
      <c r="H113" s="16">
        <v>1</v>
      </c>
    </row>
    <row r="115" spans="1:10" x14ac:dyDescent="0.2">
      <c r="A115" s="14">
        <v>31</v>
      </c>
      <c r="B115" s="15" t="s">
        <v>402</v>
      </c>
      <c r="C115" s="15">
        <v>1</v>
      </c>
      <c r="D115" s="15">
        <v>1</v>
      </c>
      <c r="E115" s="15">
        <v>1</v>
      </c>
      <c r="F115" s="15" t="s">
        <v>408</v>
      </c>
      <c r="H115" s="16">
        <v>20</v>
      </c>
    </row>
    <row r="116" spans="1:10" x14ac:dyDescent="0.2">
      <c r="B116" s="15" t="s">
        <v>403</v>
      </c>
      <c r="C116" s="15">
        <v>1</v>
      </c>
      <c r="D116" s="15">
        <v>1</v>
      </c>
      <c r="E116" s="15">
        <v>1</v>
      </c>
      <c r="G116" s="15" t="s">
        <v>409</v>
      </c>
      <c r="H116" s="16">
        <v>20</v>
      </c>
    </row>
    <row r="118" spans="1:10" x14ac:dyDescent="0.2">
      <c r="A118" s="14">
        <v>32</v>
      </c>
      <c r="B118" s="15" t="s">
        <v>404</v>
      </c>
      <c r="C118" s="15">
        <v>1</v>
      </c>
      <c r="D118" s="15">
        <v>1</v>
      </c>
      <c r="E118" s="15">
        <v>1</v>
      </c>
      <c r="F118" s="15" t="s">
        <v>410</v>
      </c>
      <c r="G118" s="15" t="s">
        <v>410</v>
      </c>
    </row>
    <row r="119" spans="1:10" x14ac:dyDescent="0.2">
      <c r="B119" s="15" t="s">
        <v>405</v>
      </c>
      <c r="C119" s="15">
        <v>1</v>
      </c>
      <c r="D119" s="15">
        <v>1</v>
      </c>
      <c r="E119" s="15">
        <v>1</v>
      </c>
      <c r="F119" s="15" t="s">
        <v>411</v>
      </c>
      <c r="G119" s="15" t="s">
        <v>411</v>
      </c>
    </row>
    <row r="121" spans="1:10" x14ac:dyDescent="0.2">
      <c r="A121" s="14">
        <v>33</v>
      </c>
      <c r="B121" s="15" t="s">
        <v>406</v>
      </c>
      <c r="C121" s="15">
        <v>1</v>
      </c>
      <c r="D121" s="15">
        <v>1</v>
      </c>
      <c r="E121" s="15">
        <v>1</v>
      </c>
      <c r="F121" s="15" t="s">
        <v>407</v>
      </c>
      <c r="G121" s="15" t="s">
        <v>412</v>
      </c>
      <c r="H121" s="16">
        <v>72</v>
      </c>
    </row>
    <row r="123" spans="1:10" x14ac:dyDescent="0.2">
      <c r="A123" s="14">
        <v>34</v>
      </c>
      <c r="B123" s="15" t="s">
        <v>414</v>
      </c>
      <c r="C123" s="15">
        <v>1</v>
      </c>
      <c r="D123" s="15">
        <v>1</v>
      </c>
      <c r="E123" s="15">
        <v>20</v>
      </c>
      <c r="F123" s="15" t="s">
        <v>413</v>
      </c>
      <c r="J123" s="18">
        <v>5.5439999999999996</v>
      </c>
    </row>
    <row r="124" spans="1:10" x14ac:dyDescent="0.2">
      <c r="C124" s="15">
        <v>22</v>
      </c>
      <c r="D124" s="15">
        <v>2</v>
      </c>
      <c r="E124" s="15">
        <v>30</v>
      </c>
    </row>
    <row r="125" spans="1:10" x14ac:dyDescent="0.2">
      <c r="C125" s="15">
        <v>33</v>
      </c>
      <c r="D125" s="15">
        <v>3</v>
      </c>
      <c r="E125" s="15">
        <v>60</v>
      </c>
      <c r="G125" s="15" t="s">
        <v>416</v>
      </c>
      <c r="H125" s="16">
        <v>35</v>
      </c>
    </row>
    <row r="126" spans="1:10" x14ac:dyDescent="0.2">
      <c r="A126" s="14">
        <v>35</v>
      </c>
      <c r="B126" s="15" t="s">
        <v>415</v>
      </c>
      <c r="C126" s="15">
        <v>1</v>
      </c>
      <c r="D126" s="15">
        <v>1</v>
      </c>
      <c r="E126" s="15">
        <v>34</v>
      </c>
      <c r="F126" s="15" t="s">
        <v>431</v>
      </c>
      <c r="G126" s="15" t="s">
        <v>417</v>
      </c>
      <c r="H126" s="16">
        <v>34</v>
      </c>
    </row>
    <row r="127" spans="1:10" x14ac:dyDescent="0.2">
      <c r="A127" s="14">
        <v>36</v>
      </c>
      <c r="B127" s="15" t="s">
        <v>418</v>
      </c>
      <c r="C127" s="15">
        <v>20</v>
      </c>
      <c r="D127" s="15">
        <v>5</v>
      </c>
      <c r="E127" s="15">
        <v>30</v>
      </c>
      <c r="F127" s="15" t="s">
        <v>419</v>
      </c>
    </row>
    <row r="128" spans="1:10" x14ac:dyDescent="0.2">
      <c r="C128" s="15">
        <v>30.5</v>
      </c>
      <c r="D128" s="15">
        <v>0.5</v>
      </c>
      <c r="E128" s="15">
        <v>35</v>
      </c>
    </row>
    <row r="129" spans="1:8" x14ac:dyDescent="0.2">
      <c r="C129" s="15">
        <v>36</v>
      </c>
      <c r="D129" s="15">
        <v>1</v>
      </c>
      <c r="E129" s="15">
        <v>45</v>
      </c>
    </row>
    <row r="130" spans="1:8" x14ac:dyDescent="0.2">
      <c r="C130" s="15">
        <v>47</v>
      </c>
      <c r="D130" s="15">
        <v>2</v>
      </c>
      <c r="E130" s="15">
        <v>65</v>
      </c>
    </row>
    <row r="131" spans="1:8" x14ac:dyDescent="0.2">
      <c r="C131" s="15">
        <v>68</v>
      </c>
      <c r="D131" s="15">
        <v>3</v>
      </c>
      <c r="E131" s="15">
        <v>80</v>
      </c>
      <c r="G131" s="15" t="s">
        <v>429</v>
      </c>
      <c r="H131" s="16">
        <v>38</v>
      </c>
    </row>
    <row r="133" spans="1:8" x14ac:dyDescent="0.2">
      <c r="A133" s="14">
        <v>37</v>
      </c>
      <c r="B133" s="15" t="s">
        <v>420</v>
      </c>
      <c r="C133" s="15">
        <v>20</v>
      </c>
      <c r="D133" s="15">
        <v>5</v>
      </c>
      <c r="E133" s="15">
        <v>30</v>
      </c>
      <c r="F133" s="15" t="s">
        <v>421</v>
      </c>
    </row>
    <row r="134" spans="1:8" x14ac:dyDescent="0.2">
      <c r="C134" s="15">
        <v>30.5</v>
      </c>
      <c r="D134" s="15">
        <v>0.5</v>
      </c>
      <c r="E134" s="15">
        <v>35</v>
      </c>
    </row>
    <row r="135" spans="1:8" x14ac:dyDescent="0.2">
      <c r="C135" s="15">
        <v>36</v>
      </c>
      <c r="D135" s="15">
        <v>1</v>
      </c>
      <c r="E135" s="15">
        <v>45</v>
      </c>
    </row>
    <row r="136" spans="1:8" x14ac:dyDescent="0.2">
      <c r="C136" s="15">
        <v>47</v>
      </c>
      <c r="D136" s="15">
        <v>2</v>
      </c>
      <c r="E136" s="15">
        <v>65</v>
      </c>
    </row>
    <row r="137" spans="1:8" x14ac:dyDescent="0.2">
      <c r="C137" s="15">
        <v>68</v>
      </c>
      <c r="D137" s="15">
        <v>3</v>
      </c>
      <c r="E137" s="15">
        <v>80</v>
      </c>
      <c r="G137" s="15" t="s">
        <v>430</v>
      </c>
      <c r="H137" s="16">
        <v>38</v>
      </c>
    </row>
    <row r="140" spans="1:8" x14ac:dyDescent="0.2">
      <c r="C140" s="15">
        <v>1</v>
      </c>
      <c r="D140" s="15">
        <v>1</v>
      </c>
      <c r="E140" s="15">
        <v>10</v>
      </c>
      <c r="F140" s="15" t="s">
        <v>422</v>
      </c>
    </row>
    <row r="141" spans="1:8" x14ac:dyDescent="0.2">
      <c r="A141" s="14">
        <v>38</v>
      </c>
      <c r="B141" s="15" t="s">
        <v>425</v>
      </c>
      <c r="C141" s="15">
        <v>12</v>
      </c>
      <c r="D141" s="15">
        <v>2</v>
      </c>
      <c r="E141" s="15">
        <v>30</v>
      </c>
    </row>
    <row r="142" spans="1:8" x14ac:dyDescent="0.2">
      <c r="C142" s="15">
        <v>33</v>
      </c>
      <c r="D142" s="15">
        <v>3</v>
      </c>
      <c r="E142" s="15">
        <v>45</v>
      </c>
      <c r="G142" s="15" t="s">
        <v>423</v>
      </c>
      <c r="H142" s="16">
        <v>25</v>
      </c>
    </row>
    <row r="144" spans="1:8" x14ac:dyDescent="0.2">
      <c r="A144" s="14">
        <v>39</v>
      </c>
      <c r="B144" s="15" t="s">
        <v>426</v>
      </c>
      <c r="C144" s="15">
        <v>3</v>
      </c>
      <c r="D144" s="15">
        <v>1</v>
      </c>
      <c r="E144" s="15">
        <v>10</v>
      </c>
      <c r="F144" s="15" t="s">
        <v>424</v>
      </c>
    </row>
    <row r="145" spans="1:8" x14ac:dyDescent="0.2">
      <c r="C145" s="15">
        <v>12</v>
      </c>
      <c r="D145" s="15">
        <v>2</v>
      </c>
      <c r="E145" s="15">
        <v>20</v>
      </c>
      <c r="G145" s="15" t="s">
        <v>428</v>
      </c>
      <c r="H145" s="16">
        <v>13</v>
      </c>
    </row>
    <row r="147" spans="1:8" x14ac:dyDescent="0.2">
      <c r="B147" s="15" t="s">
        <v>434</v>
      </c>
      <c r="C147" s="15">
        <v>3</v>
      </c>
      <c r="D147" s="15">
        <v>1</v>
      </c>
      <c r="E147" s="15">
        <v>12</v>
      </c>
      <c r="F147" s="15" t="s">
        <v>427</v>
      </c>
      <c r="G147" s="15" t="s">
        <v>432</v>
      </c>
      <c r="H147" s="16">
        <v>10</v>
      </c>
    </row>
    <row r="148" spans="1:8" x14ac:dyDescent="0.2">
      <c r="B148" s="15" t="s">
        <v>435</v>
      </c>
      <c r="C148" s="15">
        <v>40</v>
      </c>
      <c r="D148" s="15">
        <v>5</v>
      </c>
      <c r="E148" s="15">
        <v>45</v>
      </c>
      <c r="F148" s="15" t="s">
        <v>433</v>
      </c>
      <c r="G148" s="15" t="s">
        <v>433</v>
      </c>
      <c r="H148" s="16">
        <v>1</v>
      </c>
    </row>
    <row r="150" spans="1:8" x14ac:dyDescent="0.2">
      <c r="B150" s="15" t="s">
        <v>435</v>
      </c>
      <c r="C150" s="15">
        <v>30</v>
      </c>
      <c r="D150" s="15">
        <v>2</v>
      </c>
      <c r="E150" s="15">
        <v>60</v>
      </c>
      <c r="F150" s="15" t="s">
        <v>436</v>
      </c>
      <c r="G150" s="15" t="s">
        <v>437</v>
      </c>
      <c r="H150" s="16">
        <v>16</v>
      </c>
    </row>
    <row r="152" spans="1:8" x14ac:dyDescent="0.2">
      <c r="A152" s="14">
        <v>40</v>
      </c>
      <c r="B152" s="15" t="s">
        <v>435</v>
      </c>
      <c r="C152" s="15">
        <v>1</v>
      </c>
      <c r="D152" s="15">
        <v>1</v>
      </c>
      <c r="E152" s="15">
        <v>10</v>
      </c>
      <c r="F152" s="15" t="s">
        <v>438</v>
      </c>
    </row>
    <row r="153" spans="1:8" x14ac:dyDescent="0.2">
      <c r="C153" s="15">
        <v>12</v>
      </c>
      <c r="D153" s="15">
        <v>2</v>
      </c>
      <c r="E153" s="15">
        <v>30</v>
      </c>
    </row>
    <row r="154" spans="1:8" x14ac:dyDescent="0.2">
      <c r="C154" s="15">
        <v>33</v>
      </c>
      <c r="D154" s="15">
        <v>3</v>
      </c>
      <c r="E154" s="15">
        <v>60</v>
      </c>
      <c r="G154" s="15" t="s">
        <v>441</v>
      </c>
      <c r="H154" s="16">
        <v>30</v>
      </c>
    </row>
    <row r="156" spans="1:8" x14ac:dyDescent="0.2">
      <c r="B156" s="15" t="s">
        <v>439</v>
      </c>
      <c r="C156" s="15">
        <v>3</v>
      </c>
      <c r="D156" s="15">
        <v>1</v>
      </c>
      <c r="E156" s="15">
        <v>13</v>
      </c>
      <c r="F156" s="15" t="s">
        <v>442</v>
      </c>
    </row>
    <row r="157" spans="1:8" x14ac:dyDescent="0.2">
      <c r="C157" s="15">
        <v>15</v>
      </c>
      <c r="D157" s="15">
        <v>2</v>
      </c>
      <c r="E157" s="15">
        <v>23</v>
      </c>
    </row>
    <row r="158" spans="1:8" x14ac:dyDescent="0.2">
      <c r="C158" s="15">
        <v>26</v>
      </c>
      <c r="D158" s="15">
        <v>3</v>
      </c>
      <c r="E158" s="15">
        <v>35</v>
      </c>
      <c r="G158" s="15" t="s">
        <v>443</v>
      </c>
      <c r="H158" s="16">
        <v>20</v>
      </c>
    </row>
    <row r="160" spans="1:8" x14ac:dyDescent="0.2">
      <c r="B160" s="15" t="s">
        <v>440</v>
      </c>
      <c r="C160" s="15">
        <v>3</v>
      </c>
      <c r="D160" s="15">
        <v>1</v>
      </c>
      <c r="E160" s="15">
        <v>13</v>
      </c>
      <c r="F160" s="15" t="s">
        <v>444</v>
      </c>
    </row>
    <row r="161" spans="2:8" x14ac:dyDescent="0.2">
      <c r="C161" s="15">
        <v>15</v>
      </c>
      <c r="D161" s="15">
        <v>2</v>
      </c>
      <c r="E161" s="15">
        <v>23</v>
      </c>
    </row>
    <row r="162" spans="2:8" x14ac:dyDescent="0.2">
      <c r="C162" s="15">
        <v>26</v>
      </c>
      <c r="D162" s="15">
        <v>3</v>
      </c>
      <c r="E162" s="15">
        <v>50</v>
      </c>
      <c r="G162" s="15" t="s">
        <v>445</v>
      </c>
      <c r="H162" s="16">
        <v>25</v>
      </c>
    </row>
    <row r="164" spans="2:8" x14ac:dyDescent="0.2">
      <c r="B164" s="15" t="s">
        <v>440</v>
      </c>
      <c r="C164" s="15">
        <v>2</v>
      </c>
      <c r="D164" s="15">
        <v>1</v>
      </c>
      <c r="E164" s="15">
        <v>12</v>
      </c>
      <c r="F164" s="15" t="s">
        <v>446</v>
      </c>
    </row>
    <row r="165" spans="2:8" x14ac:dyDescent="0.2">
      <c r="C165" s="15">
        <v>14</v>
      </c>
      <c r="D165" s="15">
        <v>2</v>
      </c>
      <c r="E165" s="15">
        <v>20</v>
      </c>
      <c r="G165" s="15" t="s">
        <v>450</v>
      </c>
      <c r="H165" s="16">
        <v>15</v>
      </c>
    </row>
    <row r="168" spans="2:8" x14ac:dyDescent="0.2">
      <c r="B168" s="15" t="s">
        <v>447</v>
      </c>
      <c r="C168" s="15">
        <v>3</v>
      </c>
      <c r="D168" s="15">
        <v>1</v>
      </c>
      <c r="E168" s="15">
        <v>13</v>
      </c>
      <c r="F168" s="15" t="s">
        <v>448</v>
      </c>
    </row>
    <row r="169" spans="2:8" x14ac:dyDescent="0.2">
      <c r="C169" s="15">
        <v>15</v>
      </c>
      <c r="D169" s="15">
        <v>2</v>
      </c>
      <c r="E169" s="15">
        <v>23</v>
      </c>
    </row>
    <row r="170" spans="2:8" x14ac:dyDescent="0.2">
      <c r="C170" s="15">
        <v>26</v>
      </c>
      <c r="D170" s="15">
        <v>3</v>
      </c>
      <c r="E170" s="15">
        <v>44</v>
      </c>
      <c r="G170" s="15" t="s">
        <v>483</v>
      </c>
      <c r="H170" s="16">
        <v>23</v>
      </c>
    </row>
    <row r="172" spans="2:8" x14ac:dyDescent="0.2">
      <c r="B172" s="15" t="s">
        <v>449</v>
      </c>
      <c r="C172" s="15">
        <v>3</v>
      </c>
      <c r="D172" s="15">
        <v>1</v>
      </c>
      <c r="E172" s="15">
        <v>12</v>
      </c>
      <c r="G172" s="15" t="s">
        <v>484</v>
      </c>
      <c r="H172" s="16">
        <v>10</v>
      </c>
    </row>
  </sheetData>
  <mergeCells count="23">
    <mergeCell ref="H71:H73"/>
    <mergeCell ref="H30:H33"/>
    <mergeCell ref="B26:B29"/>
    <mergeCell ref="B30:B33"/>
    <mergeCell ref="B34:B38"/>
    <mergeCell ref="B39:B43"/>
    <mergeCell ref="B71:B73"/>
    <mergeCell ref="B101:B103"/>
    <mergeCell ref="A1:H1"/>
    <mergeCell ref="H34:H38"/>
    <mergeCell ref="H39:H43"/>
    <mergeCell ref="B3:B5"/>
    <mergeCell ref="B8:B10"/>
    <mergeCell ref="B12:B16"/>
    <mergeCell ref="B18:B21"/>
    <mergeCell ref="H3:H5"/>
    <mergeCell ref="H8:H10"/>
    <mergeCell ref="H11:H16"/>
    <mergeCell ref="H17:H21"/>
    <mergeCell ref="H22:H24"/>
    <mergeCell ref="H26:H29"/>
    <mergeCell ref="A75:H75"/>
    <mergeCell ref="B22:B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zoomScale="150" zoomScaleNormal="150" workbookViewId="0">
      <selection activeCell="M5" sqref="M5"/>
    </sheetView>
  </sheetViews>
  <sheetFormatPr defaultRowHeight="15" x14ac:dyDescent="0.25"/>
  <cols>
    <col min="1" max="1" width="2.5703125" customWidth="1"/>
    <col min="3" max="3" width="8" customWidth="1"/>
    <col min="4" max="4" width="7.5703125" customWidth="1"/>
    <col min="5" max="5" width="7.85546875" customWidth="1"/>
    <col min="6" max="6" width="7.5703125" customWidth="1"/>
    <col min="7" max="7" width="8.42578125" customWidth="1"/>
    <col min="8" max="8" width="8.140625" customWidth="1"/>
    <col min="9" max="9" width="7.7109375" customWidth="1"/>
    <col min="10" max="10" width="19.5703125" customWidth="1"/>
    <col min="11" max="11" width="3.42578125" customWidth="1"/>
  </cols>
  <sheetData>
    <row r="1" spans="1:11" x14ac:dyDescent="0.25">
      <c r="A1" s="36" t="s">
        <v>308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36" t="s">
        <v>303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5">
      <c r="A3" s="15" t="s">
        <v>306</v>
      </c>
      <c r="B3" s="15" t="s">
        <v>257</v>
      </c>
      <c r="C3" s="15" t="s">
        <v>258</v>
      </c>
      <c r="D3" s="15" t="s">
        <v>259</v>
      </c>
      <c r="E3" s="15" t="s">
        <v>260</v>
      </c>
      <c r="F3" s="15" t="s">
        <v>261</v>
      </c>
      <c r="G3" s="15" t="s">
        <v>262</v>
      </c>
      <c r="H3" s="15" t="s">
        <v>263</v>
      </c>
      <c r="I3" s="15" t="s">
        <v>264</v>
      </c>
      <c r="J3" s="15" t="s">
        <v>265</v>
      </c>
      <c r="K3" s="15" t="s">
        <v>307</v>
      </c>
    </row>
    <row r="4" spans="1:11" x14ac:dyDescent="0.25">
      <c r="A4" s="15">
        <v>1</v>
      </c>
      <c r="B4" s="15">
        <v>7.1824110000000001</v>
      </c>
      <c r="C4" s="15">
        <v>1.5010289999999999</v>
      </c>
      <c r="D4" s="15">
        <v>7.1621249999999996</v>
      </c>
      <c r="E4" s="15">
        <v>1.459999</v>
      </c>
      <c r="F4" s="15">
        <v>7.290178</v>
      </c>
      <c r="G4" s="15">
        <v>1.4777800000000001</v>
      </c>
      <c r="H4" s="15">
        <v>7.2731630000000003</v>
      </c>
      <c r="I4" s="15">
        <v>1.4689719999999999</v>
      </c>
      <c r="J4" s="15" t="s">
        <v>266</v>
      </c>
      <c r="K4" s="15">
        <v>0.1</v>
      </c>
    </row>
    <row r="5" spans="1:11" x14ac:dyDescent="0.25">
      <c r="A5" s="15">
        <v>2</v>
      </c>
      <c r="B5" s="15">
        <v>7.1794060000000002</v>
      </c>
      <c r="C5" s="15">
        <v>3</v>
      </c>
      <c r="D5" s="15">
        <v>7.160882</v>
      </c>
      <c r="E5" s="15">
        <v>3.0597989999999999</v>
      </c>
      <c r="F5" s="15">
        <v>7.290178</v>
      </c>
      <c r="G5" s="15">
        <v>3.1027480000000001</v>
      </c>
      <c r="H5" s="15">
        <v>7.2837430000000003</v>
      </c>
      <c r="I5" s="15">
        <v>3</v>
      </c>
      <c r="J5" s="15" t="s">
        <v>267</v>
      </c>
      <c r="K5" s="15">
        <v>0.2</v>
      </c>
    </row>
    <row r="6" spans="1:11" x14ac:dyDescent="0.25">
      <c r="A6" s="15">
        <v>3</v>
      </c>
      <c r="B6" s="15">
        <v>7.1825200000000002</v>
      </c>
      <c r="C6" s="15">
        <v>4.5402469999999999</v>
      </c>
      <c r="D6" s="15">
        <v>7.166404</v>
      </c>
      <c r="E6" s="15">
        <v>4.620279</v>
      </c>
      <c r="F6" s="15">
        <v>7.2966930000000003</v>
      </c>
      <c r="G6" s="15">
        <v>4.7163449999999996</v>
      </c>
      <c r="H6" s="15">
        <v>7.2815880000000002</v>
      </c>
      <c r="I6" s="15">
        <v>4.6193140000000001</v>
      </c>
      <c r="J6" s="15" t="s">
        <v>268</v>
      </c>
      <c r="K6" s="15">
        <v>0.3</v>
      </c>
    </row>
    <row r="7" spans="1:11" x14ac:dyDescent="0.25">
      <c r="A7" s="15">
        <v>4</v>
      </c>
      <c r="B7" s="15">
        <v>7.1868119999999998</v>
      </c>
      <c r="C7" s="15">
        <v>6.1076579999999998</v>
      </c>
      <c r="D7" s="15">
        <v>7.1766560000000004</v>
      </c>
      <c r="E7" s="15">
        <v>6.252065</v>
      </c>
      <c r="F7" s="15">
        <v>7.3070190000000004</v>
      </c>
      <c r="G7" s="15">
        <v>6.3377160000000003</v>
      </c>
      <c r="H7" s="15">
        <v>7.290959</v>
      </c>
      <c r="I7" s="15">
        <v>6.300217</v>
      </c>
      <c r="J7" s="15" t="s">
        <v>269</v>
      </c>
      <c r="K7" s="15">
        <v>0.4</v>
      </c>
    </row>
    <row r="8" spans="1:11" x14ac:dyDescent="0.25">
      <c r="A8" s="15">
        <v>5</v>
      </c>
      <c r="B8" s="15">
        <v>7.1883169999999996</v>
      </c>
      <c r="C8" s="15">
        <v>7.6650390000000002</v>
      </c>
      <c r="D8" s="15">
        <v>7.1889440000000002</v>
      </c>
      <c r="E8" s="15">
        <v>7.7532839999999998</v>
      </c>
      <c r="F8" s="15">
        <v>7.3212130000000002</v>
      </c>
      <c r="G8" s="15">
        <v>7.8937939999999998</v>
      </c>
      <c r="H8" s="15">
        <v>7.2987820000000001</v>
      </c>
      <c r="I8" s="15">
        <v>7.8113049999999999</v>
      </c>
      <c r="J8" s="15" t="s">
        <v>270</v>
      </c>
      <c r="K8" s="15">
        <v>0.5</v>
      </c>
    </row>
    <row r="9" spans="1:11" x14ac:dyDescent="0.25">
      <c r="A9" s="15">
        <v>6</v>
      </c>
      <c r="B9" s="15">
        <v>7.1983069999999998</v>
      </c>
      <c r="C9" s="15">
        <v>9.2102090000000008</v>
      </c>
      <c r="D9" s="15">
        <v>7.2004469999999996</v>
      </c>
      <c r="E9" s="15">
        <v>9.3432650000000006</v>
      </c>
      <c r="F9" s="15">
        <v>7.3288900000000003</v>
      </c>
      <c r="G9" s="15">
        <v>9.4755880000000001</v>
      </c>
      <c r="H9" s="15">
        <v>7.3160280000000002</v>
      </c>
      <c r="I9" s="15">
        <v>9.4102890000000006</v>
      </c>
      <c r="J9" s="15" t="s">
        <v>271</v>
      </c>
      <c r="K9" s="15">
        <v>0.6</v>
      </c>
    </row>
    <row r="10" spans="1:11" x14ac:dyDescent="0.25">
      <c r="A10" s="15">
        <v>7</v>
      </c>
      <c r="B10" s="15">
        <v>7.213355</v>
      </c>
      <c r="C10" s="15">
        <v>10.756970000000001</v>
      </c>
      <c r="D10" s="15">
        <v>7.2176130000000001</v>
      </c>
      <c r="E10" s="15">
        <v>10.924771</v>
      </c>
      <c r="F10" s="15">
        <v>7.3488439999999997</v>
      </c>
      <c r="G10" s="15">
        <v>11.069114000000001</v>
      </c>
      <c r="H10" s="15">
        <v>7.3359740000000002</v>
      </c>
      <c r="I10" s="15">
        <v>10.991894</v>
      </c>
      <c r="J10" s="15" t="s">
        <v>272</v>
      </c>
      <c r="K10" s="15">
        <v>0.7</v>
      </c>
    </row>
    <row r="11" spans="1:11" x14ac:dyDescent="0.25">
      <c r="A11" s="15">
        <v>8</v>
      </c>
      <c r="B11" s="15">
        <v>7.2278159999999998</v>
      </c>
      <c r="C11" s="15">
        <v>12.371382000000001</v>
      </c>
      <c r="D11" s="15">
        <v>7.2282580000000003</v>
      </c>
      <c r="E11" s="15">
        <v>12.62088</v>
      </c>
      <c r="F11" s="15">
        <v>7.378584</v>
      </c>
      <c r="G11" s="15">
        <v>12.745274</v>
      </c>
      <c r="H11" s="15">
        <v>7.3590410000000004</v>
      </c>
      <c r="I11" s="15">
        <v>12.692682</v>
      </c>
      <c r="J11" s="15" t="s">
        <v>273</v>
      </c>
      <c r="K11" s="15">
        <v>0.8</v>
      </c>
    </row>
    <row r="12" spans="1:11" x14ac:dyDescent="0.25">
      <c r="A12" s="15">
        <v>9</v>
      </c>
      <c r="B12" s="15">
        <v>7.2481790000000004</v>
      </c>
      <c r="C12" s="15">
        <v>13.945182000000001</v>
      </c>
      <c r="D12" s="15">
        <v>7.2335399999999996</v>
      </c>
      <c r="E12" s="15">
        <v>14.357044999999999</v>
      </c>
      <c r="F12" s="15">
        <v>7.4088010000000004</v>
      </c>
      <c r="G12" s="15">
        <v>14.369007999999999</v>
      </c>
      <c r="H12" s="15">
        <v>7.3734099999999998</v>
      </c>
      <c r="I12" s="15">
        <v>14.373309000000001</v>
      </c>
      <c r="J12" s="15" t="s">
        <v>274</v>
      </c>
      <c r="K12" s="15">
        <v>0.9</v>
      </c>
    </row>
    <row r="13" spans="1:11" x14ac:dyDescent="0.25">
      <c r="A13" s="36" t="s">
        <v>304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11" x14ac:dyDescent="0.25">
      <c r="A14" s="15" t="s">
        <v>256</v>
      </c>
      <c r="B14" s="15" t="s">
        <v>257</v>
      </c>
      <c r="C14" s="15" t="s">
        <v>258</v>
      </c>
      <c r="D14" s="15" t="s">
        <v>259</v>
      </c>
      <c r="E14" s="15" t="s">
        <v>260</v>
      </c>
      <c r="F14" s="15" t="s">
        <v>261</v>
      </c>
      <c r="G14" s="15" t="s">
        <v>262</v>
      </c>
      <c r="H14" s="15" t="s">
        <v>263</v>
      </c>
      <c r="I14" s="15" t="s">
        <v>264</v>
      </c>
      <c r="J14" s="15" t="s">
        <v>265</v>
      </c>
      <c r="K14" s="15" t="s">
        <v>307</v>
      </c>
    </row>
    <row r="15" spans="1:11" x14ac:dyDescent="0.25">
      <c r="A15" s="15">
        <v>1</v>
      </c>
      <c r="B15" s="15">
        <v>7.1803949999999999</v>
      </c>
      <c r="C15" s="15">
        <v>1.506413</v>
      </c>
      <c r="D15" s="15">
        <v>7.159421</v>
      </c>
      <c r="E15" s="15">
        <v>1.4597420000000001</v>
      </c>
      <c r="F15" s="15">
        <v>7.2874999999999996</v>
      </c>
      <c r="G15" s="15">
        <v>1.4815389999999999</v>
      </c>
      <c r="H15" s="15" t="s">
        <v>275</v>
      </c>
      <c r="I15" s="15" t="s">
        <v>275</v>
      </c>
      <c r="J15" s="15" t="s">
        <v>276</v>
      </c>
      <c r="K15" s="15">
        <v>0.1</v>
      </c>
    </row>
    <row r="16" spans="1:11" x14ac:dyDescent="0.25">
      <c r="A16" s="15">
        <v>2</v>
      </c>
      <c r="B16" s="15">
        <v>7.1794060000000002</v>
      </c>
      <c r="C16" s="15">
        <v>3</v>
      </c>
      <c r="D16" s="15">
        <v>7.1610649999999998</v>
      </c>
      <c r="E16" s="15">
        <v>3.0478079999999999</v>
      </c>
      <c r="F16" s="15">
        <v>7.2904010000000001</v>
      </c>
      <c r="G16" s="15">
        <v>3.1110220000000002</v>
      </c>
      <c r="H16" s="15" t="s">
        <v>275</v>
      </c>
      <c r="I16" s="15" t="s">
        <v>275</v>
      </c>
      <c r="J16" s="15" t="s">
        <v>277</v>
      </c>
      <c r="K16" s="15">
        <v>0.2</v>
      </c>
    </row>
    <row r="17" spans="1:11" x14ac:dyDescent="0.25">
      <c r="A17" s="15">
        <v>3</v>
      </c>
      <c r="B17" s="15">
        <v>7.1806510000000001</v>
      </c>
      <c r="C17" s="15">
        <v>4.5237829999999999</v>
      </c>
      <c r="D17" s="15">
        <v>7.1652329999999997</v>
      </c>
      <c r="E17" s="15">
        <v>4.6208410000000004</v>
      </c>
      <c r="F17" s="15">
        <v>7.2961710000000002</v>
      </c>
      <c r="G17" s="15">
        <v>4.7017090000000001</v>
      </c>
      <c r="H17" s="15" t="s">
        <v>275</v>
      </c>
      <c r="I17" s="15" t="s">
        <v>275</v>
      </c>
      <c r="J17" s="15" t="s">
        <v>278</v>
      </c>
      <c r="K17" s="15">
        <v>0.3</v>
      </c>
    </row>
    <row r="18" spans="1:11" x14ac:dyDescent="0.25">
      <c r="A18" s="15">
        <v>4</v>
      </c>
      <c r="B18" s="15">
        <v>7.1900769999999996</v>
      </c>
      <c r="C18" s="15">
        <v>6.1037530000000002</v>
      </c>
      <c r="D18" s="15">
        <v>7.1767659999999998</v>
      </c>
      <c r="E18" s="15">
        <v>6.2462299999999997</v>
      </c>
      <c r="F18" s="15">
        <v>7.3116450000000004</v>
      </c>
      <c r="G18" s="15">
        <v>6.349933</v>
      </c>
      <c r="H18" s="15" t="s">
        <v>275</v>
      </c>
      <c r="I18" s="15" t="s">
        <v>275</v>
      </c>
      <c r="J18" s="15" t="s">
        <v>279</v>
      </c>
      <c r="K18" s="15">
        <v>0.4</v>
      </c>
    </row>
    <row r="19" spans="1:11" x14ac:dyDescent="0.25">
      <c r="A19" s="15">
        <v>5</v>
      </c>
      <c r="B19" s="15">
        <v>7.1868860000000003</v>
      </c>
      <c r="C19" s="15">
        <v>7.6612210000000003</v>
      </c>
      <c r="D19" s="15">
        <v>7.1900040000000001</v>
      </c>
      <c r="E19" s="15">
        <v>7.7694080000000003</v>
      </c>
      <c r="F19" s="15">
        <v>7.3185960000000003</v>
      </c>
      <c r="G19" s="15">
        <v>7.8956780000000002</v>
      </c>
      <c r="H19" s="15" t="s">
        <v>275</v>
      </c>
      <c r="I19" s="15" t="s">
        <v>275</v>
      </c>
      <c r="J19" s="15" t="s">
        <v>280</v>
      </c>
      <c r="K19" s="15">
        <v>0.5</v>
      </c>
    </row>
    <row r="20" spans="1:11" x14ac:dyDescent="0.25">
      <c r="A20" s="15">
        <v>6</v>
      </c>
      <c r="B20" s="15">
        <v>7.197387</v>
      </c>
      <c r="C20" s="15">
        <v>9.2168019999999995</v>
      </c>
      <c r="D20" s="15">
        <v>7.198245</v>
      </c>
      <c r="E20" s="15">
        <v>9.3358950000000007</v>
      </c>
      <c r="F20" s="15">
        <v>7.3287019999999998</v>
      </c>
      <c r="G20" s="15">
        <v>9.485989</v>
      </c>
      <c r="H20" s="15" t="s">
        <v>275</v>
      </c>
      <c r="I20" s="15" t="s">
        <v>275</v>
      </c>
      <c r="J20" s="15" t="s">
        <v>281</v>
      </c>
      <c r="K20" s="15">
        <v>0.6</v>
      </c>
    </row>
    <row r="21" spans="1:11" x14ac:dyDescent="0.25">
      <c r="A21" s="15">
        <v>7</v>
      </c>
      <c r="B21" s="15">
        <v>7.208939</v>
      </c>
      <c r="C21" s="15">
        <v>10.774998</v>
      </c>
      <c r="D21" s="15">
        <v>7.2161379999999999</v>
      </c>
      <c r="E21" s="15">
        <v>10.927795</v>
      </c>
      <c r="F21" s="15">
        <v>7.346063</v>
      </c>
      <c r="G21" s="15">
        <v>11.06949</v>
      </c>
      <c r="H21" s="15" t="s">
        <v>275</v>
      </c>
      <c r="I21" s="15" t="s">
        <v>275</v>
      </c>
      <c r="J21" s="15" t="s">
        <v>282</v>
      </c>
      <c r="K21" s="15">
        <v>0.7</v>
      </c>
    </row>
    <row r="22" spans="1:11" x14ac:dyDescent="0.25">
      <c r="A22" s="15">
        <v>8</v>
      </c>
      <c r="B22" s="15">
        <v>7.2253829999999999</v>
      </c>
      <c r="C22" s="15">
        <v>12.377287000000001</v>
      </c>
      <c r="D22" s="15">
        <v>7.238594</v>
      </c>
      <c r="E22" s="15">
        <v>12.628729</v>
      </c>
      <c r="F22" s="15">
        <v>7.379937</v>
      </c>
      <c r="G22" s="15">
        <v>12.748481</v>
      </c>
      <c r="H22" s="15" t="s">
        <v>275</v>
      </c>
      <c r="I22" s="15" t="s">
        <v>275</v>
      </c>
      <c r="J22" s="15" t="s">
        <v>283</v>
      </c>
      <c r="K22" s="15">
        <v>0.8</v>
      </c>
    </row>
    <row r="23" spans="1:11" x14ac:dyDescent="0.25">
      <c r="A23" s="15">
        <v>9</v>
      </c>
      <c r="B23" s="15">
        <v>7.2453380000000003</v>
      </c>
      <c r="C23" s="15">
        <v>13.930028</v>
      </c>
      <c r="D23" s="15">
        <v>7.2367509999999999</v>
      </c>
      <c r="E23" s="15">
        <v>14.361812</v>
      </c>
      <c r="F23" s="15">
        <v>7.4075100000000003</v>
      </c>
      <c r="G23" s="15">
        <v>14.353215000000001</v>
      </c>
      <c r="H23" s="15" t="s">
        <v>275</v>
      </c>
      <c r="I23" s="15" t="s">
        <v>275</v>
      </c>
      <c r="J23" s="15" t="s">
        <v>284</v>
      </c>
      <c r="K23" s="15">
        <v>0.9</v>
      </c>
    </row>
    <row r="24" spans="1:11" x14ac:dyDescent="0.25">
      <c r="A24" s="36" t="s">
        <v>305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11" x14ac:dyDescent="0.25">
      <c r="A25" s="15" t="s">
        <v>256</v>
      </c>
      <c r="B25" s="15" t="s">
        <v>257</v>
      </c>
      <c r="C25" s="15" t="s">
        <v>258</v>
      </c>
      <c r="D25" s="15" t="s">
        <v>259</v>
      </c>
      <c r="E25" s="15" t="s">
        <v>260</v>
      </c>
      <c r="F25" s="15" t="s">
        <v>261</v>
      </c>
      <c r="G25" s="15" t="s">
        <v>262</v>
      </c>
      <c r="H25" s="15" t="s">
        <v>263</v>
      </c>
      <c r="I25" s="15" t="s">
        <v>264</v>
      </c>
      <c r="J25" s="15" t="s">
        <v>265</v>
      </c>
      <c r="K25" s="15" t="s">
        <v>307</v>
      </c>
    </row>
    <row r="26" spans="1:11" x14ac:dyDescent="0.25">
      <c r="A26" s="15">
        <v>1</v>
      </c>
      <c r="B26" s="15">
        <v>7.1800649999999999</v>
      </c>
      <c r="C26" s="15">
        <v>1.5005999999999999</v>
      </c>
      <c r="D26" s="15">
        <v>7.1597499999999998</v>
      </c>
      <c r="E26" s="15">
        <v>1.467789</v>
      </c>
      <c r="F26" s="15" t="s">
        <v>275</v>
      </c>
      <c r="G26" s="15" t="s">
        <v>275</v>
      </c>
      <c r="H26" s="15" t="s">
        <v>275</v>
      </c>
      <c r="I26" s="15" t="s">
        <v>275</v>
      </c>
      <c r="J26" s="15" t="s">
        <v>285</v>
      </c>
      <c r="K26" s="15">
        <v>0.1</v>
      </c>
    </row>
    <row r="27" spans="1:11" x14ac:dyDescent="0.25">
      <c r="A27" s="15">
        <v>2</v>
      </c>
      <c r="B27" s="15">
        <v>7.1794060000000002</v>
      </c>
      <c r="C27" s="15">
        <v>3</v>
      </c>
      <c r="D27" s="15">
        <v>7.1593099999999996</v>
      </c>
      <c r="E27" s="15">
        <v>3.0337190000000001</v>
      </c>
      <c r="F27" s="15" t="s">
        <v>275</v>
      </c>
      <c r="G27" s="15" t="s">
        <v>275</v>
      </c>
      <c r="H27" s="15" t="s">
        <v>275</v>
      </c>
      <c r="I27" s="15" t="s">
        <v>275</v>
      </c>
      <c r="J27" s="15" t="s">
        <v>286</v>
      </c>
      <c r="K27" s="15">
        <v>0.2</v>
      </c>
    </row>
    <row r="28" spans="1:11" x14ac:dyDescent="0.25">
      <c r="A28" s="15">
        <v>3</v>
      </c>
      <c r="B28" s="15">
        <v>7.1799549999999996</v>
      </c>
      <c r="C28" s="15">
        <v>4.5075989999999999</v>
      </c>
      <c r="D28" s="15">
        <v>7.1662939999999997</v>
      </c>
      <c r="E28" s="15">
        <v>4.626881</v>
      </c>
      <c r="F28" s="15" t="s">
        <v>275</v>
      </c>
      <c r="G28" s="15" t="s">
        <v>275</v>
      </c>
      <c r="H28" s="15" t="s">
        <v>275</v>
      </c>
      <c r="I28" s="15" t="s">
        <v>275</v>
      </c>
      <c r="J28" s="15" t="s">
        <v>287</v>
      </c>
      <c r="K28" s="15">
        <v>0.3</v>
      </c>
    </row>
    <row r="29" spans="1:11" x14ac:dyDescent="0.25">
      <c r="A29" s="15">
        <v>4</v>
      </c>
      <c r="B29" s="15">
        <v>7.1899670000000002</v>
      </c>
      <c r="C29" s="15">
        <v>6.1110600000000002</v>
      </c>
      <c r="D29" s="15">
        <v>7.1779760000000001</v>
      </c>
      <c r="E29" s="15">
        <v>6.2437490000000002</v>
      </c>
      <c r="F29" s="15" t="s">
        <v>275</v>
      </c>
      <c r="G29" s="15" t="s">
        <v>275</v>
      </c>
      <c r="H29" s="15" t="s">
        <v>275</v>
      </c>
      <c r="I29" s="15" t="s">
        <v>275</v>
      </c>
      <c r="J29" s="15" t="s">
        <v>288</v>
      </c>
      <c r="K29" s="15">
        <v>0.4</v>
      </c>
    </row>
    <row r="30" spans="1:11" x14ac:dyDescent="0.25">
      <c r="A30" s="15">
        <v>5</v>
      </c>
      <c r="B30" s="15">
        <v>7.187913</v>
      </c>
      <c r="C30" s="15">
        <v>7.6581200000000003</v>
      </c>
      <c r="D30" s="15">
        <v>7.1823040000000002</v>
      </c>
      <c r="E30" s="15">
        <v>7.7728159999999997</v>
      </c>
      <c r="F30" s="15" t="s">
        <v>275</v>
      </c>
      <c r="G30" s="15" t="s">
        <v>275</v>
      </c>
      <c r="H30" s="15" t="s">
        <v>275</v>
      </c>
      <c r="I30" s="15" t="s">
        <v>275</v>
      </c>
      <c r="J30" s="15" t="s">
        <v>289</v>
      </c>
      <c r="K30" s="15">
        <v>0.5</v>
      </c>
    </row>
    <row r="31" spans="1:11" x14ac:dyDescent="0.25">
      <c r="A31" s="15">
        <v>6</v>
      </c>
      <c r="B31" s="15">
        <v>7.1967629999999998</v>
      </c>
      <c r="C31" s="15">
        <v>9.2073260000000001</v>
      </c>
      <c r="D31" s="15">
        <v>7.1964059999999996</v>
      </c>
      <c r="E31" s="15">
        <v>9.3447859999999991</v>
      </c>
      <c r="F31" s="15" t="s">
        <v>275</v>
      </c>
      <c r="G31" s="15" t="s">
        <v>275</v>
      </c>
      <c r="H31" s="15" t="s">
        <v>275</v>
      </c>
      <c r="I31" s="15" t="s">
        <v>275</v>
      </c>
      <c r="J31" s="15" t="s">
        <v>290</v>
      </c>
      <c r="K31" s="15">
        <v>0.6</v>
      </c>
    </row>
    <row r="32" spans="1:11" x14ac:dyDescent="0.25">
      <c r="A32" s="15">
        <v>7</v>
      </c>
      <c r="B32" s="15">
        <v>7.2088279999999996</v>
      </c>
      <c r="C32" s="15">
        <v>10.769361</v>
      </c>
      <c r="D32" s="15">
        <v>7.216691</v>
      </c>
      <c r="E32" s="15">
        <v>10.924752</v>
      </c>
      <c r="F32" s="15" t="s">
        <v>275</v>
      </c>
      <c r="G32" s="15" t="s">
        <v>275</v>
      </c>
      <c r="H32" s="15" t="s">
        <v>275</v>
      </c>
      <c r="I32" s="15" t="s">
        <v>275</v>
      </c>
      <c r="J32" s="15" t="s">
        <v>291</v>
      </c>
      <c r="K32" s="15">
        <v>0.7</v>
      </c>
    </row>
    <row r="33" spans="1:11" x14ac:dyDescent="0.25">
      <c r="A33" s="15">
        <v>8</v>
      </c>
      <c r="B33" s="15">
        <v>7.2299620000000004</v>
      </c>
      <c r="C33" s="15">
        <v>12.381529</v>
      </c>
      <c r="D33" s="15">
        <v>7.2270750000000001</v>
      </c>
      <c r="E33" s="15">
        <v>12.624019000000001</v>
      </c>
      <c r="F33" s="15" t="s">
        <v>275</v>
      </c>
      <c r="G33" s="15" t="s">
        <v>275</v>
      </c>
      <c r="H33" s="15" t="s">
        <v>275</v>
      </c>
      <c r="I33" s="15" t="s">
        <v>275</v>
      </c>
      <c r="J33" s="15" t="s">
        <v>292</v>
      </c>
      <c r="K33" s="15">
        <v>0.8</v>
      </c>
    </row>
    <row r="34" spans="1:11" x14ac:dyDescent="0.25">
      <c r="A34" s="15">
        <v>9</v>
      </c>
      <c r="B34" s="15">
        <v>7.246855</v>
      </c>
      <c r="C34" s="15">
        <v>13.939612</v>
      </c>
      <c r="D34" s="15">
        <v>7.2386010000000001</v>
      </c>
      <c r="E34" s="15">
        <v>14.358708</v>
      </c>
      <c r="F34" s="15" t="s">
        <v>275</v>
      </c>
      <c r="G34" s="15" t="s">
        <v>275</v>
      </c>
      <c r="H34" s="15" t="s">
        <v>275</v>
      </c>
      <c r="I34" s="15" t="s">
        <v>275</v>
      </c>
      <c r="J34" s="15" t="s">
        <v>293</v>
      </c>
      <c r="K34" s="15">
        <v>0.9</v>
      </c>
    </row>
    <row r="35" spans="1:11" x14ac:dyDescent="0.25">
      <c r="A35" s="36" t="s">
        <v>138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1:11" x14ac:dyDescent="0.25">
      <c r="A36" s="15" t="s">
        <v>256</v>
      </c>
      <c r="B36" s="15" t="s">
        <v>257</v>
      </c>
      <c r="C36" s="15" t="s">
        <v>258</v>
      </c>
      <c r="D36" s="15" t="s">
        <v>259</v>
      </c>
      <c r="E36" s="15" t="s">
        <v>260</v>
      </c>
      <c r="F36" s="15" t="s">
        <v>261</v>
      </c>
      <c r="G36" s="15" t="s">
        <v>262</v>
      </c>
      <c r="H36" s="15" t="s">
        <v>263</v>
      </c>
      <c r="I36" s="15" t="s">
        <v>264</v>
      </c>
      <c r="J36" s="15" t="s">
        <v>265</v>
      </c>
      <c r="K36" s="15" t="s">
        <v>307</v>
      </c>
    </row>
    <row r="37" spans="1:11" x14ac:dyDescent="0.25">
      <c r="A37" s="15">
        <v>1</v>
      </c>
      <c r="B37" s="15">
        <v>7.1797719999999998</v>
      </c>
      <c r="C37" s="15">
        <v>1.505333</v>
      </c>
      <c r="D37" s="15" t="s">
        <v>275</v>
      </c>
      <c r="E37" s="15" t="s">
        <v>275</v>
      </c>
      <c r="F37" s="15" t="s">
        <v>275</v>
      </c>
      <c r="G37" s="15" t="s">
        <v>275</v>
      </c>
      <c r="H37" s="15" t="s">
        <v>275</v>
      </c>
      <c r="I37" s="15" t="s">
        <v>275</v>
      </c>
      <c r="J37" s="15" t="s">
        <v>294</v>
      </c>
      <c r="K37" s="15">
        <v>0.1</v>
      </c>
    </row>
    <row r="38" spans="1:11" x14ac:dyDescent="0.25">
      <c r="A38" s="15">
        <v>2</v>
      </c>
      <c r="B38" s="15">
        <v>7.1794060000000002</v>
      </c>
      <c r="C38" s="15">
        <v>3</v>
      </c>
      <c r="D38" s="15" t="s">
        <v>275</v>
      </c>
      <c r="E38" s="15" t="s">
        <v>275</v>
      </c>
      <c r="F38" s="15" t="s">
        <v>275</v>
      </c>
      <c r="G38" s="15" t="s">
        <v>275</v>
      </c>
      <c r="H38" s="15" t="s">
        <v>275</v>
      </c>
      <c r="I38" s="15" t="s">
        <v>275</v>
      </c>
      <c r="J38" s="15" t="s">
        <v>295</v>
      </c>
      <c r="K38" s="15">
        <v>0.2</v>
      </c>
    </row>
    <row r="39" spans="1:11" x14ac:dyDescent="0.25">
      <c r="A39" s="15">
        <v>3</v>
      </c>
      <c r="B39" s="15">
        <v>7.1825570000000001</v>
      </c>
      <c r="C39" s="15">
        <v>4.5453429999999999</v>
      </c>
      <c r="D39" s="15" t="s">
        <v>275</v>
      </c>
      <c r="E39" s="15" t="s">
        <v>275</v>
      </c>
      <c r="F39" s="15" t="s">
        <v>275</v>
      </c>
      <c r="G39" s="15" t="s">
        <v>275</v>
      </c>
      <c r="H39" s="15" t="s">
        <v>275</v>
      </c>
      <c r="I39" s="15" t="s">
        <v>275</v>
      </c>
      <c r="J39" s="15" t="s">
        <v>296</v>
      </c>
      <c r="K39" s="15">
        <v>0.3</v>
      </c>
    </row>
    <row r="40" spans="1:11" x14ac:dyDescent="0.25">
      <c r="A40" s="15">
        <v>4</v>
      </c>
      <c r="B40" s="15">
        <v>7.1902970000000002</v>
      </c>
      <c r="C40" s="15">
        <v>6.1050849999999999</v>
      </c>
      <c r="D40" s="15" t="s">
        <v>275</v>
      </c>
      <c r="E40" s="15" t="s">
        <v>275</v>
      </c>
      <c r="F40" s="15" t="s">
        <v>275</v>
      </c>
      <c r="G40" s="15" t="s">
        <v>275</v>
      </c>
      <c r="H40" s="15" t="s">
        <v>275</v>
      </c>
      <c r="I40" s="15" t="s">
        <v>275</v>
      </c>
      <c r="J40" s="15" t="s">
        <v>297</v>
      </c>
      <c r="K40" s="15">
        <v>0.4</v>
      </c>
    </row>
    <row r="41" spans="1:11" x14ac:dyDescent="0.25">
      <c r="A41" s="15">
        <v>5</v>
      </c>
      <c r="B41" s="15">
        <v>7.1856030000000004</v>
      </c>
      <c r="C41" s="15">
        <v>7.6613829999999998</v>
      </c>
      <c r="D41" s="15" t="s">
        <v>275</v>
      </c>
      <c r="E41" s="15" t="s">
        <v>275</v>
      </c>
      <c r="F41" s="15" t="s">
        <v>275</v>
      </c>
      <c r="G41" s="15" t="s">
        <v>275</v>
      </c>
      <c r="H41" s="15" t="s">
        <v>275</v>
      </c>
      <c r="I41" s="15" t="s">
        <v>275</v>
      </c>
      <c r="J41" s="15" t="s">
        <v>298</v>
      </c>
      <c r="K41" s="15">
        <v>0.5</v>
      </c>
    </row>
    <row r="42" spans="1:11" x14ac:dyDescent="0.25">
      <c r="A42" s="15">
        <v>6</v>
      </c>
      <c r="B42" s="15">
        <v>7.1990040000000004</v>
      </c>
      <c r="C42" s="15">
        <v>9.2213899999999995</v>
      </c>
      <c r="D42" s="15" t="s">
        <v>275</v>
      </c>
      <c r="E42" s="15" t="s">
        <v>275</v>
      </c>
      <c r="F42" s="15" t="s">
        <v>275</v>
      </c>
      <c r="G42" s="15" t="s">
        <v>275</v>
      </c>
      <c r="H42" s="15" t="s">
        <v>275</v>
      </c>
      <c r="I42" s="15" t="s">
        <v>275</v>
      </c>
      <c r="J42" s="15" t="s">
        <v>299</v>
      </c>
      <c r="K42" s="15">
        <v>0.6</v>
      </c>
    </row>
    <row r="43" spans="1:11" x14ac:dyDescent="0.25">
      <c r="A43" s="15">
        <v>7</v>
      </c>
      <c r="B43" s="15">
        <v>7.2093800000000003</v>
      </c>
      <c r="C43" s="15">
        <v>10.780730999999999</v>
      </c>
      <c r="D43" s="15" t="s">
        <v>275</v>
      </c>
      <c r="E43" s="15" t="s">
        <v>275</v>
      </c>
      <c r="F43" s="15" t="s">
        <v>275</v>
      </c>
      <c r="G43" s="15" t="s">
        <v>275</v>
      </c>
      <c r="H43" s="15" t="s">
        <v>275</v>
      </c>
      <c r="I43" s="15" t="s">
        <v>275</v>
      </c>
      <c r="J43" s="15" t="s">
        <v>300</v>
      </c>
      <c r="K43" s="15">
        <v>0.7</v>
      </c>
    </row>
    <row r="44" spans="1:11" x14ac:dyDescent="0.25">
      <c r="A44" s="15">
        <v>8</v>
      </c>
      <c r="B44" s="15">
        <v>7.2263450000000002</v>
      </c>
      <c r="C44" s="15">
        <v>12.3827</v>
      </c>
      <c r="D44" s="15" t="s">
        <v>275</v>
      </c>
      <c r="E44" s="15" t="s">
        <v>275</v>
      </c>
      <c r="F44" s="15" t="s">
        <v>275</v>
      </c>
      <c r="G44" s="15" t="s">
        <v>275</v>
      </c>
      <c r="H44" s="15" t="s">
        <v>275</v>
      </c>
      <c r="I44" s="15" t="s">
        <v>275</v>
      </c>
      <c r="J44" s="15" t="s">
        <v>301</v>
      </c>
      <c r="K44" s="15">
        <v>0.8</v>
      </c>
    </row>
    <row r="45" spans="1:11" x14ac:dyDescent="0.25">
      <c r="A45" s="15">
        <v>9</v>
      </c>
      <c r="B45" s="15">
        <v>7.251703</v>
      </c>
      <c r="C45" s="15">
        <v>13.948608999999999</v>
      </c>
      <c r="D45" s="15" t="s">
        <v>275</v>
      </c>
      <c r="E45" s="15" t="s">
        <v>275</v>
      </c>
      <c r="F45" s="15" t="s">
        <v>275</v>
      </c>
      <c r="G45" s="15" t="s">
        <v>275</v>
      </c>
      <c r="H45" s="15" t="s">
        <v>275</v>
      </c>
      <c r="I45" s="15" t="s">
        <v>275</v>
      </c>
      <c r="J45" s="15" t="s">
        <v>302</v>
      </c>
      <c r="K45" s="15">
        <v>0.9</v>
      </c>
    </row>
  </sheetData>
  <mergeCells count="5">
    <mergeCell ref="A35:K35"/>
    <mergeCell ref="A24:K24"/>
    <mergeCell ref="A13:K13"/>
    <mergeCell ref="A2:K2"/>
    <mergeCell ref="A1:K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view="pageLayout" zoomScaleNormal="150" workbookViewId="0">
      <selection activeCell="B1" sqref="B1:H17"/>
    </sheetView>
  </sheetViews>
  <sheetFormatPr defaultRowHeight="15" x14ac:dyDescent="0.25"/>
  <cols>
    <col min="1" max="1" width="4.42578125" customWidth="1"/>
    <col min="3" max="3" width="4.5703125" customWidth="1"/>
    <col min="4" max="4" width="4.85546875" customWidth="1"/>
    <col min="5" max="5" width="4" customWidth="1"/>
    <col min="6" max="6" width="13.5703125" customWidth="1"/>
    <col min="7" max="7" width="14.42578125" customWidth="1"/>
    <col min="8" max="8" width="7.42578125" customWidth="1"/>
  </cols>
  <sheetData>
    <row r="1" spans="1:8" x14ac:dyDescent="0.25">
      <c r="A1" s="14"/>
      <c r="B1" s="4" t="s">
        <v>0</v>
      </c>
      <c r="C1" s="15" t="s">
        <v>451</v>
      </c>
      <c r="D1" s="15" t="s">
        <v>453</v>
      </c>
      <c r="E1" s="15" t="s">
        <v>452</v>
      </c>
      <c r="F1" s="15" t="s">
        <v>454</v>
      </c>
      <c r="G1" s="15" t="s">
        <v>455</v>
      </c>
      <c r="H1" s="19" t="s">
        <v>457</v>
      </c>
    </row>
    <row r="2" spans="1:8" x14ac:dyDescent="0.25">
      <c r="A2" s="14"/>
      <c r="B2" s="4">
        <v>1400</v>
      </c>
      <c r="C2" s="15">
        <v>1</v>
      </c>
      <c r="D2" s="15">
        <v>1.5</v>
      </c>
      <c r="E2" s="15">
        <v>16</v>
      </c>
      <c r="F2" s="15" t="s">
        <v>456</v>
      </c>
      <c r="G2" s="15" t="s">
        <v>458</v>
      </c>
      <c r="H2" s="19">
        <v>11</v>
      </c>
    </row>
    <row r="3" spans="1:8" x14ac:dyDescent="0.25">
      <c r="A3" s="14"/>
      <c r="B3" s="4">
        <v>1400</v>
      </c>
      <c r="C3" s="15">
        <v>19</v>
      </c>
      <c r="D3" s="15">
        <v>3</v>
      </c>
      <c r="E3" s="15">
        <v>25</v>
      </c>
      <c r="F3" s="15"/>
      <c r="G3" s="15" t="s">
        <v>459</v>
      </c>
      <c r="H3" s="22">
        <v>3</v>
      </c>
    </row>
    <row r="4" spans="1:8" x14ac:dyDescent="0.25">
      <c r="A4" s="14"/>
      <c r="B4" s="4">
        <v>1300</v>
      </c>
      <c r="C4" s="15">
        <v>2</v>
      </c>
      <c r="D4" s="15">
        <v>4</v>
      </c>
      <c r="E4" s="15">
        <v>40</v>
      </c>
      <c r="F4" s="15" t="s">
        <v>459</v>
      </c>
      <c r="G4" s="15" t="s">
        <v>460</v>
      </c>
      <c r="H4" s="19">
        <v>10</v>
      </c>
    </row>
    <row r="5" spans="1:8" x14ac:dyDescent="0.25">
      <c r="A5" s="14"/>
      <c r="B5" s="4">
        <v>1200</v>
      </c>
      <c r="C5" s="15">
        <v>2</v>
      </c>
      <c r="D5" s="15">
        <v>4</v>
      </c>
      <c r="E5" s="15">
        <v>40</v>
      </c>
      <c r="F5" s="15" t="s">
        <v>461</v>
      </c>
      <c r="G5" s="15" t="s">
        <v>462</v>
      </c>
      <c r="H5" s="19">
        <v>10</v>
      </c>
    </row>
    <row r="6" spans="1:8" x14ac:dyDescent="0.25">
      <c r="A6" s="14"/>
      <c r="B6" s="4">
        <v>1200</v>
      </c>
      <c r="C6" s="15">
        <v>42</v>
      </c>
      <c r="D6" s="15">
        <v>4</v>
      </c>
      <c r="E6" s="15">
        <v>46</v>
      </c>
      <c r="F6" s="15" t="s">
        <v>463</v>
      </c>
      <c r="G6" s="15" t="s">
        <v>464</v>
      </c>
      <c r="H6" s="19">
        <v>2</v>
      </c>
    </row>
    <row r="7" spans="1:8" x14ac:dyDescent="0.25">
      <c r="A7" s="14"/>
      <c r="B7" s="4">
        <v>1100</v>
      </c>
      <c r="C7" s="15">
        <v>2</v>
      </c>
      <c r="D7" s="15">
        <v>5</v>
      </c>
      <c r="E7" s="15">
        <v>60</v>
      </c>
      <c r="F7" s="15" t="s">
        <v>465</v>
      </c>
      <c r="G7" s="4" t="s">
        <v>467</v>
      </c>
      <c r="H7" s="19">
        <v>12</v>
      </c>
    </row>
    <row r="8" spans="1:8" x14ac:dyDescent="0.25">
      <c r="A8" s="14"/>
      <c r="B8" s="4">
        <v>1000</v>
      </c>
      <c r="C8" s="15">
        <v>2</v>
      </c>
      <c r="D8" s="15">
        <v>8</v>
      </c>
      <c r="E8" s="15">
        <v>80</v>
      </c>
      <c r="F8" s="15" t="s">
        <v>466</v>
      </c>
      <c r="G8" s="15" t="s">
        <v>468</v>
      </c>
      <c r="H8" s="19">
        <v>10</v>
      </c>
    </row>
    <row r="9" spans="1:8" x14ac:dyDescent="0.25">
      <c r="A9" s="14"/>
      <c r="B9" s="4">
        <v>900</v>
      </c>
      <c r="C9" s="15">
        <v>2</v>
      </c>
      <c r="D9" s="15">
        <v>10</v>
      </c>
      <c r="E9" s="15">
        <v>122</v>
      </c>
      <c r="F9" s="15" t="s">
        <v>469</v>
      </c>
      <c r="G9" s="15" t="s">
        <v>470</v>
      </c>
      <c r="H9" s="19">
        <v>13</v>
      </c>
    </row>
    <row r="10" spans="1:8" x14ac:dyDescent="0.25">
      <c r="A10" s="14"/>
      <c r="B10" s="4">
        <v>700</v>
      </c>
      <c r="C10" s="15"/>
      <c r="D10" s="15"/>
      <c r="E10" s="15"/>
      <c r="F10" s="15"/>
      <c r="G10" s="15"/>
      <c r="H10" s="19"/>
    </row>
    <row r="11" spans="1:8" x14ac:dyDescent="0.25">
      <c r="A11" s="14"/>
      <c r="B11" s="4">
        <v>825</v>
      </c>
      <c r="C11" s="15">
        <v>2</v>
      </c>
      <c r="D11" s="15">
        <v>25</v>
      </c>
      <c r="E11" s="15">
        <v>202</v>
      </c>
      <c r="F11" s="15" t="s">
        <v>471</v>
      </c>
      <c r="G11" s="15" t="s">
        <v>472</v>
      </c>
      <c r="H11" s="19">
        <v>9</v>
      </c>
    </row>
    <row r="12" spans="1:8" x14ac:dyDescent="0.25">
      <c r="A12" s="14"/>
      <c r="B12" s="4">
        <v>774</v>
      </c>
      <c r="C12" s="15">
        <v>2</v>
      </c>
      <c r="D12" s="15">
        <v>40</v>
      </c>
      <c r="E12" s="15">
        <v>362</v>
      </c>
      <c r="F12" s="15" t="s">
        <v>479</v>
      </c>
      <c r="G12" s="15"/>
      <c r="H12" s="19">
        <v>10</v>
      </c>
    </row>
    <row r="13" spans="1:8" x14ac:dyDescent="0.25">
      <c r="A13" s="14"/>
      <c r="B13" s="4">
        <v>1350</v>
      </c>
      <c r="C13" s="15"/>
      <c r="D13" s="15"/>
      <c r="E13" s="15"/>
      <c r="F13" s="15"/>
      <c r="G13" s="15"/>
      <c r="H13" s="19"/>
    </row>
    <row r="14" spans="1:8" x14ac:dyDescent="0.25">
      <c r="A14" s="14"/>
      <c r="B14" s="4">
        <v>1250</v>
      </c>
      <c r="C14" s="15"/>
      <c r="D14" s="15"/>
      <c r="E14" s="15"/>
      <c r="F14" s="15"/>
      <c r="G14" s="15"/>
      <c r="H14" s="19"/>
    </row>
    <row r="15" spans="1:8" x14ac:dyDescent="0.25">
      <c r="A15" s="14"/>
      <c r="B15" s="4">
        <v>1050</v>
      </c>
      <c r="C15" s="15">
        <v>2</v>
      </c>
      <c r="D15" s="15">
        <v>7</v>
      </c>
      <c r="E15" s="15">
        <v>72</v>
      </c>
      <c r="F15" s="15" t="s">
        <v>477</v>
      </c>
      <c r="G15" s="15" t="s">
        <v>478</v>
      </c>
      <c r="H15" s="19">
        <v>11</v>
      </c>
    </row>
    <row r="16" spans="1:8" x14ac:dyDescent="0.25">
      <c r="A16" s="14"/>
      <c r="B16" s="4">
        <v>950</v>
      </c>
      <c r="C16" s="15">
        <v>2</v>
      </c>
      <c r="D16" s="15">
        <v>12</v>
      </c>
      <c r="E16" s="15">
        <v>110</v>
      </c>
      <c r="F16" s="15" t="s">
        <v>473</v>
      </c>
      <c r="G16" s="15" t="s">
        <v>474</v>
      </c>
      <c r="H16" s="19">
        <v>10</v>
      </c>
    </row>
    <row r="17" spans="1:8" x14ac:dyDescent="0.25">
      <c r="A17" s="14"/>
      <c r="B17" s="4">
        <v>1150</v>
      </c>
      <c r="C17" s="15">
        <v>2</v>
      </c>
      <c r="D17" s="15">
        <v>6</v>
      </c>
      <c r="E17" s="15">
        <v>56</v>
      </c>
      <c r="F17" s="15" t="s">
        <v>475</v>
      </c>
      <c r="G17" s="15" t="s">
        <v>476</v>
      </c>
      <c r="H17" s="19">
        <v>10</v>
      </c>
    </row>
    <row r="18" spans="1:8" x14ac:dyDescent="0.25">
      <c r="A18" s="14"/>
      <c r="B18" s="4">
        <v>1446</v>
      </c>
      <c r="C18" s="15"/>
      <c r="D18" s="15"/>
      <c r="E18" s="15"/>
      <c r="F18" s="15"/>
      <c r="G18" s="15"/>
      <c r="H18" s="21"/>
    </row>
    <row r="19" spans="1:8" x14ac:dyDescent="0.25">
      <c r="A19" s="14"/>
      <c r="B19" s="4">
        <v>617</v>
      </c>
      <c r="C19" s="15"/>
      <c r="D19" s="15"/>
      <c r="E19" s="15"/>
      <c r="F19" s="15"/>
      <c r="G19" s="15"/>
      <c r="H19" s="19"/>
    </row>
    <row r="20" spans="1:8" x14ac:dyDescent="0.25">
      <c r="A20" s="14"/>
      <c r="B20" s="4"/>
      <c r="C20" s="15"/>
      <c r="D20" s="15"/>
      <c r="E20" s="15"/>
      <c r="F20" s="15"/>
      <c r="G20" s="15"/>
      <c r="H20" s="19"/>
    </row>
    <row r="21" spans="1:8" x14ac:dyDescent="0.25">
      <c r="A21" s="21"/>
      <c r="B21" s="21"/>
      <c r="C21" s="21"/>
      <c r="D21" s="21"/>
      <c r="E21" s="21"/>
      <c r="F21" s="21"/>
      <c r="G21" s="21"/>
      <c r="H21" s="19"/>
    </row>
    <row r="22" spans="1:8" x14ac:dyDescent="0.25">
      <c r="A22" s="14"/>
      <c r="C22" s="15"/>
      <c r="D22" s="15"/>
      <c r="E22" s="15"/>
      <c r="F22" s="15"/>
      <c r="G22" s="15"/>
      <c r="H22" s="19"/>
    </row>
    <row r="23" spans="1:8" x14ac:dyDescent="0.25">
      <c r="A23" s="14"/>
      <c r="C23" s="15"/>
      <c r="D23" s="15"/>
      <c r="E23" s="15"/>
      <c r="F23" s="15"/>
      <c r="G23" s="15"/>
      <c r="H23" s="19"/>
    </row>
    <row r="24" spans="1:8" x14ac:dyDescent="0.25">
      <c r="A24" s="14"/>
      <c r="C24" s="15"/>
      <c r="D24" s="15"/>
      <c r="E24" s="15"/>
      <c r="F24" s="15"/>
      <c r="G24" s="15"/>
      <c r="H24" s="19"/>
    </row>
    <row r="25" spans="1:8" x14ac:dyDescent="0.25">
      <c r="A25" s="14"/>
      <c r="C25" s="15"/>
      <c r="D25" s="15"/>
      <c r="E25" s="15"/>
      <c r="F25" s="15"/>
      <c r="G25" s="15"/>
      <c r="H25" s="19"/>
    </row>
    <row r="26" spans="1:8" x14ac:dyDescent="0.25">
      <c r="A26" s="14"/>
      <c r="C26" s="15"/>
      <c r="D26" s="15"/>
      <c r="E26" s="15"/>
      <c r="F26" s="15"/>
      <c r="G26" s="15"/>
      <c r="H26" s="19"/>
    </row>
    <row r="27" spans="1:8" x14ac:dyDescent="0.25">
      <c r="A27" s="14"/>
      <c r="C27" s="15"/>
      <c r="D27" s="15"/>
      <c r="E27" s="15"/>
      <c r="F27" s="15"/>
      <c r="G27" s="15"/>
      <c r="H27" s="19"/>
    </row>
    <row r="28" spans="1:8" x14ac:dyDescent="0.25">
      <c r="A28" s="14"/>
      <c r="C28" s="15"/>
      <c r="D28" s="15"/>
      <c r="E28" s="15"/>
      <c r="F28" s="15"/>
      <c r="G28" s="15"/>
      <c r="H28" s="19"/>
    </row>
    <row r="29" spans="1:8" x14ac:dyDescent="0.25">
      <c r="A29" s="14"/>
      <c r="C29" s="15"/>
      <c r="D29" s="15"/>
      <c r="E29" s="15"/>
      <c r="F29" s="15"/>
      <c r="G29" s="15"/>
      <c r="H29" s="19"/>
    </row>
    <row r="30" spans="1:8" x14ac:dyDescent="0.25">
      <c r="A30" s="14"/>
      <c r="C30" s="15"/>
      <c r="D30" s="15"/>
      <c r="E30" s="15"/>
      <c r="F30" s="15"/>
      <c r="G30" s="15"/>
      <c r="H30" s="19"/>
    </row>
    <row r="31" spans="1:8" x14ac:dyDescent="0.25">
      <c r="A31" s="14"/>
      <c r="C31" s="15"/>
      <c r="D31" s="15"/>
      <c r="E31" s="15"/>
      <c r="F31" s="15"/>
      <c r="G31" s="15"/>
      <c r="H31" s="19"/>
    </row>
    <row r="32" spans="1:8" x14ac:dyDescent="0.25">
      <c r="A32" s="14"/>
      <c r="C32" s="15"/>
      <c r="D32" s="15"/>
      <c r="E32" s="15"/>
      <c r="F32" s="15"/>
      <c r="G32" s="15"/>
    </row>
    <row r="33" spans="1:7" x14ac:dyDescent="0.25">
      <c r="A33" s="14"/>
      <c r="C33" s="15"/>
      <c r="D33" s="15"/>
      <c r="E33" s="15"/>
      <c r="F33" s="15"/>
      <c r="G33" s="15"/>
    </row>
    <row r="34" spans="1:7" x14ac:dyDescent="0.25">
      <c r="A34" s="14"/>
      <c r="C34" s="15"/>
      <c r="D34" s="15"/>
      <c r="E34" s="15"/>
      <c r="F34" s="15"/>
      <c r="G34" s="1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workbookViewId="0">
      <selection activeCell="G12" sqref="G12"/>
    </sheetView>
  </sheetViews>
  <sheetFormatPr defaultRowHeight="15" x14ac:dyDescent="0.25"/>
  <cols>
    <col min="1" max="1" width="18.7109375" customWidth="1"/>
    <col min="6" max="6" width="21.7109375" customWidth="1"/>
    <col min="7" max="7" width="29.140625" customWidth="1"/>
  </cols>
  <sheetData>
    <row r="1" spans="1:13" x14ac:dyDescent="0.25">
      <c r="A1" s="4"/>
      <c r="B1" s="4" t="s">
        <v>489</v>
      </c>
      <c r="C1" s="4" t="s">
        <v>488</v>
      </c>
      <c r="D1" s="4" t="s">
        <v>2</v>
      </c>
      <c r="E1" s="4" t="s">
        <v>3</v>
      </c>
      <c r="F1" s="4" t="s">
        <v>43</v>
      </c>
      <c r="G1" s="4" t="s">
        <v>41</v>
      </c>
      <c r="H1" s="4" t="s">
        <v>517</v>
      </c>
      <c r="I1" s="4"/>
      <c r="J1" s="4"/>
      <c r="K1" s="4"/>
      <c r="L1" s="4"/>
      <c r="M1" s="4"/>
    </row>
    <row r="2" spans="1:13" x14ac:dyDescent="0.25">
      <c r="A2" t="s">
        <v>492</v>
      </c>
      <c r="B2">
        <v>17</v>
      </c>
      <c r="C2">
        <v>2.4</v>
      </c>
      <c r="D2">
        <v>2.5000000000000001E-2</v>
      </c>
      <c r="E2">
        <v>2.8</v>
      </c>
      <c r="F2" t="s">
        <v>490</v>
      </c>
      <c r="G2" t="s">
        <v>491</v>
      </c>
    </row>
    <row r="4" spans="1:13" x14ac:dyDescent="0.25">
      <c r="A4" t="s">
        <v>506</v>
      </c>
      <c r="B4">
        <v>13</v>
      </c>
      <c r="C4">
        <v>1400</v>
      </c>
      <c r="D4">
        <v>-30</v>
      </c>
      <c r="E4">
        <v>1040</v>
      </c>
      <c r="F4" t="s">
        <v>493</v>
      </c>
    </row>
    <row r="5" spans="1:13" x14ac:dyDescent="0.25">
      <c r="A5" t="s">
        <v>504</v>
      </c>
      <c r="B5">
        <v>15</v>
      </c>
      <c r="C5">
        <v>1025</v>
      </c>
      <c r="D5">
        <v>-15</v>
      </c>
      <c r="E5">
        <v>815</v>
      </c>
    </row>
    <row r="6" spans="1:13" x14ac:dyDescent="0.25">
      <c r="A6" t="s">
        <v>509</v>
      </c>
      <c r="B6">
        <v>20</v>
      </c>
      <c r="C6">
        <v>1280</v>
      </c>
      <c r="D6">
        <v>-15</v>
      </c>
      <c r="E6">
        <v>995</v>
      </c>
    </row>
    <row r="7" spans="1:13" x14ac:dyDescent="0.25">
      <c r="B7">
        <v>11</v>
      </c>
      <c r="C7">
        <v>805</v>
      </c>
      <c r="D7">
        <v>-10</v>
      </c>
      <c r="E7">
        <v>705</v>
      </c>
    </row>
    <row r="8" spans="1:13" x14ac:dyDescent="0.25">
      <c r="C8">
        <v>815</v>
      </c>
      <c r="D8">
        <v>15</v>
      </c>
      <c r="E8">
        <v>905</v>
      </c>
      <c r="G8" s="37" t="s">
        <v>505</v>
      </c>
    </row>
    <row r="9" spans="1:13" x14ac:dyDescent="0.25">
      <c r="A9" t="s">
        <v>494</v>
      </c>
      <c r="B9">
        <v>13</v>
      </c>
      <c r="C9">
        <v>1400</v>
      </c>
      <c r="D9">
        <v>-30</v>
      </c>
      <c r="E9">
        <v>1040</v>
      </c>
      <c r="F9" s="37" t="s">
        <v>495</v>
      </c>
    </row>
    <row r="10" spans="1:13" x14ac:dyDescent="0.25">
      <c r="A10" t="s">
        <v>510</v>
      </c>
      <c r="B10">
        <v>15</v>
      </c>
      <c r="C10">
        <v>1025</v>
      </c>
      <c r="D10">
        <v>-15</v>
      </c>
      <c r="E10">
        <v>815</v>
      </c>
      <c r="G10" s="37" t="s">
        <v>495</v>
      </c>
    </row>
    <row r="11" spans="1:13" x14ac:dyDescent="0.25">
      <c r="B11">
        <v>11</v>
      </c>
      <c r="C11">
        <v>805</v>
      </c>
      <c r="D11">
        <v>-10</v>
      </c>
      <c r="E11">
        <v>705</v>
      </c>
      <c r="F11" t="s">
        <v>496</v>
      </c>
    </row>
    <row r="12" spans="1:13" x14ac:dyDescent="0.25">
      <c r="A12" t="s">
        <v>507</v>
      </c>
      <c r="B12" t="s">
        <v>508</v>
      </c>
      <c r="C12" t="s">
        <v>544</v>
      </c>
      <c r="G12" t="s">
        <v>511</v>
      </c>
    </row>
    <row r="13" spans="1:13" x14ac:dyDescent="0.25">
      <c r="A13" t="s">
        <v>543</v>
      </c>
    </row>
    <row r="14" spans="1:13" x14ac:dyDescent="0.25">
      <c r="A14" t="s">
        <v>512</v>
      </c>
      <c r="B14">
        <v>13</v>
      </c>
      <c r="C14">
        <v>1400</v>
      </c>
      <c r="D14">
        <v>-30</v>
      </c>
      <c r="E14">
        <v>1040</v>
      </c>
      <c r="F14" t="s">
        <v>514</v>
      </c>
    </row>
    <row r="15" spans="1:13" x14ac:dyDescent="0.25">
      <c r="A15" t="s">
        <v>513</v>
      </c>
      <c r="B15">
        <v>15</v>
      </c>
      <c r="C15">
        <v>1025</v>
      </c>
      <c r="D15">
        <v>-15</v>
      </c>
      <c r="E15">
        <v>815</v>
      </c>
      <c r="G15" t="s">
        <v>541</v>
      </c>
    </row>
    <row r="16" spans="1:13" x14ac:dyDescent="0.25">
      <c r="A16" t="s">
        <v>542</v>
      </c>
    </row>
    <row r="17" spans="2:2" x14ac:dyDescent="0.25">
      <c r="B17" s="38"/>
    </row>
  </sheetData>
  <pageMargins left="0.7" right="0.7" top="0.75" bottom="0.75" header="0.3" footer="0.3"/>
  <pageSetup scale="56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644</v>
      </c>
      <c r="D1" t="s">
        <v>643</v>
      </c>
    </row>
    <row r="2" spans="1:4" x14ac:dyDescent="0.25">
      <c r="A2" t="s">
        <v>645</v>
      </c>
      <c r="D2" t="s">
        <v>646</v>
      </c>
    </row>
    <row r="3" spans="1:4" x14ac:dyDescent="0.25">
      <c r="A3" t="s">
        <v>648</v>
      </c>
      <c r="D3" t="s">
        <v>647</v>
      </c>
    </row>
    <row r="6" spans="1:4" x14ac:dyDescent="0.25">
      <c r="A6" s="41">
        <v>43075</v>
      </c>
    </row>
    <row r="7" spans="1:4" x14ac:dyDescent="0.25">
      <c r="A7" t="s">
        <v>649</v>
      </c>
      <c r="C7" t="s">
        <v>650</v>
      </c>
    </row>
    <row r="9" spans="1:4" x14ac:dyDescent="0.25">
      <c r="A9" t="s">
        <v>651</v>
      </c>
      <c r="C9" t="s">
        <v>652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0" workbookViewId="0">
      <selection activeCell="D27" sqref="D27"/>
    </sheetView>
  </sheetViews>
  <sheetFormatPr defaultRowHeight="15" x14ac:dyDescent="0.25"/>
  <cols>
    <col min="1" max="1" width="16.140625" customWidth="1"/>
  </cols>
  <sheetData>
    <row r="1" spans="1:2" x14ac:dyDescent="0.25">
      <c r="A1" t="s">
        <v>7</v>
      </c>
      <c r="B1">
        <v>2</v>
      </c>
    </row>
    <row r="2" spans="1:2" x14ac:dyDescent="0.25">
      <c r="A2" t="s">
        <v>8</v>
      </c>
      <c r="B2">
        <v>617</v>
      </c>
    </row>
    <row r="3" spans="1:2" x14ac:dyDescent="0.25">
      <c r="A3" t="s">
        <v>9</v>
      </c>
      <c r="B3">
        <v>40</v>
      </c>
    </row>
    <row r="4" spans="1:2" x14ac:dyDescent="0.25">
      <c r="A4" t="s">
        <v>10</v>
      </c>
      <c r="B4">
        <v>2000</v>
      </c>
    </row>
    <row r="5" spans="1:2" x14ac:dyDescent="0.25">
      <c r="A5" t="s">
        <v>11</v>
      </c>
      <c r="B5">
        <v>30000</v>
      </c>
    </row>
    <row r="6" spans="1:2" x14ac:dyDescent="0.25">
      <c r="A6" t="s">
        <v>12</v>
      </c>
      <c r="B6">
        <v>450000</v>
      </c>
    </row>
    <row r="7" spans="1:2" x14ac:dyDescent="0.25">
      <c r="A7" t="s">
        <v>13</v>
      </c>
      <c r="B7">
        <v>1446</v>
      </c>
    </row>
    <row r="8" spans="1:2" x14ac:dyDescent="0.25">
      <c r="A8" s="2" t="s">
        <v>14</v>
      </c>
      <c r="B8">
        <v>1</v>
      </c>
    </row>
    <row r="9" spans="1:2" x14ac:dyDescent="0.25">
      <c r="A9" t="s">
        <v>15</v>
      </c>
      <c r="B9">
        <v>1</v>
      </c>
    </row>
    <row r="10" spans="1:2" x14ac:dyDescent="0.25">
      <c r="A10" t="s">
        <v>16</v>
      </c>
      <c r="B10">
        <v>120</v>
      </c>
    </row>
    <row r="11" spans="1:2" x14ac:dyDescent="0.25">
      <c r="A11" t="s">
        <v>17</v>
      </c>
      <c r="B11">
        <v>1.4999999999999999E-2</v>
      </c>
    </row>
    <row r="12" spans="1:2" x14ac:dyDescent="0.25">
      <c r="A12" t="s">
        <v>18</v>
      </c>
      <c r="B12">
        <v>0</v>
      </c>
    </row>
    <row r="13" spans="1:2" x14ac:dyDescent="0.25">
      <c r="A13" t="s">
        <v>19</v>
      </c>
      <c r="B13">
        <v>1</v>
      </c>
    </row>
    <row r="14" spans="1:2" x14ac:dyDescent="0.25">
      <c r="A14" t="s">
        <v>20</v>
      </c>
      <c r="B14">
        <v>4.6246999999999998</v>
      </c>
    </row>
    <row r="15" spans="1:2" x14ac:dyDescent="0.25">
      <c r="A15" t="s">
        <v>21</v>
      </c>
      <c r="B15">
        <v>8.2584999999999997</v>
      </c>
    </row>
    <row r="16" spans="1:2" x14ac:dyDescent="0.25">
      <c r="A16" t="s">
        <v>22</v>
      </c>
      <c r="B16">
        <v>1</v>
      </c>
    </row>
    <row r="17" spans="1:2" x14ac:dyDescent="0.25">
      <c r="A17" t="s">
        <v>23</v>
      </c>
      <c r="B17">
        <v>4.6932</v>
      </c>
    </row>
    <row r="18" spans="1:2" x14ac:dyDescent="0.25">
      <c r="A18" t="s">
        <v>24</v>
      </c>
      <c r="B18">
        <v>8.2278000000000002</v>
      </c>
    </row>
    <row r="19" spans="1:2" x14ac:dyDescent="0.25">
      <c r="A19" t="s">
        <v>25</v>
      </c>
      <c r="B19">
        <v>1</v>
      </c>
    </row>
    <row r="20" spans="1:2" x14ac:dyDescent="0.25">
      <c r="A20" t="s">
        <v>26</v>
      </c>
      <c r="B20">
        <v>4.7404999999999999</v>
      </c>
    </row>
    <row r="21" spans="1:2" x14ac:dyDescent="0.25">
      <c r="A21" t="s">
        <v>27</v>
      </c>
      <c r="B21">
        <v>8.3857999999999997</v>
      </c>
    </row>
    <row r="22" spans="1:2" x14ac:dyDescent="0.25">
      <c r="A22" t="s">
        <v>28</v>
      </c>
      <c r="B22">
        <v>0</v>
      </c>
    </row>
    <row r="23" spans="1:2" x14ac:dyDescent="0.25">
      <c r="A23" t="s">
        <v>29</v>
      </c>
      <c r="B23">
        <v>10</v>
      </c>
    </row>
    <row r="24" spans="1:2" x14ac:dyDescent="0.25">
      <c r="A24" t="s">
        <v>30</v>
      </c>
      <c r="B24">
        <v>14</v>
      </c>
    </row>
    <row r="25" spans="1:2" x14ac:dyDescent="0.25">
      <c r="A25" t="s">
        <v>31</v>
      </c>
      <c r="B25">
        <v>60</v>
      </c>
    </row>
    <row r="26" spans="1:2" x14ac:dyDescent="0.25">
      <c r="A26" t="s">
        <v>32</v>
      </c>
      <c r="B26">
        <v>1000</v>
      </c>
    </row>
    <row r="27" spans="1:2" x14ac:dyDescent="0.25">
      <c r="A27" s="1" t="s">
        <v>33</v>
      </c>
      <c r="B27">
        <v>1000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J35" sqref="J35"/>
    </sheetView>
  </sheetViews>
  <sheetFormatPr defaultRowHeight="15" x14ac:dyDescent="0.25"/>
  <cols>
    <col min="5" max="5" width="18.7109375" customWidth="1"/>
    <col min="6" max="6" width="18.5703125" customWidth="1"/>
  </cols>
  <sheetData>
    <row r="1" spans="1:6" x14ac:dyDescent="0.25">
      <c r="A1" s="4" t="s">
        <v>480</v>
      </c>
      <c r="B1" s="4" t="s">
        <v>0</v>
      </c>
      <c r="C1" s="4" t="s">
        <v>2</v>
      </c>
      <c r="D1" s="4" t="s">
        <v>3</v>
      </c>
      <c r="E1" s="4" t="s">
        <v>43</v>
      </c>
      <c r="F1" s="4" t="s">
        <v>41</v>
      </c>
    </row>
    <row r="2" spans="1:6" x14ac:dyDescent="0.25">
      <c r="A2" t="s">
        <v>499</v>
      </c>
      <c r="B2">
        <v>1400</v>
      </c>
      <c r="C2">
        <v>-15</v>
      </c>
      <c r="D2">
        <v>740</v>
      </c>
      <c r="E2" s="37" t="s">
        <v>481</v>
      </c>
      <c r="F2" s="37" t="s">
        <v>497</v>
      </c>
    </row>
    <row r="3" spans="1:6" x14ac:dyDescent="0.25">
      <c r="A3" t="s">
        <v>500</v>
      </c>
      <c r="B3">
        <v>815</v>
      </c>
      <c r="C3">
        <v>15</v>
      </c>
      <c r="D3">
        <v>1025</v>
      </c>
      <c r="E3" s="37" t="s">
        <v>486</v>
      </c>
      <c r="F3" s="37"/>
    </row>
    <row r="4" spans="1:6" x14ac:dyDescent="0.25">
      <c r="B4">
        <v>1085</v>
      </c>
      <c r="C4">
        <v>60</v>
      </c>
      <c r="D4">
        <v>1385</v>
      </c>
      <c r="F4" s="37" t="s">
        <v>498</v>
      </c>
    </row>
    <row r="5" spans="1:6" x14ac:dyDescent="0.25">
      <c r="A5" t="s">
        <v>501</v>
      </c>
      <c r="B5">
        <v>815</v>
      </c>
      <c r="C5">
        <v>15</v>
      </c>
      <c r="D5">
        <v>995</v>
      </c>
      <c r="E5" s="37" t="s">
        <v>502</v>
      </c>
    </row>
    <row r="6" spans="1:6" x14ac:dyDescent="0.25">
      <c r="D6">
        <v>1055</v>
      </c>
      <c r="F6" s="37" t="s">
        <v>503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zoomScale="120" zoomScaleNormal="120" workbookViewId="0">
      <selection activeCell="G2" sqref="G2"/>
    </sheetView>
  </sheetViews>
  <sheetFormatPr defaultRowHeight="15" x14ac:dyDescent="0.25"/>
  <cols>
    <col min="7" max="7" width="17.85546875" customWidth="1"/>
    <col min="8" max="8" width="19.140625" customWidth="1"/>
    <col min="9" max="9" width="9.5703125" customWidth="1"/>
  </cols>
  <sheetData>
    <row r="1" spans="2:10" x14ac:dyDescent="0.25">
      <c r="C1" s="4" t="s">
        <v>519</v>
      </c>
      <c r="D1" s="4" t="s">
        <v>126</v>
      </c>
      <c r="E1" s="4" t="s">
        <v>2</v>
      </c>
      <c r="F1" s="4" t="s">
        <v>3</v>
      </c>
      <c r="G1" s="4" t="s">
        <v>43</v>
      </c>
      <c r="H1" s="4" t="s">
        <v>41</v>
      </c>
      <c r="J1" t="s">
        <v>520</v>
      </c>
    </row>
    <row r="2" spans="2:10" x14ac:dyDescent="0.25">
      <c r="B2" t="s">
        <v>515</v>
      </c>
      <c r="G2" s="38" t="s">
        <v>516</v>
      </c>
    </row>
    <row r="3" spans="2:10" x14ac:dyDescent="0.25">
      <c r="B3" t="s">
        <v>527</v>
      </c>
    </row>
    <row r="5" spans="2:10" x14ac:dyDescent="0.25">
      <c r="B5" t="s">
        <v>518</v>
      </c>
      <c r="D5">
        <v>1</v>
      </c>
      <c r="E5">
        <v>1</v>
      </c>
      <c r="F5">
        <v>35</v>
      </c>
      <c r="G5" t="s">
        <v>522</v>
      </c>
      <c r="H5" t="s">
        <v>523</v>
      </c>
      <c r="J5" t="s">
        <v>521</v>
      </c>
    </row>
    <row r="6" spans="2:10" x14ac:dyDescent="0.25">
      <c r="B6" t="s">
        <v>532</v>
      </c>
    </row>
    <row r="9" spans="2:10" x14ac:dyDescent="0.25">
      <c r="B9" t="s">
        <v>535</v>
      </c>
      <c r="D9">
        <v>1</v>
      </c>
      <c r="E9">
        <v>1</v>
      </c>
      <c r="F9">
        <v>20</v>
      </c>
      <c r="G9" t="s">
        <v>536</v>
      </c>
    </row>
    <row r="10" spans="2:10" x14ac:dyDescent="0.25">
      <c r="B10" t="s">
        <v>539</v>
      </c>
      <c r="D10">
        <v>22</v>
      </c>
      <c r="E10">
        <v>2</v>
      </c>
      <c r="F10">
        <v>30</v>
      </c>
    </row>
    <row r="11" spans="2:10" x14ac:dyDescent="0.25">
      <c r="D11">
        <v>33</v>
      </c>
      <c r="E11">
        <v>3</v>
      </c>
      <c r="F11">
        <v>60</v>
      </c>
    </row>
    <row r="12" spans="2:10" x14ac:dyDescent="0.25">
      <c r="D12">
        <v>64</v>
      </c>
      <c r="E12">
        <v>4</v>
      </c>
      <c r="F12">
        <v>88</v>
      </c>
      <c r="H12" t="s">
        <v>537</v>
      </c>
    </row>
    <row r="14" spans="2:10" x14ac:dyDescent="0.25">
      <c r="B14" t="s">
        <v>538</v>
      </c>
    </row>
    <row r="15" spans="2:10" x14ac:dyDescent="0.25">
      <c r="B15" t="s">
        <v>540</v>
      </c>
      <c r="C15">
        <v>21</v>
      </c>
      <c r="D15">
        <v>2</v>
      </c>
      <c r="E15">
        <v>25</v>
      </c>
    </row>
    <row r="16" spans="2:10" x14ac:dyDescent="0.25">
      <c r="C16">
        <v>25.5</v>
      </c>
      <c r="D16">
        <v>0.5</v>
      </c>
      <c r="E16">
        <v>31</v>
      </c>
    </row>
    <row r="17" spans="2:8" x14ac:dyDescent="0.25">
      <c r="C17">
        <v>32</v>
      </c>
      <c r="D17">
        <v>1</v>
      </c>
      <c r="E17">
        <v>40</v>
      </c>
    </row>
    <row r="18" spans="2:8" x14ac:dyDescent="0.25">
      <c r="C18">
        <v>42</v>
      </c>
      <c r="D18">
        <v>2</v>
      </c>
      <c r="E18">
        <v>60</v>
      </c>
    </row>
    <row r="19" spans="2:8" x14ac:dyDescent="0.25">
      <c r="C19">
        <v>63</v>
      </c>
      <c r="D19">
        <v>3</v>
      </c>
      <c r="E19">
        <v>84</v>
      </c>
    </row>
    <row r="22" spans="2:8" x14ac:dyDescent="0.25">
      <c r="B22" t="s">
        <v>558</v>
      </c>
      <c r="D22">
        <v>0</v>
      </c>
      <c r="E22">
        <v>1</v>
      </c>
      <c r="F22">
        <v>8</v>
      </c>
      <c r="G22" t="s">
        <v>596</v>
      </c>
    </row>
    <row r="23" spans="2:8" x14ac:dyDescent="0.25">
      <c r="B23" t="s">
        <v>527</v>
      </c>
      <c r="D23">
        <v>10</v>
      </c>
      <c r="E23">
        <v>2</v>
      </c>
      <c r="F23">
        <v>20</v>
      </c>
    </row>
    <row r="24" spans="2:8" x14ac:dyDescent="0.25">
      <c r="B24" t="s">
        <v>598</v>
      </c>
      <c r="D24">
        <v>24</v>
      </c>
      <c r="E24">
        <v>4</v>
      </c>
      <c r="F24">
        <v>48</v>
      </c>
    </row>
    <row r="25" spans="2:8" x14ac:dyDescent="0.25">
      <c r="D25">
        <v>54</v>
      </c>
      <c r="E25">
        <v>6</v>
      </c>
      <c r="F25">
        <v>62</v>
      </c>
      <c r="H25" t="s">
        <v>597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C7" zoomScale="130" zoomScaleNormal="130" workbookViewId="0">
      <selection activeCell="O14" sqref="O14"/>
    </sheetView>
  </sheetViews>
  <sheetFormatPr defaultRowHeight="15" x14ac:dyDescent="0.25"/>
  <cols>
    <col min="7" max="8" width="18.85546875" customWidth="1"/>
    <col min="14" max="14" width="27.140625" customWidth="1"/>
  </cols>
  <sheetData>
    <row r="1" spans="1:15" x14ac:dyDescent="0.25">
      <c r="C1" s="4"/>
      <c r="D1" s="4" t="s">
        <v>126</v>
      </c>
      <c r="E1" s="4" t="s">
        <v>2</v>
      </c>
      <c r="F1" s="4" t="s">
        <v>3</v>
      </c>
      <c r="G1" s="4" t="s">
        <v>43</v>
      </c>
      <c r="H1" s="4" t="s">
        <v>41</v>
      </c>
      <c r="J1" t="s">
        <v>520</v>
      </c>
    </row>
    <row r="2" spans="1:15" x14ac:dyDescent="0.25">
      <c r="A2" t="s">
        <v>545</v>
      </c>
      <c r="B2" t="s">
        <v>524</v>
      </c>
      <c r="D2">
        <v>1</v>
      </c>
      <c r="E2">
        <v>1</v>
      </c>
      <c r="F2">
        <v>20</v>
      </c>
      <c r="G2" t="s">
        <v>525</v>
      </c>
      <c r="J2" t="s">
        <v>526</v>
      </c>
    </row>
    <row r="3" spans="1:15" x14ac:dyDescent="0.25">
      <c r="B3" t="s">
        <v>527</v>
      </c>
      <c r="D3">
        <v>22</v>
      </c>
      <c r="E3">
        <v>2</v>
      </c>
      <c r="F3">
        <v>30</v>
      </c>
    </row>
    <row r="4" spans="1:15" x14ac:dyDescent="0.25">
      <c r="D4">
        <v>33</v>
      </c>
      <c r="E4">
        <v>3</v>
      </c>
      <c r="F4">
        <v>60</v>
      </c>
    </row>
    <row r="5" spans="1:15" x14ac:dyDescent="0.25">
      <c r="D5">
        <v>64</v>
      </c>
      <c r="E5">
        <v>4</v>
      </c>
      <c r="F5">
        <v>84</v>
      </c>
      <c r="H5" t="s">
        <v>528</v>
      </c>
    </row>
    <row r="8" spans="1:15" x14ac:dyDescent="0.25">
      <c r="B8" t="s">
        <v>529</v>
      </c>
    </row>
    <row r="9" spans="1:15" x14ac:dyDescent="0.25">
      <c r="B9" t="s">
        <v>547</v>
      </c>
    </row>
    <row r="10" spans="1:15" x14ac:dyDescent="0.25">
      <c r="B10" t="s">
        <v>530</v>
      </c>
      <c r="D10">
        <v>1</v>
      </c>
      <c r="E10">
        <v>1</v>
      </c>
      <c r="F10">
        <v>35</v>
      </c>
      <c r="G10" t="s">
        <v>531</v>
      </c>
      <c r="J10" t="s">
        <v>534</v>
      </c>
    </row>
    <row r="11" spans="1:15" x14ac:dyDescent="0.25">
      <c r="B11" t="s">
        <v>548</v>
      </c>
      <c r="H11" t="s">
        <v>533</v>
      </c>
    </row>
    <row r="13" spans="1:15" x14ac:dyDescent="0.25">
      <c r="B13" t="s">
        <v>546</v>
      </c>
      <c r="N13" t="s">
        <v>573</v>
      </c>
      <c r="O13" t="s">
        <v>587</v>
      </c>
    </row>
    <row r="14" spans="1:15" x14ac:dyDescent="0.25">
      <c r="B14" t="s">
        <v>527</v>
      </c>
      <c r="D14">
        <v>40</v>
      </c>
      <c r="E14">
        <v>10</v>
      </c>
      <c r="F14">
        <v>60</v>
      </c>
      <c r="G14" t="s">
        <v>551</v>
      </c>
      <c r="H14" t="s">
        <v>552</v>
      </c>
    </row>
    <row r="17" spans="2:17" x14ac:dyDescent="0.25">
      <c r="B17" t="s">
        <v>549</v>
      </c>
    </row>
    <row r="18" spans="2:17" x14ac:dyDescent="0.25">
      <c r="B18" t="s">
        <v>550</v>
      </c>
      <c r="D18">
        <v>60</v>
      </c>
      <c r="E18">
        <v>0.5</v>
      </c>
      <c r="F18">
        <v>70</v>
      </c>
      <c r="G18" t="s">
        <v>553</v>
      </c>
    </row>
    <row r="19" spans="2:17" x14ac:dyDescent="0.25">
      <c r="B19" t="s">
        <v>524</v>
      </c>
      <c r="D19">
        <v>71</v>
      </c>
      <c r="E19">
        <v>1</v>
      </c>
      <c r="F19">
        <v>80</v>
      </c>
    </row>
    <row r="20" spans="2:17" x14ac:dyDescent="0.25">
      <c r="D20">
        <v>82</v>
      </c>
      <c r="E20">
        <v>2</v>
      </c>
      <c r="F20">
        <v>100</v>
      </c>
      <c r="O20">
        <v>29.6</v>
      </c>
      <c r="P20">
        <v>0.3</v>
      </c>
      <c r="Q20">
        <v>32</v>
      </c>
    </row>
    <row r="22" spans="2:17" x14ac:dyDescent="0.25">
      <c r="B22" t="s">
        <v>555</v>
      </c>
      <c r="D22">
        <v>2</v>
      </c>
      <c r="E22">
        <v>0.5</v>
      </c>
      <c r="F22">
        <v>10</v>
      </c>
      <c r="G22" t="s">
        <v>556</v>
      </c>
      <c r="N22" t="s">
        <v>574</v>
      </c>
    </row>
    <row r="23" spans="2:17" x14ac:dyDescent="0.25">
      <c r="B23" t="s">
        <v>557</v>
      </c>
      <c r="D23">
        <v>11</v>
      </c>
      <c r="E23">
        <v>1</v>
      </c>
      <c r="F23">
        <v>20</v>
      </c>
      <c r="N23" t="s">
        <v>575</v>
      </c>
      <c r="O23">
        <v>29.6</v>
      </c>
      <c r="P23">
        <v>0.4</v>
      </c>
      <c r="Q23">
        <v>32</v>
      </c>
    </row>
    <row r="24" spans="2:17" x14ac:dyDescent="0.25">
      <c r="D24">
        <v>33</v>
      </c>
      <c r="E24">
        <v>3</v>
      </c>
      <c r="F24">
        <v>60</v>
      </c>
    </row>
    <row r="26" spans="2:17" x14ac:dyDescent="0.25">
      <c r="B26" t="s">
        <v>558</v>
      </c>
      <c r="D26">
        <v>0</v>
      </c>
      <c r="E26">
        <v>1</v>
      </c>
      <c r="F26">
        <v>8</v>
      </c>
      <c r="G26" t="s">
        <v>559</v>
      </c>
    </row>
    <row r="27" spans="2:17" x14ac:dyDescent="0.25">
      <c r="B27" t="s">
        <v>560</v>
      </c>
      <c r="D27">
        <v>10</v>
      </c>
      <c r="E27">
        <v>2</v>
      </c>
      <c r="F27">
        <v>20</v>
      </c>
    </row>
    <row r="28" spans="2:17" x14ac:dyDescent="0.25">
      <c r="B28" t="s">
        <v>561</v>
      </c>
      <c r="D28">
        <v>24</v>
      </c>
      <c r="E28">
        <v>4</v>
      </c>
      <c r="F28">
        <v>48</v>
      </c>
      <c r="H28" t="s">
        <v>565</v>
      </c>
    </row>
    <row r="31" spans="2:17" x14ac:dyDescent="0.25">
      <c r="B31" t="s">
        <v>563</v>
      </c>
      <c r="D31">
        <v>3</v>
      </c>
      <c r="E31">
        <v>0.1</v>
      </c>
      <c r="F31">
        <v>4</v>
      </c>
      <c r="G31" t="s">
        <v>562</v>
      </c>
      <c r="H31" t="s">
        <v>566</v>
      </c>
    </row>
    <row r="32" spans="2:17" x14ac:dyDescent="0.25">
      <c r="B32" t="s">
        <v>564</v>
      </c>
    </row>
    <row r="33" spans="2:9" x14ac:dyDescent="0.25">
      <c r="B33" t="s">
        <v>547</v>
      </c>
    </row>
    <row r="34" spans="2:9" x14ac:dyDescent="0.25">
      <c r="B34" t="s">
        <v>567</v>
      </c>
    </row>
    <row r="36" spans="2:9" x14ac:dyDescent="0.25">
      <c r="B36" t="s">
        <v>568</v>
      </c>
    </row>
    <row r="37" spans="2:9" x14ac:dyDescent="0.25">
      <c r="B37" t="s">
        <v>569</v>
      </c>
      <c r="D37">
        <v>3.25</v>
      </c>
      <c r="E37">
        <v>0.5</v>
      </c>
      <c r="F37">
        <v>3.6</v>
      </c>
      <c r="G37" t="s">
        <v>571</v>
      </c>
      <c r="I37" t="s">
        <v>572</v>
      </c>
    </row>
    <row r="38" spans="2:9" x14ac:dyDescent="0.25">
      <c r="B38" t="s">
        <v>570</v>
      </c>
    </row>
    <row r="40" spans="2:9" x14ac:dyDescent="0.25">
      <c r="B40" t="s">
        <v>584</v>
      </c>
    </row>
    <row r="41" spans="2:9" x14ac:dyDescent="0.25">
      <c r="B41" t="s">
        <v>585</v>
      </c>
      <c r="D41">
        <v>0.2</v>
      </c>
      <c r="E41">
        <v>0.2</v>
      </c>
      <c r="F41">
        <v>2</v>
      </c>
      <c r="G41" t="s">
        <v>583</v>
      </c>
    </row>
    <row r="42" spans="2:9" x14ac:dyDescent="0.25">
      <c r="B42" t="s">
        <v>586</v>
      </c>
    </row>
    <row r="44" spans="2:9" x14ac:dyDescent="0.25">
      <c r="B44" t="s">
        <v>588</v>
      </c>
      <c r="G44" t="s">
        <v>592</v>
      </c>
      <c r="H44" t="s">
        <v>593</v>
      </c>
    </row>
    <row r="45" spans="2:9" x14ac:dyDescent="0.25">
      <c r="B45" t="s">
        <v>589</v>
      </c>
    </row>
    <row r="46" spans="2:9" x14ac:dyDescent="0.25">
      <c r="B46" t="s">
        <v>590</v>
      </c>
      <c r="C46" t="s">
        <v>594</v>
      </c>
    </row>
    <row r="47" spans="2:9" x14ac:dyDescent="0.25">
      <c r="B47" t="s">
        <v>591</v>
      </c>
      <c r="C47" t="s">
        <v>595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J16" sqref="J16"/>
    </sheetView>
  </sheetViews>
  <sheetFormatPr defaultRowHeight="15" x14ac:dyDescent="0.25"/>
  <cols>
    <col min="9" max="9" width="19.7109375" customWidth="1"/>
    <col min="10" max="10" width="18" customWidth="1"/>
  </cols>
  <sheetData>
    <row r="3" spans="1:10" x14ac:dyDescent="0.25">
      <c r="F3" s="4" t="s">
        <v>126</v>
      </c>
      <c r="G3" s="4" t="s">
        <v>2</v>
      </c>
      <c r="H3" s="4" t="s">
        <v>3</v>
      </c>
      <c r="I3" s="4" t="s">
        <v>43</v>
      </c>
      <c r="J3" s="4" t="s">
        <v>41</v>
      </c>
    </row>
    <row r="4" spans="1:10" x14ac:dyDescent="0.25">
      <c r="A4" s="40">
        <v>0.25</v>
      </c>
      <c r="C4" t="s">
        <v>599</v>
      </c>
      <c r="E4" t="s">
        <v>577</v>
      </c>
      <c r="F4">
        <v>2</v>
      </c>
      <c r="G4">
        <v>2</v>
      </c>
      <c r="H4">
        <v>40</v>
      </c>
      <c r="I4" t="s">
        <v>576</v>
      </c>
    </row>
    <row r="5" spans="1:10" x14ac:dyDescent="0.25">
      <c r="C5" t="s">
        <v>585</v>
      </c>
      <c r="D5">
        <f>60</f>
        <v>60</v>
      </c>
      <c r="E5" t="s">
        <v>580</v>
      </c>
      <c r="F5" t="s">
        <v>579</v>
      </c>
    </row>
    <row r="6" spans="1:10" x14ac:dyDescent="0.25">
      <c r="F6">
        <v>42</v>
      </c>
      <c r="G6">
        <v>2</v>
      </c>
      <c r="H6">
        <v>100</v>
      </c>
      <c r="I6" t="s">
        <v>578</v>
      </c>
    </row>
    <row r="8" spans="1:10" x14ac:dyDescent="0.25">
      <c r="C8" t="s">
        <v>529</v>
      </c>
      <c r="E8" t="s">
        <v>577</v>
      </c>
      <c r="F8">
        <v>2</v>
      </c>
      <c r="G8">
        <v>2</v>
      </c>
      <c r="H8">
        <v>100</v>
      </c>
      <c r="I8" t="s">
        <v>581</v>
      </c>
      <c r="J8" t="s">
        <v>582</v>
      </c>
    </row>
    <row r="9" spans="1:10" x14ac:dyDescent="0.25">
      <c r="C9" t="s">
        <v>600</v>
      </c>
      <c r="E9" t="s">
        <v>554</v>
      </c>
    </row>
    <row r="10" spans="1:10" x14ac:dyDescent="0.25">
      <c r="C10" t="s">
        <v>601</v>
      </c>
      <c r="E10" t="s">
        <v>527</v>
      </c>
    </row>
    <row r="16" spans="1:10" x14ac:dyDescent="0.25">
      <c r="A16" s="40">
        <v>1</v>
      </c>
      <c r="B16">
        <v>60</v>
      </c>
      <c r="C16" t="s">
        <v>627</v>
      </c>
      <c r="F16">
        <v>2</v>
      </c>
      <c r="G16">
        <v>2</v>
      </c>
      <c r="H16">
        <v>100</v>
      </c>
      <c r="I16" t="s">
        <v>626</v>
      </c>
    </row>
    <row r="17" spans="3:3" x14ac:dyDescent="0.25">
      <c r="C17" t="s">
        <v>527</v>
      </c>
    </row>
    <row r="18" spans="3:3" x14ac:dyDescent="0.25">
      <c r="C18" t="s">
        <v>554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E1" sqref="E1:K1"/>
    </sheetView>
  </sheetViews>
  <sheetFormatPr defaultRowHeight="15" x14ac:dyDescent="0.25"/>
  <cols>
    <col min="8" max="8" width="19.42578125" customWidth="1"/>
    <col min="9" max="9" width="20.5703125" customWidth="1"/>
  </cols>
  <sheetData>
    <row r="1" spans="3:10" x14ac:dyDescent="0.25">
      <c r="E1" s="4" t="s">
        <v>126</v>
      </c>
      <c r="F1" s="4" t="s">
        <v>2</v>
      </c>
      <c r="G1" s="4" t="s">
        <v>3</v>
      </c>
      <c r="H1" s="4" t="s">
        <v>43</v>
      </c>
      <c r="I1" s="4" t="s">
        <v>41</v>
      </c>
      <c r="J1" s="39" t="s">
        <v>602</v>
      </c>
    </row>
    <row r="3" spans="3:10" x14ac:dyDescent="0.25">
      <c r="C3" t="s">
        <v>545</v>
      </c>
      <c r="E3">
        <v>0.2</v>
      </c>
      <c r="F3">
        <v>0.2</v>
      </c>
      <c r="G3">
        <v>2</v>
      </c>
      <c r="H3" t="s">
        <v>603</v>
      </c>
      <c r="I3" t="s">
        <v>604</v>
      </c>
      <c r="J3" t="s">
        <v>607</v>
      </c>
    </row>
    <row r="4" spans="3:10" x14ac:dyDescent="0.25">
      <c r="C4" t="s">
        <v>615</v>
      </c>
      <c r="E4">
        <v>3</v>
      </c>
      <c r="F4">
        <v>1</v>
      </c>
      <c r="G4">
        <v>20</v>
      </c>
      <c r="H4" t="s">
        <v>606</v>
      </c>
    </row>
    <row r="5" spans="3:10" x14ac:dyDescent="0.25">
      <c r="C5" t="s">
        <v>616</v>
      </c>
      <c r="E5">
        <v>22</v>
      </c>
      <c r="F5">
        <v>2</v>
      </c>
      <c r="G5">
        <v>30</v>
      </c>
    </row>
    <row r="6" spans="3:10" x14ac:dyDescent="0.25">
      <c r="C6" t="s">
        <v>554</v>
      </c>
      <c r="E6">
        <v>33</v>
      </c>
      <c r="F6">
        <v>3</v>
      </c>
      <c r="G6">
        <v>60</v>
      </c>
    </row>
    <row r="7" spans="3:10" x14ac:dyDescent="0.25">
      <c r="E7">
        <v>64</v>
      </c>
      <c r="F7">
        <v>4</v>
      </c>
      <c r="G7">
        <v>88</v>
      </c>
      <c r="I7" t="s">
        <v>605</v>
      </c>
      <c r="J7" t="s">
        <v>608</v>
      </c>
    </row>
    <row r="9" spans="3:10" x14ac:dyDescent="0.25">
      <c r="E9">
        <v>0.1</v>
      </c>
      <c r="F9">
        <v>0.2</v>
      </c>
      <c r="G9">
        <v>1.9</v>
      </c>
    </row>
    <row r="10" spans="3:10" x14ac:dyDescent="0.25">
      <c r="E10">
        <v>2</v>
      </c>
      <c r="F10">
        <v>0.2</v>
      </c>
      <c r="G10">
        <v>4</v>
      </c>
      <c r="H10" t="s">
        <v>610</v>
      </c>
      <c r="I10" t="s">
        <v>609</v>
      </c>
      <c r="J10" t="s">
        <v>611</v>
      </c>
    </row>
    <row r="12" spans="3:10" x14ac:dyDescent="0.25">
      <c r="C12" t="s">
        <v>549</v>
      </c>
      <c r="E12">
        <v>60.5</v>
      </c>
      <c r="F12">
        <v>0.5</v>
      </c>
      <c r="G12">
        <v>70</v>
      </c>
      <c r="H12" t="s">
        <v>617</v>
      </c>
      <c r="J12" t="s">
        <v>612</v>
      </c>
    </row>
    <row r="13" spans="3:10" x14ac:dyDescent="0.25">
      <c r="C13" t="s">
        <v>614</v>
      </c>
      <c r="E13">
        <v>71</v>
      </c>
      <c r="F13">
        <v>1</v>
      </c>
      <c r="G13">
        <v>79</v>
      </c>
    </row>
    <row r="14" spans="3:10" x14ac:dyDescent="0.25">
      <c r="C14" t="s">
        <v>527</v>
      </c>
      <c r="E14">
        <v>83</v>
      </c>
      <c r="F14">
        <v>4</v>
      </c>
      <c r="G14">
        <v>91</v>
      </c>
    </row>
    <row r="15" spans="3:10" x14ac:dyDescent="0.25">
      <c r="C15" t="s">
        <v>620</v>
      </c>
      <c r="E15">
        <v>60.25</v>
      </c>
      <c r="F15">
        <v>0.5</v>
      </c>
      <c r="G15">
        <v>69.75</v>
      </c>
      <c r="I15" t="s">
        <v>613</v>
      </c>
    </row>
    <row r="17" spans="2:10" x14ac:dyDescent="0.25">
      <c r="C17" t="s">
        <v>618</v>
      </c>
      <c r="E17">
        <v>64.125</v>
      </c>
      <c r="F17">
        <v>0.25</v>
      </c>
      <c r="G17">
        <v>67</v>
      </c>
      <c r="H17" t="s">
        <v>622</v>
      </c>
      <c r="I17" t="s">
        <v>621</v>
      </c>
      <c r="J17" t="s">
        <v>623</v>
      </c>
    </row>
    <row r="18" spans="2:10" x14ac:dyDescent="0.25">
      <c r="C18" t="s">
        <v>527</v>
      </c>
    </row>
    <row r="19" spans="2:10" x14ac:dyDescent="0.25">
      <c r="C19" t="s">
        <v>619</v>
      </c>
    </row>
    <row r="21" spans="2:10" x14ac:dyDescent="0.25">
      <c r="C21" t="s">
        <v>624</v>
      </c>
      <c r="H21" t="s">
        <v>625</v>
      </c>
    </row>
    <row r="22" spans="2:10" x14ac:dyDescent="0.25">
      <c r="C22" t="s">
        <v>547</v>
      </c>
    </row>
    <row r="24" spans="2:10" x14ac:dyDescent="0.25">
      <c r="C24" t="s">
        <v>629</v>
      </c>
      <c r="H24" t="s">
        <v>628</v>
      </c>
    </row>
    <row r="25" spans="2:10" x14ac:dyDescent="0.25">
      <c r="D25" t="s">
        <v>630</v>
      </c>
    </row>
    <row r="26" spans="2:10" x14ac:dyDescent="0.25">
      <c r="D26" t="s">
        <v>631</v>
      </c>
      <c r="H26" t="s">
        <v>632</v>
      </c>
    </row>
    <row r="29" spans="2:10" x14ac:dyDescent="0.25">
      <c r="B29" t="s">
        <v>635</v>
      </c>
      <c r="E29">
        <v>2</v>
      </c>
      <c r="F29">
        <v>4</v>
      </c>
      <c r="G29">
        <v>100</v>
      </c>
      <c r="H29" t="s">
        <v>637</v>
      </c>
    </row>
    <row r="30" spans="2:10" x14ac:dyDescent="0.25">
      <c r="C30" t="s">
        <v>633</v>
      </c>
    </row>
    <row r="31" spans="2:10" x14ac:dyDescent="0.25">
      <c r="C31" t="s">
        <v>634</v>
      </c>
    </row>
    <row r="32" spans="2:10" x14ac:dyDescent="0.25">
      <c r="B32" t="s">
        <v>636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0"/>
  <sheetViews>
    <sheetView zoomScale="130" zoomScaleNormal="130" workbookViewId="0">
      <selection activeCell="K10" sqref="K10"/>
    </sheetView>
  </sheetViews>
  <sheetFormatPr defaultRowHeight="15" x14ac:dyDescent="0.25"/>
  <cols>
    <col min="10" max="10" width="20.5703125" customWidth="1"/>
    <col min="11" max="11" width="23.140625" customWidth="1"/>
  </cols>
  <sheetData>
    <row r="2" spans="3:12" x14ac:dyDescent="0.25">
      <c r="G2" s="4" t="s">
        <v>126</v>
      </c>
      <c r="H2" s="4" t="s">
        <v>2</v>
      </c>
      <c r="I2" s="4" t="s">
        <v>3</v>
      </c>
      <c r="J2" s="4" t="s">
        <v>43</v>
      </c>
      <c r="K2" s="4" t="s">
        <v>41</v>
      </c>
      <c r="L2" s="39" t="s">
        <v>602</v>
      </c>
    </row>
    <row r="4" spans="3:12" x14ac:dyDescent="0.25">
      <c r="C4" t="s">
        <v>639</v>
      </c>
      <c r="J4" t="s">
        <v>638</v>
      </c>
    </row>
    <row r="5" spans="3:12" x14ac:dyDescent="0.25">
      <c r="C5" t="s">
        <v>591</v>
      </c>
    </row>
    <row r="7" spans="3:12" x14ac:dyDescent="0.25">
      <c r="C7" t="s">
        <v>640</v>
      </c>
    </row>
    <row r="8" spans="3:12" x14ac:dyDescent="0.25">
      <c r="C8" t="s">
        <v>641</v>
      </c>
      <c r="G8">
        <v>1</v>
      </c>
      <c r="H8">
        <v>1</v>
      </c>
      <c r="I8">
        <v>20</v>
      </c>
      <c r="J8" t="s">
        <v>642</v>
      </c>
    </row>
    <row r="9" spans="3:12" x14ac:dyDescent="0.25">
      <c r="G9">
        <v>22</v>
      </c>
      <c r="H9">
        <v>2</v>
      </c>
      <c r="I9">
        <v>30</v>
      </c>
    </row>
    <row r="10" spans="3:12" x14ac:dyDescent="0.25">
      <c r="G10">
        <v>33</v>
      </c>
      <c r="H10">
        <v>3</v>
      </c>
      <c r="I1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H5" sqref="H5"/>
    </sheetView>
  </sheetViews>
  <sheetFormatPr defaultRowHeight="15" x14ac:dyDescent="0.25"/>
  <cols>
    <col min="6" max="6" width="19.42578125" customWidth="1"/>
    <col min="7" max="7" width="18.5703125" customWidth="1"/>
    <col min="12" max="12" width="18" customWidth="1"/>
    <col min="13" max="13" width="18.42578125" customWidth="1"/>
  </cols>
  <sheetData>
    <row r="1" spans="1:13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43</v>
      </c>
      <c r="G1" s="4" t="s">
        <v>41</v>
      </c>
      <c r="H1" s="4" t="s">
        <v>480</v>
      </c>
      <c r="I1" s="4" t="s">
        <v>0</v>
      </c>
      <c r="J1" s="4" t="s">
        <v>2</v>
      </c>
      <c r="K1" s="4" t="s">
        <v>3</v>
      </c>
      <c r="L1" s="4" t="s">
        <v>43</v>
      </c>
      <c r="M1" s="4" t="s">
        <v>41</v>
      </c>
    </row>
    <row r="2" spans="1:13" x14ac:dyDescent="0.25">
      <c r="A2" s="4">
        <v>1</v>
      </c>
      <c r="B2" s="4">
        <v>1400</v>
      </c>
      <c r="C2" s="4">
        <v>1</v>
      </c>
      <c r="D2" s="4">
        <v>4.1660000000000004</v>
      </c>
      <c r="E2" s="4">
        <f>D2*9+1</f>
        <v>38.494</v>
      </c>
      <c r="F2" s="4" t="s">
        <v>57</v>
      </c>
      <c r="G2" s="4" t="s">
        <v>72</v>
      </c>
      <c r="H2">
        <v>60</v>
      </c>
      <c r="I2">
        <v>1400</v>
      </c>
      <c r="J2">
        <v>-15</v>
      </c>
      <c r="K2">
        <v>800</v>
      </c>
      <c r="L2" t="s">
        <v>481</v>
      </c>
      <c r="M2" t="s">
        <v>482</v>
      </c>
    </row>
    <row r="3" spans="1:13" x14ac:dyDescent="0.25">
      <c r="A3" s="4">
        <v>2</v>
      </c>
      <c r="B3" s="4">
        <v>1300</v>
      </c>
      <c r="C3" s="4">
        <v>1</v>
      </c>
      <c r="D3" s="4">
        <v>5.5549999999999997</v>
      </c>
      <c r="E3" s="4">
        <f t="shared" ref="E3:E16" si="0">D3*9+1</f>
        <v>50.994999999999997</v>
      </c>
      <c r="F3" s="4" t="s">
        <v>58</v>
      </c>
      <c r="G3" s="4" t="s">
        <v>73</v>
      </c>
      <c r="H3">
        <v>120</v>
      </c>
      <c r="I3">
        <v>815</v>
      </c>
      <c r="J3">
        <v>15</v>
      </c>
      <c r="K3">
        <v>1025</v>
      </c>
      <c r="L3" t="s">
        <v>486</v>
      </c>
      <c r="M3" t="s">
        <v>485</v>
      </c>
    </row>
    <row r="4" spans="1:13" x14ac:dyDescent="0.25">
      <c r="A4" s="4">
        <v>3</v>
      </c>
      <c r="B4" s="4">
        <v>1200</v>
      </c>
      <c r="C4" s="4">
        <v>1</v>
      </c>
      <c r="D4" s="4">
        <v>6.944</v>
      </c>
      <c r="E4" s="4">
        <f t="shared" si="0"/>
        <v>63.496000000000002</v>
      </c>
      <c r="F4" s="4" t="s">
        <v>59</v>
      </c>
      <c r="G4" s="4" t="s">
        <v>74</v>
      </c>
      <c r="H4">
        <v>120</v>
      </c>
      <c r="I4">
        <v>1085</v>
      </c>
      <c r="J4">
        <v>60</v>
      </c>
      <c r="K4">
        <v>1385</v>
      </c>
      <c r="L4" t="s">
        <v>487</v>
      </c>
    </row>
    <row r="5" spans="1:13" x14ac:dyDescent="0.25">
      <c r="A5" s="4">
        <v>4</v>
      </c>
      <c r="B5" s="4">
        <v>1100</v>
      </c>
      <c r="C5" s="4">
        <v>1</v>
      </c>
      <c r="D5" s="4">
        <v>8.3330000000000002</v>
      </c>
      <c r="E5" s="4">
        <f t="shared" si="0"/>
        <v>75.997</v>
      </c>
      <c r="F5" s="4" t="s">
        <v>60</v>
      </c>
      <c r="G5" s="4" t="s">
        <v>75</v>
      </c>
    </row>
    <row r="6" spans="1:13" x14ac:dyDescent="0.25">
      <c r="A6" s="4">
        <v>5</v>
      </c>
      <c r="B6" s="4">
        <v>1000</v>
      </c>
      <c r="C6" s="4">
        <v>1</v>
      </c>
      <c r="D6" s="4">
        <v>15.416</v>
      </c>
      <c r="E6" s="4">
        <f t="shared" si="0"/>
        <v>139.744</v>
      </c>
      <c r="F6" s="4" t="s">
        <v>61</v>
      </c>
      <c r="G6" s="4" t="s">
        <v>76</v>
      </c>
    </row>
    <row r="7" spans="1:13" x14ac:dyDescent="0.25">
      <c r="A7" s="4">
        <v>6</v>
      </c>
      <c r="B7" s="4">
        <v>900</v>
      </c>
      <c r="C7" s="4">
        <v>1</v>
      </c>
      <c r="D7" s="4">
        <v>22.5</v>
      </c>
      <c r="E7" s="4">
        <f t="shared" si="0"/>
        <v>203.5</v>
      </c>
      <c r="F7" s="4" t="s">
        <v>62</v>
      </c>
      <c r="G7" s="4" t="s">
        <v>77</v>
      </c>
    </row>
    <row r="8" spans="1:13" x14ac:dyDescent="0.25">
      <c r="A8" s="4">
        <v>7</v>
      </c>
      <c r="B8" s="4">
        <v>700</v>
      </c>
      <c r="C8" s="4">
        <v>1</v>
      </c>
      <c r="D8" s="4">
        <v>36.665999999999997</v>
      </c>
      <c r="E8" s="4">
        <f t="shared" si="0"/>
        <v>330.99399999999997</v>
      </c>
      <c r="F8" s="4" t="s">
        <v>63</v>
      </c>
      <c r="G8" s="4" t="s">
        <v>78</v>
      </c>
    </row>
    <row r="9" spans="1:13" x14ac:dyDescent="0.25">
      <c r="A9" s="4">
        <v>8</v>
      </c>
      <c r="B9" s="4">
        <v>825</v>
      </c>
      <c r="C9" s="4">
        <v>1</v>
      </c>
      <c r="D9" s="4">
        <v>33.332999999999998</v>
      </c>
      <c r="E9" s="4">
        <f t="shared" si="0"/>
        <v>300.99699999999996</v>
      </c>
      <c r="F9" s="4" t="s">
        <v>64</v>
      </c>
      <c r="G9" s="4" t="s">
        <v>79</v>
      </c>
    </row>
    <row r="10" spans="1:13" x14ac:dyDescent="0.25">
      <c r="A10" s="4">
        <v>9</v>
      </c>
      <c r="B10" s="4">
        <v>774</v>
      </c>
      <c r="C10" s="4">
        <v>1</v>
      </c>
      <c r="D10" s="4">
        <v>33.332999999999998</v>
      </c>
      <c r="E10" s="4">
        <f t="shared" si="0"/>
        <v>300.99699999999996</v>
      </c>
      <c r="F10" s="4" t="s">
        <v>65</v>
      </c>
      <c r="G10" s="4" t="s">
        <v>80</v>
      </c>
    </row>
    <row r="11" spans="1:13" x14ac:dyDescent="0.25">
      <c r="A11" s="4">
        <v>10</v>
      </c>
      <c r="B11" s="4">
        <v>1350</v>
      </c>
      <c r="C11" s="4">
        <v>1</v>
      </c>
      <c r="D11" s="4">
        <v>5.5549999999999997</v>
      </c>
      <c r="E11" s="4">
        <f t="shared" si="0"/>
        <v>50.994999999999997</v>
      </c>
      <c r="F11" s="4" t="s">
        <v>66</v>
      </c>
      <c r="G11" s="4" t="s">
        <v>81</v>
      </c>
    </row>
    <row r="12" spans="1:13" x14ac:dyDescent="0.25">
      <c r="A12" s="4">
        <v>11</v>
      </c>
      <c r="B12" s="4">
        <v>1250</v>
      </c>
      <c r="C12" s="4">
        <v>1</v>
      </c>
      <c r="D12" s="4">
        <v>6.944</v>
      </c>
      <c r="E12" s="4">
        <f t="shared" si="0"/>
        <v>63.496000000000002</v>
      </c>
      <c r="F12" s="4" t="s">
        <v>67</v>
      </c>
      <c r="G12" s="4" t="s">
        <v>82</v>
      </c>
    </row>
    <row r="13" spans="1:13" x14ac:dyDescent="0.25">
      <c r="A13" s="4">
        <v>12</v>
      </c>
      <c r="B13" s="4">
        <v>1150</v>
      </c>
      <c r="C13" s="4">
        <v>1</v>
      </c>
      <c r="D13" s="4">
        <v>8.3330000000000002</v>
      </c>
      <c r="E13" s="4">
        <f t="shared" si="0"/>
        <v>75.997</v>
      </c>
      <c r="F13" s="4" t="s">
        <v>68</v>
      </c>
      <c r="G13" s="4" t="s">
        <v>83</v>
      </c>
    </row>
    <row r="14" spans="1:13" x14ac:dyDescent="0.25">
      <c r="A14" s="4">
        <v>13</v>
      </c>
      <c r="B14" s="4">
        <v>1050</v>
      </c>
      <c r="C14" s="4">
        <v>1</v>
      </c>
      <c r="D14" s="4">
        <v>15.416</v>
      </c>
      <c r="E14" s="4">
        <f t="shared" si="0"/>
        <v>139.744</v>
      </c>
      <c r="F14" s="4" t="s">
        <v>69</v>
      </c>
      <c r="G14" s="4" t="s">
        <v>84</v>
      </c>
    </row>
    <row r="15" spans="1:13" x14ac:dyDescent="0.25">
      <c r="A15" s="4">
        <v>14</v>
      </c>
      <c r="B15" s="4">
        <v>950</v>
      </c>
      <c r="C15" s="4">
        <v>1</v>
      </c>
      <c r="D15" s="4">
        <v>19</v>
      </c>
      <c r="E15" s="4">
        <f t="shared" si="0"/>
        <v>172</v>
      </c>
      <c r="F15" s="4" t="s">
        <v>70</v>
      </c>
      <c r="G15" s="4" t="s">
        <v>85</v>
      </c>
    </row>
    <row r="16" spans="1:13" x14ac:dyDescent="0.25">
      <c r="A16" s="4">
        <v>15</v>
      </c>
      <c r="B16" s="4">
        <v>1446</v>
      </c>
      <c r="C16" s="4">
        <v>1</v>
      </c>
      <c r="D16" s="4">
        <v>4.5</v>
      </c>
      <c r="E16" s="4">
        <f t="shared" si="0"/>
        <v>41.5</v>
      </c>
      <c r="F16" s="4" t="s">
        <v>71</v>
      </c>
      <c r="G16" s="4" t="s">
        <v>51</v>
      </c>
    </row>
    <row r="17" spans="1:7" x14ac:dyDescent="0.25">
      <c r="A17" s="4">
        <v>16</v>
      </c>
      <c r="B17" s="4">
        <v>1446</v>
      </c>
      <c r="C17" s="4">
        <v>2.75</v>
      </c>
      <c r="D17" s="4">
        <v>4.5</v>
      </c>
      <c r="E17" s="4">
        <f>4.5*7+2.75</f>
        <v>34.25</v>
      </c>
      <c r="F17" s="4" t="s">
        <v>52</v>
      </c>
      <c r="G17" s="4" t="s">
        <v>54</v>
      </c>
    </row>
    <row r="18" spans="1:7" x14ac:dyDescent="0.25">
      <c r="A18" s="4">
        <v>17</v>
      </c>
      <c r="B18" s="4">
        <v>617</v>
      </c>
      <c r="C18" s="4">
        <v>0</v>
      </c>
      <c r="D18" s="4">
        <v>36</v>
      </c>
      <c r="E18" s="4">
        <v>360</v>
      </c>
      <c r="F18" s="4" t="s">
        <v>53</v>
      </c>
      <c r="G18" s="4" t="s">
        <v>55</v>
      </c>
    </row>
    <row r="19" spans="1:7" x14ac:dyDescent="0.25">
      <c r="A19" s="4">
        <v>18</v>
      </c>
      <c r="B19" s="4">
        <v>1446</v>
      </c>
      <c r="C19" s="4">
        <v>0</v>
      </c>
      <c r="D19" s="4">
        <v>0</v>
      </c>
      <c r="E19" s="4">
        <v>0</v>
      </c>
      <c r="F19" s="4" t="s">
        <v>56</v>
      </c>
      <c r="G19" s="4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opLeftCell="C1" workbookViewId="0">
      <selection activeCell="G13" sqref="G13"/>
    </sheetView>
  </sheetViews>
  <sheetFormatPr defaultRowHeight="15" x14ac:dyDescent="0.25"/>
  <cols>
    <col min="2" max="2" width="31.7109375" customWidth="1"/>
    <col min="3" max="3" width="14.140625" customWidth="1"/>
    <col min="4" max="4" width="10.28515625" customWidth="1"/>
    <col min="5" max="5" width="13.42578125" customWidth="1"/>
    <col min="6" max="6" width="19" customWidth="1"/>
    <col min="7" max="7" width="18.85546875" customWidth="1"/>
    <col min="8" max="8" width="18.140625" customWidth="1"/>
  </cols>
  <sheetData>
    <row r="1" spans="1:7" x14ac:dyDescent="0.25">
      <c r="A1" s="4" t="s">
        <v>114</v>
      </c>
      <c r="B1" s="4" t="s">
        <v>119</v>
      </c>
      <c r="C1" s="23" t="s">
        <v>174</v>
      </c>
      <c r="D1" s="24"/>
      <c r="E1" s="24"/>
      <c r="F1" s="24"/>
      <c r="G1" s="24"/>
    </row>
    <row r="2" spans="1:7" x14ac:dyDescent="0.25">
      <c r="A2" s="5">
        <v>1</v>
      </c>
      <c r="B2" s="4" t="s">
        <v>110</v>
      </c>
      <c r="C2" s="4" t="s">
        <v>86</v>
      </c>
      <c r="D2" s="4" t="s">
        <v>87</v>
      </c>
      <c r="E2" s="4" t="s">
        <v>88</v>
      </c>
      <c r="F2" s="4" t="s">
        <v>89</v>
      </c>
      <c r="G2" s="4" t="s">
        <v>90</v>
      </c>
    </row>
    <row r="3" spans="1:7" x14ac:dyDescent="0.25">
      <c r="A3" s="4">
        <v>2</v>
      </c>
      <c r="B3" s="4" t="s">
        <v>111</v>
      </c>
      <c r="C3" s="4">
        <v>1</v>
      </c>
      <c r="D3" s="4">
        <v>1</v>
      </c>
      <c r="E3" s="4">
        <v>15</v>
      </c>
      <c r="F3" s="4" t="s">
        <v>91</v>
      </c>
      <c r="G3" s="4"/>
    </row>
    <row r="4" spans="1:7" x14ac:dyDescent="0.25">
      <c r="A4" s="4">
        <v>3</v>
      </c>
      <c r="B4" s="4" t="s">
        <v>116</v>
      </c>
      <c r="C4" s="4">
        <v>16</v>
      </c>
      <c r="D4" s="4">
        <v>1</v>
      </c>
      <c r="E4" s="4">
        <v>45</v>
      </c>
      <c r="F4" s="4"/>
      <c r="G4" s="4"/>
    </row>
    <row r="5" spans="1:7" x14ac:dyDescent="0.25">
      <c r="A5" s="5">
        <v>4</v>
      </c>
      <c r="B5" s="4" t="s">
        <v>117</v>
      </c>
      <c r="C5" s="4">
        <v>46</v>
      </c>
      <c r="D5" s="4">
        <v>1</v>
      </c>
      <c r="E5" s="4">
        <v>75</v>
      </c>
      <c r="F5" s="4"/>
      <c r="G5" s="4" t="s">
        <v>92</v>
      </c>
    </row>
    <row r="6" spans="1:7" x14ac:dyDescent="0.25">
      <c r="A6" s="4">
        <v>5</v>
      </c>
      <c r="B6" s="4" t="s">
        <v>117</v>
      </c>
      <c r="C6" s="4">
        <v>76</v>
      </c>
      <c r="D6" s="4">
        <v>1</v>
      </c>
      <c r="E6" s="4">
        <v>85</v>
      </c>
      <c r="F6" s="4" t="s">
        <v>93</v>
      </c>
      <c r="G6" s="4"/>
    </row>
    <row r="7" spans="1:7" x14ac:dyDescent="0.25">
      <c r="A7" s="4">
        <v>6</v>
      </c>
      <c r="B7" s="4" t="s">
        <v>118</v>
      </c>
      <c r="C7" s="4">
        <v>87</v>
      </c>
      <c r="D7" s="4">
        <v>2</v>
      </c>
      <c r="E7" s="4">
        <v>105</v>
      </c>
      <c r="F7" s="4"/>
      <c r="G7" s="4"/>
    </row>
    <row r="8" spans="1:7" x14ac:dyDescent="0.25">
      <c r="A8" s="4">
        <v>7</v>
      </c>
      <c r="B8" s="4" t="s">
        <v>118</v>
      </c>
      <c r="C8" s="4">
        <v>106</v>
      </c>
      <c r="D8" s="4">
        <v>1</v>
      </c>
      <c r="E8" s="4">
        <v>115</v>
      </c>
      <c r="F8" s="4"/>
      <c r="G8" s="4"/>
    </row>
    <row r="9" spans="1:7" x14ac:dyDescent="0.25">
      <c r="C9" s="4">
        <v>117</v>
      </c>
      <c r="D9" s="4">
        <v>2</v>
      </c>
      <c r="E9" s="4">
        <v>135</v>
      </c>
      <c r="F9" s="4"/>
      <c r="G9" s="4" t="s">
        <v>94</v>
      </c>
    </row>
    <row r="11" spans="1:7" x14ac:dyDescent="0.25">
      <c r="G11" t="s">
        <v>180</v>
      </c>
    </row>
    <row r="14" spans="1:7" x14ac:dyDescent="0.25">
      <c r="G14" s="3"/>
    </row>
    <row r="21" spans="1:1" x14ac:dyDescent="0.25">
      <c r="A21" s="1"/>
    </row>
  </sheetData>
  <mergeCells count="1">
    <mergeCell ref="C1:G1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0" sqref="A20"/>
    </sheetView>
  </sheetViews>
  <sheetFormatPr defaultRowHeight="15" x14ac:dyDescent="0.25"/>
  <cols>
    <col min="1" max="1" width="33.5703125" customWidth="1"/>
    <col min="2" max="2" width="31.7109375" customWidth="1"/>
    <col min="3" max="3" width="10.5703125" customWidth="1"/>
    <col min="4" max="4" width="9.85546875" customWidth="1"/>
    <col min="5" max="5" width="13.28515625" customWidth="1"/>
    <col min="6" max="6" width="18.28515625" customWidth="1"/>
    <col min="7" max="7" width="23.85546875" customWidth="1"/>
  </cols>
  <sheetData>
    <row r="1" spans="1:7" x14ac:dyDescent="0.25">
      <c r="A1" s="25" t="s">
        <v>173</v>
      </c>
      <c r="B1" s="26"/>
      <c r="C1" s="26"/>
      <c r="D1" s="26"/>
      <c r="E1" s="26"/>
      <c r="F1" s="26"/>
      <c r="G1" s="27"/>
    </row>
    <row r="2" spans="1:7" x14ac:dyDescent="0.25">
      <c r="A2" s="4" t="s">
        <v>114</v>
      </c>
      <c r="B2" s="4" t="s">
        <v>115</v>
      </c>
      <c r="C2" s="4" t="s">
        <v>95</v>
      </c>
      <c r="D2" s="4" t="s">
        <v>87</v>
      </c>
      <c r="E2" s="4" t="s">
        <v>88</v>
      </c>
      <c r="F2" s="4" t="s">
        <v>89</v>
      </c>
      <c r="G2" s="4" t="s">
        <v>90</v>
      </c>
    </row>
    <row r="3" spans="1:7" x14ac:dyDescent="0.25">
      <c r="A3" s="4" t="s">
        <v>175</v>
      </c>
      <c r="B3" s="4" t="s">
        <v>110</v>
      </c>
      <c r="C3" s="4">
        <v>1</v>
      </c>
      <c r="D3" s="4">
        <v>0.5</v>
      </c>
      <c r="E3" s="4">
        <v>5</v>
      </c>
      <c r="F3" s="4" t="s">
        <v>96</v>
      </c>
      <c r="G3" s="4"/>
    </row>
    <row r="4" spans="1:7" x14ac:dyDescent="0.25">
      <c r="A4" s="4"/>
      <c r="B4" s="4" t="s">
        <v>111</v>
      </c>
      <c r="C4" s="4">
        <v>5.5</v>
      </c>
      <c r="D4" s="4">
        <v>0.5</v>
      </c>
      <c r="E4" s="4">
        <v>15</v>
      </c>
      <c r="F4" s="4"/>
      <c r="G4" s="6" t="s">
        <v>97</v>
      </c>
    </row>
    <row r="5" spans="1:7" x14ac:dyDescent="0.25">
      <c r="A5" s="4" t="s">
        <v>176</v>
      </c>
      <c r="B5" s="4" t="s">
        <v>112</v>
      </c>
      <c r="C5" s="4">
        <v>1</v>
      </c>
      <c r="D5" s="4">
        <v>0.5</v>
      </c>
      <c r="E5" s="4">
        <v>5</v>
      </c>
      <c r="F5" s="4" t="s">
        <v>98</v>
      </c>
      <c r="G5" s="4"/>
    </row>
    <row r="6" spans="1:7" x14ac:dyDescent="0.25">
      <c r="A6" s="4"/>
      <c r="B6" s="4" t="s">
        <v>113</v>
      </c>
      <c r="C6" s="4">
        <v>5.5</v>
      </c>
      <c r="D6" s="4">
        <v>0.5</v>
      </c>
      <c r="E6" s="4">
        <v>15</v>
      </c>
      <c r="F6" s="4"/>
      <c r="G6" s="6" t="s">
        <v>99</v>
      </c>
    </row>
    <row r="7" spans="1:7" x14ac:dyDescent="0.25">
      <c r="A7" s="4" t="s">
        <v>177</v>
      </c>
      <c r="B7" s="4" t="s">
        <v>110</v>
      </c>
      <c r="C7" s="4">
        <v>1</v>
      </c>
      <c r="D7" s="4">
        <v>1</v>
      </c>
      <c r="E7" s="4">
        <v>38</v>
      </c>
      <c r="F7" s="4" t="s">
        <v>100</v>
      </c>
      <c r="G7" s="4" t="s">
        <v>101</v>
      </c>
    </row>
    <row r="8" spans="1:7" x14ac:dyDescent="0.25">
      <c r="A8" s="4"/>
      <c r="B8" s="4" t="s">
        <v>110</v>
      </c>
      <c r="C8" s="4">
        <v>40</v>
      </c>
      <c r="D8" s="4">
        <v>2</v>
      </c>
      <c r="E8" s="4">
        <v>60</v>
      </c>
      <c r="F8" s="4" t="s">
        <v>102</v>
      </c>
      <c r="G8" s="4" t="s">
        <v>103</v>
      </c>
    </row>
    <row r="9" spans="1:7" x14ac:dyDescent="0.25">
      <c r="A9" s="4" t="s">
        <v>178</v>
      </c>
      <c r="B9" s="4" t="s">
        <v>111</v>
      </c>
      <c r="C9" s="4">
        <v>16</v>
      </c>
      <c r="D9" s="4">
        <v>1</v>
      </c>
      <c r="E9" s="4">
        <v>22</v>
      </c>
      <c r="F9" s="4" t="s">
        <v>104</v>
      </c>
      <c r="G9" s="4"/>
    </row>
    <row r="10" spans="1:7" x14ac:dyDescent="0.25">
      <c r="A10" s="4"/>
      <c r="B10" s="4"/>
      <c r="C10" s="4">
        <v>24</v>
      </c>
      <c r="D10" s="4">
        <v>2</v>
      </c>
      <c r="E10" s="4">
        <v>60</v>
      </c>
      <c r="F10" s="4"/>
      <c r="G10" s="4" t="s">
        <v>105</v>
      </c>
    </row>
    <row r="11" spans="1:7" x14ac:dyDescent="0.25">
      <c r="A11" s="4">
        <v>5</v>
      </c>
      <c r="B11" s="4" t="s">
        <v>110</v>
      </c>
      <c r="C11" s="4">
        <v>11</v>
      </c>
      <c r="D11" s="4">
        <v>2</v>
      </c>
      <c r="E11" s="4">
        <v>15</v>
      </c>
      <c r="F11" s="4" t="s">
        <v>106</v>
      </c>
      <c r="G11" s="4"/>
    </row>
    <row r="12" spans="1:7" x14ac:dyDescent="0.25">
      <c r="A12" s="4"/>
      <c r="B12" s="4"/>
      <c r="C12" s="4">
        <v>15.5</v>
      </c>
      <c r="D12" s="4">
        <v>1</v>
      </c>
      <c r="E12" s="4">
        <v>16.5</v>
      </c>
      <c r="F12" s="4"/>
      <c r="G12" s="4" t="s">
        <v>107</v>
      </c>
    </row>
    <row r="13" spans="1:7" x14ac:dyDescent="0.25">
      <c r="A13" s="4" t="s">
        <v>179</v>
      </c>
      <c r="B13" s="4" t="s">
        <v>110</v>
      </c>
      <c r="C13" s="4">
        <v>20</v>
      </c>
      <c r="D13" s="4">
        <v>5</v>
      </c>
      <c r="E13" s="4">
        <v>30</v>
      </c>
      <c r="F13" s="4" t="s">
        <v>108</v>
      </c>
      <c r="G13" s="4"/>
    </row>
    <row r="14" spans="1:7" x14ac:dyDescent="0.25">
      <c r="A14" s="4"/>
      <c r="B14" s="4" t="s">
        <v>111</v>
      </c>
      <c r="C14" s="4">
        <v>30.5</v>
      </c>
      <c r="D14" s="4">
        <v>0.5</v>
      </c>
      <c r="E14" s="4">
        <v>38</v>
      </c>
      <c r="F14" s="4"/>
      <c r="G14" s="4"/>
    </row>
    <row r="15" spans="1:7" x14ac:dyDescent="0.25">
      <c r="A15" s="4"/>
      <c r="B15" s="4"/>
      <c r="C15" s="4">
        <v>39</v>
      </c>
      <c r="D15" s="4">
        <v>1</v>
      </c>
      <c r="E15" s="4">
        <v>50</v>
      </c>
      <c r="F15" s="4"/>
      <c r="G15" s="4"/>
    </row>
    <row r="16" spans="1:7" x14ac:dyDescent="0.25">
      <c r="A16" s="4"/>
      <c r="B16" s="4"/>
      <c r="C16" s="4">
        <v>52</v>
      </c>
      <c r="D16" s="4">
        <v>2</v>
      </c>
      <c r="E16" s="4">
        <v>60</v>
      </c>
      <c r="F16" s="4"/>
      <c r="G16" s="4"/>
    </row>
    <row r="17" spans="1:7" x14ac:dyDescent="0.25">
      <c r="A17" s="4"/>
      <c r="B17" s="4"/>
      <c r="C17" s="4">
        <v>63</v>
      </c>
      <c r="D17" s="4">
        <v>3</v>
      </c>
      <c r="E17" s="4">
        <v>90</v>
      </c>
      <c r="F17" s="4"/>
      <c r="G17" s="4" t="s">
        <v>109</v>
      </c>
    </row>
  </sheetData>
  <mergeCells count="1">
    <mergeCell ref="A1:G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6" sqref="A1:B26"/>
    </sheetView>
  </sheetViews>
  <sheetFormatPr defaultRowHeight="15" x14ac:dyDescent="0.25"/>
  <sheetData>
    <row r="1" spans="1:2" x14ac:dyDescent="0.25">
      <c r="A1" s="7" t="s">
        <v>13</v>
      </c>
      <c r="B1" s="8">
        <v>1445</v>
      </c>
    </row>
    <row r="2" spans="1:2" x14ac:dyDescent="0.25">
      <c r="A2" s="9" t="s">
        <v>14</v>
      </c>
      <c r="B2" s="10">
        <v>1</v>
      </c>
    </row>
    <row r="3" spans="1:2" x14ac:dyDescent="0.25">
      <c r="A3" s="11" t="s">
        <v>15</v>
      </c>
      <c r="B3" s="10">
        <v>1</v>
      </c>
    </row>
    <row r="4" spans="1:2" x14ac:dyDescent="0.25">
      <c r="A4" s="11" t="s">
        <v>16</v>
      </c>
      <c r="B4" s="10">
        <v>120</v>
      </c>
    </row>
    <row r="5" spans="1:2" x14ac:dyDescent="0.25">
      <c r="A5" s="11" t="s">
        <v>17</v>
      </c>
      <c r="B5" s="10">
        <v>1.4999999999999999E-2</v>
      </c>
    </row>
    <row r="6" spans="1:2" x14ac:dyDescent="0.25">
      <c r="A6" s="11" t="s">
        <v>18</v>
      </c>
      <c r="B6" s="10">
        <v>0</v>
      </c>
    </row>
    <row r="7" spans="1:2" x14ac:dyDescent="0.25">
      <c r="A7" s="11" t="s">
        <v>19</v>
      </c>
      <c r="B7" s="10">
        <v>1</v>
      </c>
    </row>
    <row r="8" spans="1:2" x14ac:dyDescent="0.25">
      <c r="A8" s="11" t="s">
        <v>20</v>
      </c>
      <c r="B8" s="10">
        <v>8.8292999999999999</v>
      </c>
    </row>
    <row r="9" spans="1:2" x14ac:dyDescent="0.25">
      <c r="A9" s="11" t="s">
        <v>21</v>
      </c>
      <c r="B9" s="10">
        <v>8.2821999999999996</v>
      </c>
    </row>
    <row r="10" spans="1:2" x14ac:dyDescent="0.25">
      <c r="A10" s="11" t="s">
        <v>22</v>
      </c>
      <c r="B10" s="10">
        <v>1</v>
      </c>
    </row>
    <row r="11" spans="1:2" x14ac:dyDescent="0.25">
      <c r="A11" s="11" t="s">
        <v>23</v>
      </c>
      <c r="B11" s="10">
        <v>8.9632000000000005</v>
      </c>
    </row>
    <row r="12" spans="1:2" x14ac:dyDescent="0.25">
      <c r="A12" s="11" t="s">
        <v>24</v>
      </c>
      <c r="B12" s="10">
        <v>8.2354000000000003</v>
      </c>
    </row>
    <row r="13" spans="1:2" x14ac:dyDescent="0.25">
      <c r="A13" s="11" t="s">
        <v>25</v>
      </c>
      <c r="B13" s="10">
        <v>1</v>
      </c>
    </row>
    <row r="14" spans="1:2" x14ac:dyDescent="0.25">
      <c r="A14" s="11" t="s">
        <v>26</v>
      </c>
      <c r="B14" s="10">
        <v>9.0500000000000007</v>
      </c>
    </row>
    <row r="15" spans="1:2" x14ac:dyDescent="0.25">
      <c r="A15" s="11" t="s">
        <v>27</v>
      </c>
      <c r="B15" s="10">
        <v>8.3902000000000001</v>
      </c>
    </row>
    <row r="16" spans="1:2" x14ac:dyDescent="0.25">
      <c r="A16" s="11" t="s">
        <v>28</v>
      </c>
      <c r="B16" s="10">
        <v>0</v>
      </c>
    </row>
    <row r="17" spans="1:2" x14ac:dyDescent="0.25">
      <c r="A17" s="11" t="s">
        <v>29</v>
      </c>
      <c r="B17" s="10">
        <v>10</v>
      </c>
    </row>
    <row r="18" spans="1:2" x14ac:dyDescent="0.25">
      <c r="A18" s="11" t="s">
        <v>30</v>
      </c>
      <c r="B18" s="10">
        <v>14</v>
      </c>
    </row>
    <row r="19" spans="1:2" x14ac:dyDescent="0.25">
      <c r="A19" s="11" t="s">
        <v>31</v>
      </c>
      <c r="B19" s="10">
        <v>60</v>
      </c>
    </row>
    <row r="20" spans="1:2" x14ac:dyDescent="0.25">
      <c r="A20" s="11" t="s">
        <v>32</v>
      </c>
      <c r="B20" s="10">
        <v>1000</v>
      </c>
    </row>
    <row r="21" spans="1:2" x14ac:dyDescent="0.25">
      <c r="A21" s="9" t="s">
        <v>33</v>
      </c>
      <c r="B21" s="10">
        <v>1000</v>
      </c>
    </row>
    <row r="22" spans="1:2" x14ac:dyDescent="0.25">
      <c r="A22" s="11" t="s">
        <v>120</v>
      </c>
      <c r="B22" s="10">
        <v>1</v>
      </c>
    </row>
    <row r="23" spans="1:2" x14ac:dyDescent="0.25">
      <c r="A23" s="11" t="s">
        <v>121</v>
      </c>
      <c r="B23" s="10">
        <v>1</v>
      </c>
    </row>
    <row r="24" spans="1:2" x14ac:dyDescent="0.25">
      <c r="A24" s="11" t="s">
        <v>122</v>
      </c>
      <c r="B24" s="10">
        <v>1</v>
      </c>
    </row>
    <row r="25" spans="1:2" x14ac:dyDescent="0.25">
      <c r="A25" s="11" t="s">
        <v>123</v>
      </c>
      <c r="B25" s="10">
        <v>15</v>
      </c>
    </row>
    <row r="26" spans="1:2" x14ac:dyDescent="0.25">
      <c r="A26" s="12" t="s">
        <v>124</v>
      </c>
      <c r="B26" s="13">
        <v>100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cols>
    <col min="2" max="2" width="31.85546875" customWidth="1"/>
    <col min="6" max="7" width="18.5703125" customWidth="1"/>
  </cols>
  <sheetData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0" workbookViewId="0">
      <selection activeCell="E7" sqref="E7"/>
    </sheetView>
  </sheetViews>
  <sheetFormatPr defaultRowHeight="15" x14ac:dyDescent="0.25"/>
  <cols>
    <col min="1" max="1" width="26.85546875" customWidth="1"/>
    <col min="2" max="2" width="6.42578125" customWidth="1"/>
    <col min="3" max="3" width="10" customWidth="1"/>
    <col min="4" max="4" width="6.5703125" customWidth="1"/>
    <col min="5" max="6" width="18.140625" customWidth="1"/>
  </cols>
  <sheetData>
    <row r="1" spans="1:6" x14ac:dyDescent="0.25">
      <c r="A1" t="s">
        <v>127</v>
      </c>
    </row>
    <row r="2" spans="1:6" x14ac:dyDescent="0.25">
      <c r="B2" t="s">
        <v>126</v>
      </c>
      <c r="C2" t="s">
        <v>87</v>
      </c>
      <c r="D2" t="s">
        <v>3</v>
      </c>
      <c r="E2" t="s">
        <v>89</v>
      </c>
      <c r="F2" t="s">
        <v>90</v>
      </c>
    </row>
    <row r="3" spans="1:6" x14ac:dyDescent="0.25">
      <c r="A3" t="s">
        <v>128</v>
      </c>
      <c r="B3">
        <v>100</v>
      </c>
      <c r="C3">
        <v>-6</v>
      </c>
      <c r="D3">
        <v>10</v>
      </c>
      <c r="E3" t="s">
        <v>125</v>
      </c>
    </row>
    <row r="6" spans="1:6" x14ac:dyDescent="0.25">
      <c r="A6" t="s">
        <v>129</v>
      </c>
    </row>
    <row r="7" spans="1:6" x14ac:dyDescent="0.25">
      <c r="A7" t="s">
        <v>132</v>
      </c>
      <c r="B7">
        <v>1</v>
      </c>
      <c r="C7">
        <v>1</v>
      </c>
      <c r="D7">
        <v>4</v>
      </c>
      <c r="E7" t="s">
        <v>130</v>
      </c>
      <c r="F7" t="s">
        <v>131</v>
      </c>
    </row>
    <row r="10" spans="1:6" x14ac:dyDescent="0.25">
      <c r="A10" t="s">
        <v>134</v>
      </c>
    </row>
    <row r="12" spans="1:6" x14ac:dyDescent="0.25">
      <c r="A12" t="s">
        <v>135</v>
      </c>
      <c r="B12">
        <v>1E-3</v>
      </c>
      <c r="C12">
        <v>2.5000000000000001E-3</v>
      </c>
      <c r="D12">
        <v>4.1000000000000002E-2</v>
      </c>
      <c r="E12" t="s">
        <v>133</v>
      </c>
      <c r="F12" t="s">
        <v>139</v>
      </c>
    </row>
    <row r="13" spans="1:6" x14ac:dyDescent="0.25">
      <c r="A13" t="s">
        <v>136</v>
      </c>
      <c r="B13">
        <v>1E-3</v>
      </c>
      <c r="C13">
        <v>2.5000000000000001E-3</v>
      </c>
      <c r="D13">
        <v>4.1000000000000002E-2</v>
      </c>
      <c r="E13" t="s">
        <v>140</v>
      </c>
      <c r="F13" t="s">
        <v>141</v>
      </c>
    </row>
    <row r="14" spans="1:6" x14ac:dyDescent="0.25">
      <c r="A14" t="s">
        <v>137</v>
      </c>
      <c r="B14">
        <v>1E-3</v>
      </c>
      <c r="C14">
        <v>2.5000000000000001E-3</v>
      </c>
      <c r="D14">
        <v>4.1000000000000002E-2</v>
      </c>
      <c r="E14" t="s">
        <v>142</v>
      </c>
      <c r="F14" t="s">
        <v>143</v>
      </c>
    </row>
    <row r="15" spans="1:6" x14ac:dyDescent="0.25">
      <c r="A15" t="s">
        <v>138</v>
      </c>
      <c r="B15">
        <v>1E-3</v>
      </c>
      <c r="C15">
        <v>2.5000000000000001E-3</v>
      </c>
      <c r="D15">
        <v>4.1000000000000002E-2</v>
      </c>
      <c r="E15" t="s">
        <v>144</v>
      </c>
      <c r="F15" t="s">
        <v>145</v>
      </c>
    </row>
    <row r="17" spans="1:6" x14ac:dyDescent="0.25">
      <c r="A17" t="s">
        <v>147</v>
      </c>
    </row>
    <row r="18" spans="1:6" x14ac:dyDescent="0.25">
      <c r="A18" t="s">
        <v>149</v>
      </c>
      <c r="B18">
        <v>-0.03</v>
      </c>
      <c r="C18">
        <v>3.0000000000000001E-3</v>
      </c>
      <c r="D18">
        <v>0.03</v>
      </c>
      <c r="E18" t="s">
        <v>146</v>
      </c>
      <c r="F18" t="s">
        <v>151</v>
      </c>
    </row>
    <row r="19" spans="1:6" x14ac:dyDescent="0.25">
      <c r="A19" t="s">
        <v>149</v>
      </c>
      <c r="B19">
        <v>-0.10199999999999999</v>
      </c>
      <c r="C19">
        <v>6.0000000000000001E-3</v>
      </c>
      <c r="D19">
        <v>0.10199999999999999</v>
      </c>
      <c r="E19" t="s">
        <v>148</v>
      </c>
      <c r="F19" t="s">
        <v>150</v>
      </c>
    </row>
    <row r="21" spans="1:6" x14ac:dyDescent="0.25">
      <c r="A21" t="s">
        <v>153</v>
      </c>
      <c r="B21">
        <v>-3.4000000000000002E-2</v>
      </c>
      <c r="C21">
        <v>2E-3</v>
      </c>
      <c r="D21">
        <v>3.4000000000000002E-2</v>
      </c>
      <c r="E21" t="s">
        <v>152</v>
      </c>
      <c r="F21" t="s">
        <v>154</v>
      </c>
    </row>
    <row r="22" spans="1:6" x14ac:dyDescent="0.25">
      <c r="A22" t="s">
        <v>153</v>
      </c>
      <c r="B22">
        <v>-3.7999999999999999E-2</v>
      </c>
      <c r="C22">
        <v>2E-3</v>
      </c>
      <c r="D22">
        <v>-3.5999999999999997E-2</v>
      </c>
      <c r="E22" t="s">
        <v>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Sheet6</vt:lpstr>
      <vt:lpstr>T1 beta</vt:lpstr>
      <vt:lpstr>Sheet4</vt:lpstr>
      <vt:lpstr>Sheet5</vt:lpstr>
      <vt:lpstr>Sheet7</vt:lpstr>
      <vt:lpstr>Sheet8</vt:lpstr>
      <vt:lpstr>Sheet9</vt:lpstr>
      <vt:lpstr>Beta Sample</vt:lpstr>
      <vt:lpstr>Sheet12</vt:lpstr>
      <vt:lpstr>T1 Taiwan</vt:lpstr>
      <vt:lpstr>Jeff Samples</vt:lpstr>
      <vt:lpstr>Sheet14</vt:lpstr>
      <vt:lpstr>Sheet15</vt:lpstr>
      <vt:lpstr>Sheet16</vt:lpstr>
      <vt:lpstr>Sheet17</vt:lpstr>
      <vt:lpstr>Thermals</vt:lpstr>
      <vt:lpstr>Sheet19</vt:lpstr>
      <vt:lpstr>Fixed time T1 beta</vt:lpstr>
      <vt:lpstr>10% sample</vt:lpstr>
      <vt:lpstr>25% sample</vt:lpstr>
      <vt:lpstr>nutation curve</vt:lpstr>
      <vt:lpstr>100%</vt:lpstr>
      <vt:lpstr>3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Pines's Lab</dc:creator>
  <cp:lastModifiedBy>Pines's Lab</cp:lastModifiedBy>
  <cp:lastPrinted>2017-10-03T00:33:33Z</cp:lastPrinted>
  <dcterms:created xsi:type="dcterms:W3CDTF">2017-08-05T01:34:22Z</dcterms:created>
  <dcterms:modified xsi:type="dcterms:W3CDTF">2017-12-08T03:34:31Z</dcterms:modified>
</cp:coreProperties>
</file>