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82D4CF96-70C0-4FD0-978C-FB8F0CE7B1B4}" xr6:coauthVersionLast="47" xr6:coauthVersionMax="47" xr10:uidLastSave="{00000000-0000-0000-0000-000000000000}"/>
  <bookViews>
    <workbookView xWindow="1063" yWindow="1749" windowWidth="31080" windowHeight="14828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Sheet3" sheetId="16" r:id="rId8"/>
    <sheet name="JobDef" sheetId="11" r:id="rId9"/>
    <sheet name="WeaponClass" sheetId="13" r:id="rId10"/>
    <sheet name="JobWeaponClass" sheetId="14" r:id="rId11"/>
    <sheet name="Sheet1" sheetId="1" r:id="rId12"/>
    <sheet name="Sheet2" sheetId="15" r:id="rId13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6" l="1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2" i="6"/>
  <c r="F2" i="2" s="1"/>
  <c r="Z2" i="2" s="1"/>
  <c r="AD3" i="6" l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Y2" i="6" l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U2" i="2"/>
  <c r="T3" i="2" l="1"/>
  <c r="U3" i="2" s="1"/>
  <c r="R3" i="2" s="1"/>
  <c r="B2" i="2"/>
  <c r="D2" i="2" s="1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3" i="6"/>
  <c r="B51" i="2"/>
  <c r="B12" i="15" s="1"/>
  <c r="B52" i="2"/>
  <c r="C52" i="2" s="1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F3" i="2" l="1"/>
  <c r="Z3" i="2" s="1"/>
  <c r="W2" i="2"/>
  <c r="X3" i="6"/>
  <c r="Y3" i="6"/>
  <c r="T4" i="2"/>
  <c r="W4" i="6"/>
  <c r="D3" i="2"/>
  <c r="B9" i="15"/>
  <c r="C35" i="2"/>
  <c r="C34" i="2"/>
  <c r="C32" i="2"/>
  <c r="C8" i="2"/>
  <c r="C86" i="2"/>
  <c r="C19" i="15" s="1"/>
  <c r="C62" i="2"/>
  <c r="C55" i="2"/>
  <c r="C10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W3" i="2" l="1"/>
  <c r="Y4" i="6"/>
  <c r="F4" i="2"/>
  <c r="T5" i="2"/>
  <c r="U4" i="2"/>
  <c r="R4" i="2" s="1"/>
  <c r="W5" i="6"/>
  <c r="X4" i="6"/>
  <c r="D4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Y5" i="6" l="1"/>
  <c r="F5" i="2"/>
  <c r="Z5" i="2" s="1"/>
  <c r="W4" i="2"/>
  <c r="Z4" i="2"/>
  <c r="T6" i="2"/>
  <c r="U5" i="2"/>
  <c r="R5" i="2" s="1"/>
  <c r="W6" i="6"/>
  <c r="X5" i="6"/>
  <c r="D6" i="2"/>
  <c r="D3" i="15" s="1"/>
  <c r="D5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W5" i="2" l="1"/>
  <c r="Y6" i="6"/>
  <c r="F6" i="2"/>
  <c r="Z6" i="2" s="1"/>
  <c r="T7" i="2"/>
  <c r="U6" i="2"/>
  <c r="R6" i="2" s="1"/>
  <c r="W7" i="6"/>
  <c r="X6" i="6"/>
  <c r="D7" i="2"/>
  <c r="E7" i="15"/>
  <c r="K26" i="2"/>
  <c r="Q8" i="2"/>
  <c r="J2" i="2"/>
  <c r="F2" i="15"/>
  <c r="L2" i="2"/>
  <c r="L7" i="2"/>
  <c r="J7" i="2"/>
  <c r="H16" i="6"/>
  <c r="H17" i="6"/>
  <c r="R13" i="6"/>
  <c r="H11" i="6"/>
  <c r="R6" i="6"/>
  <c r="Q6" i="2" s="1"/>
  <c r="R10" i="6"/>
  <c r="W6" i="2" l="1"/>
  <c r="Y7" i="6"/>
  <c r="F7" i="2"/>
  <c r="Z7" i="2" s="1"/>
  <c r="T8" i="2"/>
  <c r="U7" i="2"/>
  <c r="R7" i="2"/>
  <c r="W8" i="6"/>
  <c r="X7" i="6"/>
  <c r="D8" i="2"/>
  <c r="K27" i="2"/>
  <c r="Q9" i="2"/>
  <c r="L9" i="2"/>
  <c r="J9" i="2"/>
  <c r="K9" i="2"/>
  <c r="F3" i="15"/>
  <c r="J6" i="2"/>
  <c r="L6" i="2"/>
  <c r="R16" i="6"/>
  <c r="H20" i="6"/>
  <c r="R11" i="6"/>
  <c r="H15" i="6"/>
  <c r="H21" i="6"/>
  <c r="R17" i="6"/>
  <c r="R14" i="6"/>
  <c r="W7" i="2" l="1"/>
  <c r="Y8" i="6"/>
  <c r="F8" i="2"/>
  <c r="Z8" i="2" s="1"/>
  <c r="T9" i="2"/>
  <c r="U8" i="2"/>
  <c r="R8" i="2" s="1"/>
  <c r="W9" i="6"/>
  <c r="X8" i="6"/>
  <c r="D9" i="2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W8" i="2" l="1"/>
  <c r="Y9" i="6"/>
  <c r="F9" i="2"/>
  <c r="Z9" i="2" s="1"/>
  <c r="T10" i="2"/>
  <c r="U9" i="2"/>
  <c r="R9" i="2" s="1"/>
  <c r="W10" i="6"/>
  <c r="X9" i="6"/>
  <c r="D10" i="2"/>
  <c r="K29" i="2"/>
  <c r="Q11" i="2"/>
  <c r="E4" i="15"/>
  <c r="K11" i="2"/>
  <c r="H28" i="6"/>
  <c r="R24" i="6"/>
  <c r="Q24" i="2" s="1"/>
  <c r="H23" i="6"/>
  <c r="R19" i="6"/>
  <c r="H29" i="6"/>
  <c r="R25" i="6"/>
  <c r="Q25" i="2" s="1"/>
  <c r="R22" i="6"/>
  <c r="W9" i="2" l="1"/>
  <c r="Y10" i="6"/>
  <c r="F10" i="2"/>
  <c r="Z10" i="2" s="1"/>
  <c r="T11" i="2"/>
  <c r="U10" i="2"/>
  <c r="R10" i="2" s="1"/>
  <c r="W11" i="6"/>
  <c r="X10" i="6"/>
  <c r="D11" i="2"/>
  <c r="D4" i="15" s="1"/>
  <c r="K30" i="2"/>
  <c r="Q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W10" i="2" l="1"/>
  <c r="Y11" i="6"/>
  <c r="F11" i="2"/>
  <c r="Z11" i="2" s="1"/>
  <c r="T12" i="2"/>
  <c r="U11" i="2"/>
  <c r="R11" i="2" s="1"/>
  <c r="W12" i="6"/>
  <c r="X11" i="6"/>
  <c r="D12" i="2"/>
  <c r="E8" i="15"/>
  <c r="K31" i="2"/>
  <c r="Q13" i="2"/>
  <c r="K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Y12" i="6" l="1"/>
  <c r="F12" i="2"/>
  <c r="Z12" i="2" s="1"/>
  <c r="T13" i="2"/>
  <c r="U12" i="2"/>
  <c r="R12" i="2" s="1"/>
  <c r="W11" i="2"/>
  <c r="F4" i="15"/>
  <c r="W13" i="6"/>
  <c r="X12" i="6"/>
  <c r="D13" i="2"/>
  <c r="Q32" i="2"/>
  <c r="K32" i="2"/>
  <c r="Q14" i="2"/>
  <c r="K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W12" i="2" l="1"/>
  <c r="Y13" i="6"/>
  <c r="F13" i="2"/>
  <c r="Z13" i="2" s="1"/>
  <c r="T14" i="2"/>
  <c r="U13" i="2"/>
  <c r="R13" i="2" s="1"/>
  <c r="W14" i="6"/>
  <c r="X13" i="6"/>
  <c r="D14" i="2"/>
  <c r="Q33" i="2"/>
  <c r="K33" i="2"/>
  <c r="Q15" i="2"/>
  <c r="K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W13" i="2" l="1"/>
  <c r="Y14" i="6"/>
  <c r="F14" i="2"/>
  <c r="Z14" i="2" s="1"/>
  <c r="T15" i="2"/>
  <c r="U14" i="2"/>
  <c r="R14" i="2" s="1"/>
  <c r="W15" i="6"/>
  <c r="X14" i="6"/>
  <c r="D15" i="2"/>
  <c r="Q34" i="2"/>
  <c r="K34" i="2"/>
  <c r="Q16" i="2"/>
  <c r="E5" i="15"/>
  <c r="K16" i="2"/>
  <c r="L16" i="2"/>
  <c r="J16" i="2"/>
  <c r="J35" i="2"/>
  <c r="L35" i="2"/>
  <c r="H48" i="6"/>
  <c r="R44" i="6"/>
  <c r="H49" i="6"/>
  <c r="R45" i="6"/>
  <c r="H43" i="6"/>
  <c r="R39" i="6"/>
  <c r="R42" i="6"/>
  <c r="W14" i="2" l="1"/>
  <c r="Y15" i="6"/>
  <c r="F15" i="2"/>
  <c r="Z15" i="2" s="1"/>
  <c r="T16" i="2"/>
  <c r="U15" i="2"/>
  <c r="R15" i="2" s="1"/>
  <c r="W16" i="6"/>
  <c r="X15" i="6"/>
  <c r="D16" i="2"/>
  <c r="D5" i="15" s="1"/>
  <c r="Q35" i="2"/>
  <c r="K35" i="2"/>
  <c r="Q17" i="2"/>
  <c r="K17" i="2"/>
  <c r="L17" i="2"/>
  <c r="J17" i="2"/>
  <c r="H52" i="6"/>
  <c r="R48" i="6"/>
  <c r="H47" i="6"/>
  <c r="R43" i="6"/>
  <c r="H53" i="6"/>
  <c r="R49" i="6"/>
  <c r="R46" i="6"/>
  <c r="W15" i="2" l="1"/>
  <c r="Y16" i="6"/>
  <c r="F16" i="2"/>
  <c r="Z16" i="2" s="1"/>
  <c r="T17" i="2"/>
  <c r="U16" i="2"/>
  <c r="R16" i="2" s="1"/>
  <c r="W17" i="6"/>
  <c r="X16" i="6"/>
  <c r="D17" i="2"/>
  <c r="Q36" i="2"/>
  <c r="E9" i="15"/>
  <c r="K36" i="2"/>
  <c r="L36" i="2"/>
  <c r="J36" i="2"/>
  <c r="Q18" i="2"/>
  <c r="K18" i="2"/>
  <c r="J18" i="2"/>
  <c r="L18" i="2"/>
  <c r="H56" i="6"/>
  <c r="R52" i="6"/>
  <c r="H57" i="6"/>
  <c r="R53" i="6"/>
  <c r="H51" i="6"/>
  <c r="R47" i="6"/>
  <c r="R50" i="6"/>
  <c r="Y17" i="6" l="1"/>
  <c r="F17" i="2"/>
  <c r="Z17" i="2" s="1"/>
  <c r="T18" i="2"/>
  <c r="U17" i="2"/>
  <c r="R17" i="2" s="1"/>
  <c r="F5" i="15"/>
  <c r="W16" i="2"/>
  <c r="W18" i="6"/>
  <c r="X17" i="6"/>
  <c r="D18" i="2"/>
  <c r="Q37" i="2"/>
  <c r="K37" i="2"/>
  <c r="J37" i="2"/>
  <c r="L37" i="2"/>
  <c r="Q19" i="2"/>
  <c r="K19" i="2"/>
  <c r="J19" i="2"/>
  <c r="L19" i="2"/>
  <c r="H60" i="6"/>
  <c r="R56" i="6"/>
  <c r="H55" i="6"/>
  <c r="R51" i="6"/>
  <c r="H61" i="6"/>
  <c r="R57" i="6"/>
  <c r="R54" i="6"/>
  <c r="W17" i="2" l="1"/>
  <c r="Y18" i="6"/>
  <c r="F18" i="2"/>
  <c r="Z18" i="2" s="1"/>
  <c r="T19" i="2"/>
  <c r="U18" i="2"/>
  <c r="R18" i="2" s="1"/>
  <c r="W19" i="6"/>
  <c r="X18" i="6"/>
  <c r="D19" i="2"/>
  <c r="Q38" i="2"/>
  <c r="K38" i="2"/>
  <c r="J38" i="2"/>
  <c r="L38" i="2"/>
  <c r="Q20" i="2"/>
  <c r="K20" i="2"/>
  <c r="L20" i="2"/>
  <c r="J20" i="2"/>
  <c r="H64" i="6"/>
  <c r="R60" i="6"/>
  <c r="H65" i="6"/>
  <c r="R61" i="6"/>
  <c r="H59" i="6"/>
  <c r="R55" i="6"/>
  <c r="R58" i="6"/>
  <c r="Y19" i="6" l="1"/>
  <c r="F19" i="2"/>
  <c r="Z19" i="2" s="1"/>
  <c r="W18" i="2"/>
  <c r="T20" i="2"/>
  <c r="U19" i="2"/>
  <c r="R19" i="2" s="1"/>
  <c r="W20" i="6"/>
  <c r="X19" i="6"/>
  <c r="D20" i="2"/>
  <c r="Q39" i="2"/>
  <c r="K39" i="2"/>
  <c r="J39" i="2"/>
  <c r="L39" i="2"/>
  <c r="Q21" i="2"/>
  <c r="E6" i="15"/>
  <c r="K21" i="2"/>
  <c r="L21" i="2"/>
  <c r="J21" i="2"/>
  <c r="H68" i="6"/>
  <c r="R64" i="6"/>
  <c r="H63" i="6"/>
  <c r="R59" i="6"/>
  <c r="H69" i="6"/>
  <c r="R65" i="6"/>
  <c r="R62" i="6"/>
  <c r="W19" i="2" l="1"/>
  <c r="Y20" i="6"/>
  <c r="F20" i="2"/>
  <c r="Z20" i="2" s="1"/>
  <c r="T21" i="2"/>
  <c r="U20" i="2"/>
  <c r="R20" i="2" s="1"/>
  <c r="W21" i="6"/>
  <c r="X20" i="6"/>
  <c r="D21" i="2"/>
  <c r="D6" i="15" s="1"/>
  <c r="Q40" i="2"/>
  <c r="K40" i="2"/>
  <c r="J40" i="2"/>
  <c r="L40" i="2"/>
  <c r="Q22" i="2"/>
  <c r="K22" i="2"/>
  <c r="J22" i="2"/>
  <c r="L22" i="2"/>
  <c r="H72" i="6"/>
  <c r="R68" i="6"/>
  <c r="H73" i="6"/>
  <c r="R69" i="6"/>
  <c r="H67" i="6"/>
  <c r="R63" i="6"/>
  <c r="R66" i="6"/>
  <c r="W20" i="2" l="1"/>
  <c r="Y21" i="6"/>
  <c r="F21" i="2"/>
  <c r="Z21" i="2" s="1"/>
  <c r="U21" i="2"/>
  <c r="R21" i="2" s="1"/>
  <c r="T22" i="2"/>
  <c r="W22" i="6"/>
  <c r="X21" i="6"/>
  <c r="D22" i="2"/>
  <c r="Q41" i="2"/>
  <c r="E10" i="15"/>
  <c r="K41" i="2"/>
  <c r="J41" i="2"/>
  <c r="L41" i="2"/>
  <c r="H76" i="6"/>
  <c r="R72" i="6"/>
  <c r="H71" i="6"/>
  <c r="R67" i="6"/>
  <c r="H77" i="6"/>
  <c r="R73" i="6"/>
  <c r="R70" i="6"/>
  <c r="Y22" i="6" l="1"/>
  <c r="F22" i="2"/>
  <c r="Z22" i="2" s="1"/>
  <c r="U22" i="2"/>
  <c r="R22" i="2" s="1"/>
  <c r="T23" i="2"/>
  <c r="F6" i="15"/>
  <c r="W21" i="2"/>
  <c r="W23" i="6"/>
  <c r="X22" i="6"/>
  <c r="D23" i="2"/>
  <c r="Q42" i="2"/>
  <c r="K42" i="2"/>
  <c r="J42" i="2"/>
  <c r="L42" i="2"/>
  <c r="H80" i="6"/>
  <c r="R76" i="6"/>
  <c r="H81" i="6"/>
  <c r="R77" i="6"/>
  <c r="H75" i="6"/>
  <c r="R71" i="6"/>
  <c r="R74" i="6"/>
  <c r="W22" i="2" l="1"/>
  <c r="Y23" i="6"/>
  <c r="F23" i="2"/>
  <c r="Z23" i="2" s="1"/>
  <c r="T24" i="2"/>
  <c r="U23" i="2"/>
  <c r="R23" i="2" s="1"/>
  <c r="W24" i="6"/>
  <c r="X23" i="6"/>
  <c r="D24" i="2"/>
  <c r="Q43" i="2"/>
  <c r="K43" i="2"/>
  <c r="J43" i="2"/>
  <c r="L43" i="2"/>
  <c r="H84" i="6"/>
  <c r="R80" i="6"/>
  <c r="H79" i="6"/>
  <c r="R75" i="6"/>
  <c r="H85" i="6"/>
  <c r="R81" i="6"/>
  <c r="R78" i="6"/>
  <c r="W23" i="2" l="1"/>
  <c r="Y24" i="6"/>
  <c r="F24" i="2"/>
  <c r="Z24" i="2" s="1"/>
  <c r="T25" i="2"/>
  <c r="U24" i="2"/>
  <c r="R24" i="2" s="1"/>
  <c r="W25" i="6"/>
  <c r="X24" i="6"/>
  <c r="D25" i="2"/>
  <c r="Q44" i="2"/>
  <c r="K44" i="2"/>
  <c r="J44" i="2"/>
  <c r="L44" i="2"/>
  <c r="H88" i="6"/>
  <c r="R84" i="6"/>
  <c r="H89" i="6"/>
  <c r="R85" i="6"/>
  <c r="H83" i="6"/>
  <c r="R79" i="6"/>
  <c r="R82" i="6"/>
  <c r="W24" i="2" l="1"/>
  <c r="Y25" i="6"/>
  <c r="F25" i="2"/>
  <c r="Z25" i="2" s="1"/>
  <c r="T26" i="2"/>
  <c r="U25" i="2"/>
  <c r="R25" i="2" s="1"/>
  <c r="W26" i="6"/>
  <c r="X25" i="6"/>
  <c r="Q45" i="2"/>
  <c r="K45" i="2"/>
  <c r="J45" i="2"/>
  <c r="L45" i="2"/>
  <c r="H92" i="6"/>
  <c r="R88" i="6"/>
  <c r="H87" i="6"/>
  <c r="R83" i="6"/>
  <c r="H93" i="6"/>
  <c r="R89" i="6"/>
  <c r="R86" i="6"/>
  <c r="W25" i="2" l="1"/>
  <c r="Y26" i="6"/>
  <c r="F26" i="2"/>
  <c r="Z26" i="2" s="1"/>
  <c r="T27" i="2"/>
  <c r="U26" i="2"/>
  <c r="R26" i="2" s="1"/>
  <c r="D26" i="2"/>
  <c r="D7" i="15" s="1"/>
  <c r="W27" i="6"/>
  <c r="X26" i="6"/>
  <c r="D27" i="2"/>
  <c r="Q46" i="2"/>
  <c r="E11" i="15"/>
  <c r="K46" i="2"/>
  <c r="J46" i="2"/>
  <c r="L46" i="2"/>
  <c r="H96" i="6"/>
  <c r="R92" i="6"/>
  <c r="H97" i="6"/>
  <c r="R97" i="6" s="1"/>
  <c r="R93" i="6"/>
  <c r="H91" i="6"/>
  <c r="R87" i="6"/>
  <c r="R90" i="6"/>
  <c r="Y27" i="6" l="1"/>
  <c r="F27" i="2"/>
  <c r="Z27" i="2" s="1"/>
  <c r="T28" i="2"/>
  <c r="U27" i="2"/>
  <c r="R27" i="2" s="1"/>
  <c r="F7" i="15"/>
  <c r="W26" i="2"/>
  <c r="W28" i="6"/>
  <c r="X27" i="6"/>
  <c r="D28" i="2"/>
  <c r="Q47" i="2"/>
  <c r="K47" i="2"/>
  <c r="L47" i="2"/>
  <c r="J47" i="2"/>
  <c r="H100" i="6"/>
  <c r="R100" i="6" s="1"/>
  <c r="R96" i="6"/>
  <c r="H95" i="6"/>
  <c r="R91" i="6"/>
  <c r="R98" i="6"/>
  <c r="R94" i="6"/>
  <c r="W27" i="2" l="1"/>
  <c r="Y28" i="6"/>
  <c r="F28" i="2"/>
  <c r="Z28" i="2" s="1"/>
  <c r="T29" i="2"/>
  <c r="U28" i="2"/>
  <c r="R28" i="2" s="1"/>
  <c r="W29" i="6"/>
  <c r="X28" i="6"/>
  <c r="D29" i="2"/>
  <c r="Q48" i="2"/>
  <c r="K48" i="2"/>
  <c r="L48" i="2"/>
  <c r="J48" i="2"/>
  <c r="H99" i="6"/>
  <c r="R99" i="6" s="1"/>
  <c r="R95" i="6"/>
  <c r="W28" i="2" l="1"/>
  <c r="Y29" i="6"/>
  <c r="F29" i="2"/>
  <c r="Z29" i="2" s="1"/>
  <c r="T30" i="2"/>
  <c r="U29" i="2"/>
  <c r="R29" i="2" s="1"/>
  <c r="W30" i="6"/>
  <c r="X29" i="6"/>
  <c r="D30" i="2"/>
  <c r="Q49" i="2"/>
  <c r="K49" i="2"/>
  <c r="J49" i="2"/>
  <c r="L49" i="2"/>
  <c r="W29" i="2" l="1"/>
  <c r="Y30" i="6"/>
  <c r="F30" i="2"/>
  <c r="Z30" i="2" s="1"/>
  <c r="T31" i="2"/>
  <c r="U30" i="2"/>
  <c r="R30" i="2" s="1"/>
  <c r="W31" i="6"/>
  <c r="X30" i="6"/>
  <c r="D31" i="2"/>
  <c r="D8" i="15" s="1"/>
  <c r="Q50" i="2"/>
  <c r="K50" i="2"/>
  <c r="J50" i="2"/>
  <c r="L50" i="2"/>
  <c r="W30" i="2" l="1"/>
  <c r="Y31" i="6"/>
  <c r="F31" i="2"/>
  <c r="Z31" i="2" s="1"/>
  <c r="U31" i="2"/>
  <c r="R31" i="2" s="1"/>
  <c r="T32" i="2"/>
  <c r="W32" i="6"/>
  <c r="X31" i="6"/>
  <c r="D32" i="2"/>
  <c r="Q51" i="2"/>
  <c r="E12" i="15"/>
  <c r="K51" i="2"/>
  <c r="J51" i="2"/>
  <c r="L51" i="2"/>
  <c r="Y32" i="6" l="1"/>
  <c r="F32" i="2"/>
  <c r="Z32" i="2" s="1"/>
  <c r="T33" i="2"/>
  <c r="U32" i="2"/>
  <c r="R32" i="2" s="1"/>
  <c r="W31" i="2"/>
  <c r="F8" i="15"/>
  <c r="W33" i="6"/>
  <c r="X32" i="6"/>
  <c r="D33" i="2"/>
  <c r="Q52" i="2"/>
  <c r="K52" i="2"/>
  <c r="J52" i="2"/>
  <c r="L52" i="2"/>
  <c r="W32" i="2" l="1"/>
  <c r="Y33" i="6"/>
  <c r="F33" i="2"/>
  <c r="Z33" i="2" s="1"/>
  <c r="T34" i="2"/>
  <c r="U33" i="2"/>
  <c r="R33" i="2" s="1"/>
  <c r="W34" i="6"/>
  <c r="X33" i="6"/>
  <c r="D34" i="2"/>
  <c r="Q53" i="2"/>
  <c r="K53" i="2"/>
  <c r="J53" i="2"/>
  <c r="L53" i="2"/>
  <c r="W33" i="2" l="1"/>
  <c r="Y34" i="6"/>
  <c r="F34" i="2"/>
  <c r="Z34" i="2" s="1"/>
  <c r="T35" i="2"/>
  <c r="U34" i="2"/>
  <c r="R34" i="2" s="1"/>
  <c r="W35" i="6"/>
  <c r="X34" i="6"/>
  <c r="D35" i="2"/>
  <c r="Q54" i="2"/>
  <c r="K54" i="2"/>
  <c r="J54" i="2"/>
  <c r="L54" i="2"/>
  <c r="W34" i="2" l="1"/>
  <c r="Y35" i="6"/>
  <c r="F35" i="2"/>
  <c r="Z35" i="2" s="1"/>
  <c r="T36" i="2"/>
  <c r="U35" i="2"/>
  <c r="R35" i="2" s="1"/>
  <c r="W36" i="6"/>
  <c r="X35" i="6"/>
  <c r="D36" i="2"/>
  <c r="D9" i="15" s="1"/>
  <c r="Q55" i="2"/>
  <c r="K55" i="2"/>
  <c r="L55" i="2"/>
  <c r="J55" i="2"/>
  <c r="W35" i="2" l="1"/>
  <c r="Y36" i="6"/>
  <c r="F36" i="2"/>
  <c r="Z36" i="2" s="1"/>
  <c r="T37" i="2"/>
  <c r="D37" i="2" s="1"/>
  <c r="U36" i="2"/>
  <c r="R36" i="2" s="1"/>
  <c r="W37" i="6"/>
  <c r="X36" i="6"/>
  <c r="Q56" i="2"/>
  <c r="E13" i="15"/>
  <c r="K56" i="2"/>
  <c r="L56" i="2"/>
  <c r="J56" i="2"/>
  <c r="Y37" i="6" l="1"/>
  <c r="F37" i="2"/>
  <c r="Z37" i="2" s="1"/>
  <c r="T38" i="2"/>
  <c r="U37" i="2"/>
  <c r="R37" i="2" s="1"/>
  <c r="W36" i="2"/>
  <c r="F9" i="15"/>
  <c r="W38" i="6"/>
  <c r="X37" i="6"/>
  <c r="D38" i="2"/>
  <c r="Q57" i="2"/>
  <c r="K57" i="2"/>
  <c r="L57" i="2"/>
  <c r="J57" i="2"/>
  <c r="W37" i="2" l="1"/>
  <c r="Y38" i="6"/>
  <c r="F38" i="2"/>
  <c r="Z38" i="2" s="1"/>
  <c r="T39" i="2"/>
  <c r="U38" i="2"/>
  <c r="R38" i="2" s="1"/>
  <c r="W39" i="6"/>
  <c r="X38" i="6"/>
  <c r="D39" i="2"/>
  <c r="Q58" i="2"/>
  <c r="K58" i="2"/>
  <c r="L58" i="2"/>
  <c r="J58" i="2"/>
  <c r="W38" i="2" l="1"/>
  <c r="Y39" i="6"/>
  <c r="F39" i="2"/>
  <c r="Z39" i="2" s="1"/>
  <c r="T40" i="2"/>
  <c r="U39" i="2"/>
  <c r="R39" i="2" s="1"/>
  <c r="W40" i="6"/>
  <c r="X39" i="6"/>
  <c r="D40" i="2"/>
  <c r="Q59" i="2"/>
  <c r="K59" i="2"/>
  <c r="J59" i="2"/>
  <c r="L59" i="2"/>
  <c r="W39" i="2" l="1"/>
  <c r="Y40" i="6"/>
  <c r="F40" i="2"/>
  <c r="Z40" i="2" s="1"/>
  <c r="T41" i="2"/>
  <c r="U40" i="2"/>
  <c r="R40" i="2" s="1"/>
  <c r="W41" i="6"/>
  <c r="X40" i="6"/>
  <c r="D41" i="2"/>
  <c r="D10" i="15" s="1"/>
  <c r="Q60" i="2"/>
  <c r="K60" i="2"/>
  <c r="L60" i="2"/>
  <c r="J60" i="2"/>
  <c r="W40" i="2" l="1"/>
  <c r="Y41" i="6"/>
  <c r="F41" i="2"/>
  <c r="Z41" i="2" s="1"/>
  <c r="T42" i="2"/>
  <c r="U41" i="2"/>
  <c r="R41" i="2" s="1"/>
  <c r="W42" i="6"/>
  <c r="X41" i="6"/>
  <c r="D42" i="2"/>
  <c r="Q61" i="2"/>
  <c r="E14" i="15"/>
  <c r="K61" i="2"/>
  <c r="L61" i="2"/>
  <c r="J61" i="2"/>
  <c r="Y42" i="6" l="1"/>
  <c r="F42" i="2"/>
  <c r="Z42" i="2" s="1"/>
  <c r="T43" i="2"/>
  <c r="U42" i="2"/>
  <c r="R42" i="2" s="1"/>
  <c r="F10" i="15"/>
  <c r="W41" i="2"/>
  <c r="W43" i="6"/>
  <c r="X42" i="6"/>
  <c r="D43" i="2"/>
  <c r="Q62" i="2"/>
  <c r="K62" i="2"/>
  <c r="J62" i="2"/>
  <c r="L62" i="2"/>
  <c r="W42" i="2" l="1"/>
  <c r="Y43" i="6"/>
  <c r="F43" i="2"/>
  <c r="Z43" i="2" s="1"/>
  <c r="T44" i="2"/>
  <c r="U43" i="2"/>
  <c r="R43" i="2" s="1"/>
  <c r="W44" i="6"/>
  <c r="X43" i="6"/>
  <c r="D44" i="2"/>
  <c r="Q63" i="2"/>
  <c r="K63" i="2"/>
  <c r="J63" i="2"/>
  <c r="L63" i="2"/>
  <c r="W43" i="2" l="1"/>
  <c r="Y44" i="6"/>
  <c r="F44" i="2"/>
  <c r="Z44" i="2" s="1"/>
  <c r="T45" i="2"/>
  <c r="U44" i="2"/>
  <c r="R44" i="2" s="1"/>
  <c r="W45" i="6"/>
  <c r="X44" i="6"/>
  <c r="D45" i="2"/>
  <c r="Q64" i="2"/>
  <c r="K64" i="2"/>
  <c r="J64" i="2"/>
  <c r="L64" i="2"/>
  <c r="W44" i="2" l="1"/>
  <c r="Y45" i="6"/>
  <c r="F45" i="2"/>
  <c r="Z45" i="2" s="1"/>
  <c r="T46" i="2"/>
  <c r="U45" i="2"/>
  <c r="R45" i="2" s="1"/>
  <c r="W46" i="6"/>
  <c r="X45" i="6"/>
  <c r="D46" i="2"/>
  <c r="D11" i="15" s="1"/>
  <c r="Q65" i="2"/>
  <c r="K65" i="2"/>
  <c r="L65" i="2"/>
  <c r="J65" i="2"/>
  <c r="W45" i="2" l="1"/>
  <c r="Y46" i="6"/>
  <c r="F46" i="2"/>
  <c r="Z46" i="2" s="1"/>
  <c r="T47" i="2"/>
  <c r="U46" i="2"/>
  <c r="R46" i="2" s="1"/>
  <c r="W47" i="6"/>
  <c r="X46" i="6"/>
  <c r="D47" i="2"/>
  <c r="Q66" i="2"/>
  <c r="E15" i="15"/>
  <c r="K66" i="2"/>
  <c r="L66" i="2"/>
  <c r="J66" i="2"/>
  <c r="Y47" i="6" l="1"/>
  <c r="F47" i="2"/>
  <c r="Z47" i="2" s="1"/>
  <c r="T48" i="2"/>
  <c r="U47" i="2"/>
  <c r="R47" i="2" s="1"/>
  <c r="F11" i="15"/>
  <c r="W46" i="2"/>
  <c r="W48" i="6"/>
  <c r="X47" i="6"/>
  <c r="D48" i="2"/>
  <c r="Q67" i="2"/>
  <c r="K67" i="2"/>
  <c r="J67" i="2"/>
  <c r="L67" i="2"/>
  <c r="W47" i="2" l="1"/>
  <c r="Y48" i="6"/>
  <c r="F48" i="2"/>
  <c r="Z48" i="2" s="1"/>
  <c r="T49" i="2"/>
  <c r="U48" i="2"/>
  <c r="R48" i="2" s="1"/>
  <c r="W49" i="6"/>
  <c r="X48" i="6"/>
  <c r="D49" i="2"/>
  <c r="Q68" i="2"/>
  <c r="K68" i="2"/>
  <c r="J68" i="2"/>
  <c r="L68" i="2"/>
  <c r="W48" i="2" l="1"/>
  <c r="Y49" i="6"/>
  <c r="F49" i="2"/>
  <c r="Z49" i="2" s="1"/>
  <c r="T50" i="2"/>
  <c r="U49" i="2"/>
  <c r="R49" i="2" s="1"/>
  <c r="W50" i="6"/>
  <c r="X49" i="6"/>
  <c r="D50" i="2"/>
  <c r="Q69" i="2"/>
  <c r="K69" i="2"/>
  <c r="J69" i="2"/>
  <c r="L69" i="2"/>
  <c r="W49" i="2" l="1"/>
  <c r="Y50" i="6"/>
  <c r="F50" i="2"/>
  <c r="Z50" i="2" s="1"/>
  <c r="T51" i="2"/>
  <c r="U50" i="2"/>
  <c r="R50" i="2" s="1"/>
  <c r="W51" i="6"/>
  <c r="X50" i="6"/>
  <c r="D51" i="2"/>
  <c r="D12" i="15" s="1"/>
  <c r="Q70" i="2"/>
  <c r="K70" i="2"/>
  <c r="J70" i="2"/>
  <c r="L70" i="2"/>
  <c r="W50" i="2" l="1"/>
  <c r="Y51" i="6"/>
  <c r="F51" i="2"/>
  <c r="Z51" i="2" s="1"/>
  <c r="T52" i="2"/>
  <c r="U51" i="2"/>
  <c r="R51" i="2" s="1"/>
  <c r="W52" i="6"/>
  <c r="X51" i="6"/>
  <c r="D52" i="2"/>
  <c r="Q71" i="2"/>
  <c r="E16" i="15"/>
  <c r="K71" i="2"/>
  <c r="J71" i="2"/>
  <c r="L71" i="2"/>
  <c r="Y52" i="6" l="1"/>
  <c r="F52" i="2"/>
  <c r="Z52" i="2" s="1"/>
  <c r="T53" i="2"/>
  <c r="U52" i="2"/>
  <c r="R52" i="2" s="1"/>
  <c r="F12" i="15"/>
  <c r="W51" i="2"/>
  <c r="W53" i="6"/>
  <c r="X52" i="6"/>
  <c r="D53" i="2"/>
  <c r="Q72" i="2"/>
  <c r="K72" i="2"/>
  <c r="L72" i="2"/>
  <c r="J72" i="2"/>
  <c r="W52" i="2" l="1"/>
  <c r="Y53" i="6"/>
  <c r="F53" i="2"/>
  <c r="Z53" i="2" s="1"/>
  <c r="T54" i="2"/>
  <c r="U53" i="2"/>
  <c r="R53" i="2" s="1"/>
  <c r="W54" i="6"/>
  <c r="X53" i="6"/>
  <c r="D54" i="2"/>
  <c r="Q73" i="2"/>
  <c r="K73" i="2"/>
  <c r="L73" i="2"/>
  <c r="J73" i="2"/>
  <c r="W53" i="2" l="1"/>
  <c r="Y54" i="6"/>
  <c r="F54" i="2"/>
  <c r="Z54" i="2" s="1"/>
  <c r="T55" i="2"/>
  <c r="U54" i="2"/>
  <c r="R54" i="2" s="1"/>
  <c r="W55" i="6"/>
  <c r="X54" i="6"/>
  <c r="D55" i="2"/>
  <c r="Q74" i="2"/>
  <c r="K74" i="2"/>
  <c r="L74" i="2"/>
  <c r="J74" i="2"/>
  <c r="W54" i="2" l="1"/>
  <c r="Y55" i="6"/>
  <c r="F55" i="2"/>
  <c r="Z55" i="2" s="1"/>
  <c r="T56" i="2"/>
  <c r="U55" i="2"/>
  <c r="R55" i="2" s="1"/>
  <c r="W56" i="6"/>
  <c r="X55" i="6"/>
  <c r="D56" i="2"/>
  <c r="D13" i="15" s="1"/>
  <c r="Q75" i="2"/>
  <c r="K75" i="2"/>
  <c r="J75" i="2"/>
  <c r="L75" i="2"/>
  <c r="W55" i="2" l="1"/>
  <c r="Y56" i="6"/>
  <c r="F56" i="2"/>
  <c r="Z56" i="2" s="1"/>
  <c r="T57" i="2"/>
  <c r="U56" i="2"/>
  <c r="R56" i="2" s="1"/>
  <c r="W57" i="6"/>
  <c r="X56" i="6"/>
  <c r="D57" i="2"/>
  <c r="Q76" i="2"/>
  <c r="E17" i="15"/>
  <c r="K76" i="2"/>
  <c r="L76" i="2"/>
  <c r="J76" i="2"/>
  <c r="Y57" i="6" l="1"/>
  <c r="F57" i="2"/>
  <c r="Z57" i="2" s="1"/>
  <c r="T58" i="2"/>
  <c r="U57" i="2"/>
  <c r="R57" i="2" s="1"/>
  <c r="W56" i="2"/>
  <c r="F13" i="15"/>
  <c r="W58" i="6"/>
  <c r="X57" i="6"/>
  <c r="D58" i="2"/>
  <c r="Q77" i="2"/>
  <c r="K77" i="2"/>
  <c r="J77" i="2"/>
  <c r="L77" i="2"/>
  <c r="W57" i="2" l="1"/>
  <c r="Y58" i="6"/>
  <c r="F58" i="2"/>
  <c r="Z58" i="2" s="1"/>
  <c r="T59" i="2"/>
  <c r="U58" i="2"/>
  <c r="R58" i="2" s="1"/>
  <c r="W59" i="6"/>
  <c r="X58" i="6"/>
  <c r="D59" i="2"/>
  <c r="Q78" i="2"/>
  <c r="K78" i="2"/>
  <c r="J78" i="2"/>
  <c r="L78" i="2"/>
  <c r="W58" i="2" l="1"/>
  <c r="Y59" i="6"/>
  <c r="F59" i="2"/>
  <c r="Z59" i="2" s="1"/>
  <c r="T60" i="2"/>
  <c r="U59" i="2"/>
  <c r="R59" i="2" s="1"/>
  <c r="W60" i="6"/>
  <c r="X59" i="6"/>
  <c r="D60" i="2"/>
  <c r="Q79" i="2"/>
  <c r="K79" i="2"/>
  <c r="L79" i="2"/>
  <c r="J79" i="2"/>
  <c r="W59" i="2" l="1"/>
  <c r="Y60" i="6"/>
  <c r="F60" i="2"/>
  <c r="Z60" i="2" s="1"/>
  <c r="T61" i="2"/>
  <c r="U60" i="2"/>
  <c r="R60" i="2" s="1"/>
  <c r="W61" i="6"/>
  <c r="X60" i="6"/>
  <c r="D61" i="2"/>
  <c r="D14" i="15" s="1"/>
  <c r="Q80" i="2"/>
  <c r="K80" i="2"/>
  <c r="J80" i="2"/>
  <c r="L80" i="2"/>
  <c r="W60" i="2" l="1"/>
  <c r="Y61" i="6"/>
  <c r="F61" i="2"/>
  <c r="Z61" i="2" s="1"/>
  <c r="T62" i="2"/>
  <c r="U61" i="2"/>
  <c r="R61" i="2" s="1"/>
  <c r="W62" i="6"/>
  <c r="X61" i="6"/>
  <c r="D62" i="2"/>
  <c r="Q81" i="2"/>
  <c r="E18" i="15"/>
  <c r="K81" i="2"/>
  <c r="L81" i="2"/>
  <c r="J81" i="2"/>
  <c r="Y62" i="6" l="1"/>
  <c r="F62" i="2"/>
  <c r="Z62" i="2" s="1"/>
  <c r="T63" i="2"/>
  <c r="U62" i="2"/>
  <c r="R62" i="2" s="1"/>
  <c r="F14" i="15"/>
  <c r="W61" i="2"/>
  <c r="W63" i="6"/>
  <c r="X62" i="6"/>
  <c r="D63" i="2"/>
  <c r="Q82" i="2"/>
  <c r="K82" i="2"/>
  <c r="L82" i="2"/>
  <c r="J82" i="2"/>
  <c r="W62" i="2" l="1"/>
  <c r="Y63" i="6"/>
  <c r="F63" i="2"/>
  <c r="Z63" i="2" s="1"/>
  <c r="T64" i="2"/>
  <c r="U63" i="2"/>
  <c r="R63" i="2" s="1"/>
  <c r="W64" i="6"/>
  <c r="X63" i="6"/>
  <c r="D64" i="2"/>
  <c r="Q83" i="2"/>
  <c r="K83" i="2"/>
  <c r="L83" i="2"/>
  <c r="J83" i="2"/>
  <c r="W63" i="2" l="1"/>
  <c r="Y64" i="6"/>
  <c r="F64" i="2"/>
  <c r="Z64" i="2" s="1"/>
  <c r="T65" i="2"/>
  <c r="U64" i="2"/>
  <c r="R64" i="2" s="1"/>
  <c r="W65" i="6"/>
  <c r="X64" i="6"/>
  <c r="D65" i="2"/>
  <c r="Q84" i="2"/>
  <c r="K84" i="2"/>
  <c r="J84" i="2"/>
  <c r="L84" i="2"/>
  <c r="W64" i="2" l="1"/>
  <c r="Y65" i="6"/>
  <c r="F65" i="2"/>
  <c r="Z65" i="2" s="1"/>
  <c r="T66" i="2"/>
  <c r="U65" i="2"/>
  <c r="R65" i="2" s="1"/>
  <c r="W66" i="6"/>
  <c r="X65" i="6"/>
  <c r="D66" i="2"/>
  <c r="D15" i="15" s="1"/>
  <c r="Q85" i="2"/>
  <c r="K85" i="2"/>
  <c r="J85" i="2"/>
  <c r="L85" i="2"/>
  <c r="W65" i="2" l="1"/>
  <c r="Y66" i="6"/>
  <c r="F66" i="2"/>
  <c r="Z66" i="2" s="1"/>
  <c r="T67" i="2"/>
  <c r="U66" i="2"/>
  <c r="R66" i="2" s="1"/>
  <c r="W67" i="6"/>
  <c r="X66" i="6"/>
  <c r="D67" i="2"/>
  <c r="Q86" i="2"/>
  <c r="E19" i="15"/>
  <c r="K86" i="2"/>
  <c r="L86" i="2"/>
  <c r="J86" i="2"/>
  <c r="Y67" i="6" l="1"/>
  <c r="F67" i="2"/>
  <c r="Z67" i="2" s="1"/>
  <c r="T68" i="2"/>
  <c r="U67" i="2"/>
  <c r="R67" i="2" s="1"/>
  <c r="F15" i="15"/>
  <c r="W66" i="2"/>
  <c r="W68" i="6"/>
  <c r="X67" i="6"/>
  <c r="Q87" i="2"/>
  <c r="K87" i="2"/>
  <c r="L87" i="2"/>
  <c r="J87" i="2"/>
  <c r="W67" i="2" l="1"/>
  <c r="Y68" i="6"/>
  <c r="F68" i="2"/>
  <c r="Z68" i="2" s="1"/>
  <c r="T69" i="2"/>
  <c r="U68" i="2"/>
  <c r="R68" i="2" s="1"/>
  <c r="D68" i="2"/>
  <c r="W69" i="6"/>
  <c r="X68" i="6"/>
  <c r="D69" i="2"/>
  <c r="Q88" i="2"/>
  <c r="K88" i="2"/>
  <c r="J88" i="2"/>
  <c r="L88" i="2"/>
  <c r="W68" i="2" l="1"/>
  <c r="Y69" i="6"/>
  <c r="F69" i="2"/>
  <c r="Z69" i="2" s="1"/>
  <c r="T70" i="2"/>
  <c r="U69" i="2"/>
  <c r="R69" i="2" s="1"/>
  <c r="W70" i="6"/>
  <c r="X69" i="6"/>
  <c r="D70" i="2"/>
  <c r="Q89" i="2"/>
  <c r="K89" i="2"/>
  <c r="J89" i="2"/>
  <c r="L89" i="2"/>
  <c r="W69" i="2" l="1"/>
  <c r="Y70" i="6"/>
  <c r="F70" i="2"/>
  <c r="Z70" i="2" s="1"/>
  <c r="T71" i="2"/>
  <c r="U70" i="2"/>
  <c r="R70" i="2" s="1"/>
  <c r="W71" i="6"/>
  <c r="X70" i="6"/>
  <c r="D71" i="2"/>
  <c r="D16" i="15" s="1"/>
  <c r="Q90" i="2"/>
  <c r="K90" i="2"/>
  <c r="J90" i="2"/>
  <c r="L90" i="2"/>
  <c r="W70" i="2" l="1"/>
  <c r="Y71" i="6"/>
  <c r="F71" i="2"/>
  <c r="Z71" i="2" s="1"/>
  <c r="T72" i="2"/>
  <c r="U71" i="2"/>
  <c r="R71" i="2" s="1"/>
  <c r="W72" i="6"/>
  <c r="X71" i="6"/>
  <c r="D72" i="2"/>
  <c r="Q91" i="2"/>
  <c r="E20" i="15"/>
  <c r="K91" i="2"/>
  <c r="L91" i="2"/>
  <c r="J91" i="2"/>
  <c r="Y72" i="6" l="1"/>
  <c r="F72" i="2"/>
  <c r="Z72" i="2" s="1"/>
  <c r="T73" i="2"/>
  <c r="U72" i="2"/>
  <c r="R72" i="2" s="1"/>
  <c r="F16" i="15"/>
  <c r="W71" i="2"/>
  <c r="W73" i="6"/>
  <c r="X72" i="6"/>
  <c r="D73" i="2"/>
  <c r="Q92" i="2"/>
  <c r="K92" i="2"/>
  <c r="J92" i="2"/>
  <c r="L92" i="2"/>
  <c r="W72" i="2" l="1"/>
  <c r="Y73" i="6"/>
  <c r="F73" i="2"/>
  <c r="Z73" i="2" s="1"/>
  <c r="T74" i="2"/>
  <c r="U73" i="2"/>
  <c r="R73" i="2" s="1"/>
  <c r="W74" i="6"/>
  <c r="X73" i="6"/>
  <c r="D74" i="2"/>
  <c r="Q93" i="2"/>
  <c r="K93" i="2"/>
  <c r="J93" i="2"/>
  <c r="L93" i="2"/>
  <c r="W73" i="2" l="1"/>
  <c r="Y74" i="6"/>
  <c r="F74" i="2"/>
  <c r="Z74" i="2" s="1"/>
  <c r="T75" i="2"/>
  <c r="U74" i="2"/>
  <c r="R74" i="2" s="1"/>
  <c r="W75" i="6"/>
  <c r="X74" i="6"/>
  <c r="D75" i="2"/>
  <c r="Q94" i="2"/>
  <c r="K94" i="2"/>
  <c r="L94" i="2"/>
  <c r="J94" i="2"/>
  <c r="W74" i="2" l="1"/>
  <c r="Y75" i="6"/>
  <c r="F75" i="2"/>
  <c r="Z75" i="2" s="1"/>
  <c r="T76" i="2"/>
  <c r="U75" i="2"/>
  <c r="R75" i="2" s="1"/>
  <c r="W76" i="6"/>
  <c r="X75" i="6"/>
  <c r="D76" i="2"/>
  <c r="D17" i="15" s="1"/>
  <c r="Q95" i="2"/>
  <c r="K95" i="2"/>
  <c r="J95" i="2"/>
  <c r="L95" i="2"/>
  <c r="W75" i="2" l="1"/>
  <c r="Y76" i="6"/>
  <c r="F76" i="2"/>
  <c r="Z76" i="2" s="1"/>
  <c r="T77" i="2"/>
  <c r="U76" i="2"/>
  <c r="R76" i="2" s="1"/>
  <c r="W77" i="6"/>
  <c r="X76" i="6"/>
  <c r="D77" i="2"/>
  <c r="Q96" i="2"/>
  <c r="E21" i="15"/>
  <c r="K96" i="2"/>
  <c r="J96" i="2"/>
  <c r="L96" i="2"/>
  <c r="Y77" i="6" l="1"/>
  <c r="F77" i="2"/>
  <c r="Z77" i="2" s="1"/>
  <c r="T78" i="2"/>
  <c r="U77" i="2"/>
  <c r="R77" i="2" s="1"/>
  <c r="F17" i="15"/>
  <c r="W76" i="2"/>
  <c r="W78" i="6"/>
  <c r="X77" i="6"/>
  <c r="D78" i="2"/>
  <c r="Q97" i="2"/>
  <c r="K97" i="2"/>
  <c r="J97" i="2"/>
  <c r="L97" i="2"/>
  <c r="W77" i="2" l="1"/>
  <c r="Y78" i="6"/>
  <c r="F78" i="2"/>
  <c r="Z78" i="2" s="1"/>
  <c r="T79" i="2"/>
  <c r="U78" i="2"/>
  <c r="R78" i="2" s="1"/>
  <c r="W79" i="6"/>
  <c r="X78" i="6"/>
  <c r="D79" i="2"/>
  <c r="Q98" i="2"/>
  <c r="K98" i="2"/>
  <c r="J98" i="2"/>
  <c r="L98" i="2"/>
  <c r="W78" i="2" l="1"/>
  <c r="Y79" i="6"/>
  <c r="F79" i="2"/>
  <c r="Z79" i="2" s="1"/>
  <c r="T80" i="2"/>
  <c r="U79" i="2"/>
  <c r="R79" i="2" s="1"/>
  <c r="W80" i="6"/>
  <c r="X79" i="6"/>
  <c r="D80" i="2"/>
  <c r="Q99" i="2"/>
  <c r="K99" i="2"/>
  <c r="J99" i="2"/>
  <c r="L99" i="2"/>
  <c r="W79" i="2" l="1"/>
  <c r="Y80" i="6"/>
  <c r="F80" i="2"/>
  <c r="Z80" i="2" s="1"/>
  <c r="T81" i="2"/>
  <c r="U80" i="2"/>
  <c r="R80" i="2" s="1"/>
  <c r="W81" i="6"/>
  <c r="X80" i="6"/>
  <c r="D81" i="2"/>
  <c r="D18" i="15" s="1"/>
  <c r="Q100" i="2"/>
  <c r="E22" i="15"/>
  <c r="K100" i="2"/>
  <c r="L100" i="2"/>
  <c r="J100" i="2"/>
  <c r="W80" i="2" l="1"/>
  <c r="Y81" i="6"/>
  <c r="F81" i="2"/>
  <c r="Z81" i="2" s="1"/>
  <c r="T82" i="2"/>
  <c r="U81" i="2"/>
  <c r="R81" i="2" s="1"/>
  <c r="W82" i="6"/>
  <c r="X81" i="6"/>
  <c r="D82" i="2"/>
  <c r="Y82" i="6" l="1"/>
  <c r="F82" i="2"/>
  <c r="Z82" i="2" s="1"/>
  <c r="T83" i="2"/>
  <c r="U82" i="2"/>
  <c r="R82" i="2" s="1"/>
  <c r="W81" i="2"/>
  <c r="F18" i="15"/>
  <c r="W83" i="6"/>
  <c r="X82" i="6"/>
  <c r="D83" i="2"/>
  <c r="W82" i="2" l="1"/>
  <c r="Y83" i="6"/>
  <c r="F83" i="2"/>
  <c r="Z83" i="2" s="1"/>
  <c r="T84" i="2"/>
  <c r="U83" i="2"/>
  <c r="R83" i="2" s="1"/>
  <c r="W84" i="6"/>
  <c r="X83" i="6"/>
  <c r="D84" i="2"/>
  <c r="W83" i="2" l="1"/>
  <c r="Y84" i="6"/>
  <c r="F84" i="2"/>
  <c r="Z84" i="2" s="1"/>
  <c r="T85" i="2"/>
  <c r="U84" i="2"/>
  <c r="R84" i="2" s="1"/>
  <c r="W85" i="6"/>
  <c r="X84" i="6"/>
  <c r="D85" i="2"/>
  <c r="W84" i="2" l="1"/>
  <c r="Y85" i="6"/>
  <c r="F85" i="2"/>
  <c r="Z85" i="2" s="1"/>
  <c r="T86" i="2"/>
  <c r="U85" i="2"/>
  <c r="R85" i="2" s="1"/>
  <c r="W86" i="6"/>
  <c r="X85" i="6"/>
  <c r="D86" i="2"/>
  <c r="D19" i="15" s="1"/>
  <c r="W85" i="2" l="1"/>
  <c r="Y86" i="6"/>
  <c r="F86" i="2"/>
  <c r="Z86" i="2" s="1"/>
  <c r="T87" i="2"/>
  <c r="D87" i="2" s="1"/>
  <c r="U86" i="2"/>
  <c r="R86" i="2" s="1"/>
  <c r="W87" i="6"/>
  <c r="X86" i="6"/>
  <c r="Y87" i="6" l="1"/>
  <c r="F87" i="2"/>
  <c r="Z87" i="2" s="1"/>
  <c r="T88" i="2"/>
  <c r="U87" i="2"/>
  <c r="R87" i="2" s="1"/>
  <c r="W86" i="2"/>
  <c r="F19" i="15"/>
  <c r="W88" i="6"/>
  <c r="X87" i="6"/>
  <c r="D88" i="2"/>
  <c r="W87" i="2" l="1"/>
  <c r="Y88" i="6"/>
  <c r="F88" i="2"/>
  <c r="Z88" i="2" s="1"/>
  <c r="T89" i="2"/>
  <c r="U88" i="2"/>
  <c r="R88" i="2" s="1"/>
  <c r="W89" i="6"/>
  <c r="X88" i="6"/>
  <c r="D89" i="2"/>
  <c r="W88" i="2" l="1"/>
  <c r="Y89" i="6"/>
  <c r="F89" i="2"/>
  <c r="Z89" i="2" s="1"/>
  <c r="T90" i="2"/>
  <c r="U89" i="2"/>
  <c r="R89" i="2" s="1"/>
  <c r="W90" i="6"/>
  <c r="X89" i="6"/>
  <c r="D90" i="2"/>
  <c r="W89" i="2" l="1"/>
  <c r="Y90" i="6"/>
  <c r="F90" i="2"/>
  <c r="Z90" i="2" s="1"/>
  <c r="T91" i="2"/>
  <c r="U90" i="2"/>
  <c r="R90" i="2" s="1"/>
  <c r="W91" i="6"/>
  <c r="X90" i="6"/>
  <c r="D91" i="2"/>
  <c r="D20" i="15" s="1"/>
  <c r="W90" i="2" l="1"/>
  <c r="Y91" i="6"/>
  <c r="F91" i="2"/>
  <c r="Z91" i="2" s="1"/>
  <c r="T92" i="2"/>
  <c r="U91" i="2"/>
  <c r="R91" i="2" s="1"/>
  <c r="W92" i="6"/>
  <c r="X91" i="6"/>
  <c r="D92" i="2"/>
  <c r="Y92" i="6" l="1"/>
  <c r="F92" i="2"/>
  <c r="Z92" i="2" s="1"/>
  <c r="T93" i="2"/>
  <c r="U92" i="2"/>
  <c r="R92" i="2" s="1"/>
  <c r="W91" i="2"/>
  <c r="F20" i="15"/>
  <c r="W93" i="6"/>
  <c r="X92" i="6"/>
  <c r="D93" i="2"/>
  <c r="W92" i="2" l="1"/>
  <c r="Y93" i="6"/>
  <c r="F93" i="2"/>
  <c r="Z93" i="2" s="1"/>
  <c r="T94" i="2"/>
  <c r="U93" i="2"/>
  <c r="R93" i="2" s="1"/>
  <c r="W94" i="6"/>
  <c r="X93" i="6"/>
  <c r="D94" i="2"/>
  <c r="W93" i="2" l="1"/>
  <c r="Y94" i="6"/>
  <c r="F94" i="2"/>
  <c r="Z94" i="2" s="1"/>
  <c r="T95" i="2"/>
  <c r="U94" i="2"/>
  <c r="R94" i="2" s="1"/>
  <c r="W95" i="6"/>
  <c r="X94" i="6"/>
  <c r="D95" i="2"/>
  <c r="W94" i="2" l="1"/>
  <c r="Y95" i="6"/>
  <c r="F95" i="2"/>
  <c r="Z95" i="2" s="1"/>
  <c r="T96" i="2"/>
  <c r="U95" i="2"/>
  <c r="R95" i="2" s="1"/>
  <c r="W96" i="6"/>
  <c r="X95" i="6"/>
  <c r="D96" i="2"/>
  <c r="D21" i="15" s="1"/>
  <c r="W95" i="2" l="1"/>
  <c r="Y96" i="6"/>
  <c r="F96" i="2"/>
  <c r="Z96" i="2" s="1"/>
  <c r="T97" i="2"/>
  <c r="U96" i="2"/>
  <c r="R96" i="2" s="1"/>
  <c r="W97" i="6"/>
  <c r="X96" i="6"/>
  <c r="D97" i="2"/>
  <c r="Y97" i="6" l="1"/>
  <c r="F97" i="2"/>
  <c r="Z97" i="2" s="1"/>
  <c r="T98" i="2"/>
  <c r="U97" i="2"/>
  <c r="R97" i="2" s="1"/>
  <c r="W96" i="2"/>
  <c r="F21" i="15"/>
  <c r="W98" i="6"/>
  <c r="X97" i="6"/>
  <c r="D98" i="2"/>
  <c r="W97" i="2" l="1"/>
  <c r="Y98" i="6"/>
  <c r="F98" i="2"/>
  <c r="Z98" i="2" s="1"/>
  <c r="T99" i="2"/>
  <c r="U98" i="2"/>
  <c r="R98" i="2" s="1"/>
  <c r="W99" i="6"/>
  <c r="X98" i="6"/>
  <c r="D99" i="2"/>
  <c r="W98" i="2" l="1"/>
  <c r="Y99" i="6"/>
  <c r="F99" i="2"/>
  <c r="Z99" i="2" s="1"/>
  <c r="T100" i="2"/>
  <c r="U99" i="2"/>
  <c r="R99" i="2" s="1"/>
  <c r="W100" i="6"/>
  <c r="X99" i="6"/>
  <c r="W99" i="2" l="1"/>
  <c r="Y100" i="6"/>
  <c r="F100" i="2"/>
  <c r="Z100" i="2" s="1"/>
  <c r="U100" i="2"/>
  <c r="R100" i="2" s="1"/>
  <c r="D100" i="2"/>
  <c r="D22" i="15" s="1"/>
  <c r="X100" i="6"/>
  <c r="F22" i="15" l="1"/>
  <c r="W100" i="2"/>
</calcChain>
</file>

<file path=xl/sharedStrings.xml><?xml version="1.0" encoding="utf-8"?>
<sst xmlns="http://schemas.openxmlformats.org/spreadsheetml/2006/main" count="3324" uniqueCount="1233">
  <si>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</si>
  <si>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</si>
  <si>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</si>
  <si>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</si>
  <si>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</si>
  <si>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</si>
  <si>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</si>
  <si>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</si>
  <si>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</si>
  <si>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</si>
  <si>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</si>
  <si>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</si>
  <si>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</si>
  <si>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</si>
  <si>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</si>
  <si>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</si>
  <si>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</si>
  <si>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</si>
  <si>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</si>
  <si>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</si>
  <si>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</si>
  <si>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</si>
  <si>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</si>
  <si>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</si>
  <si>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</si>
  <si>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</si>
  <si>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</si>
  <si>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</si>
  <si>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</si>
  <si>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</si>
  <si>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</si>
  <si>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</si>
  <si>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</si>
  <si>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</si>
  <si>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</si>
  <si>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</si>
  <si>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</si>
  <si>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</si>
  <si>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</si>
  <si>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</si>
  <si>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</si>
  <si>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</si>
  <si>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</si>
  <si>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</si>
  <si>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</si>
  <si>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</si>
  <si>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</si>
  <si>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</si>
  <si>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</si>
  <si>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</si>
  <si>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</si>
  <si>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</si>
  <si>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</si>
  <si>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</si>
  <si>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</si>
  <si>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</si>
  <si>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</si>
  <si>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</si>
  <si>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</si>
  <si>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</si>
  <si>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</si>
  <si>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</si>
  <si>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</si>
  <si>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</si>
  <si>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</si>
  <si>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</si>
  <si>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</si>
  <si>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</si>
  <si>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</si>
  <si>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</si>
  <si>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</si>
  <si>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</si>
  <si>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</si>
  <si>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</si>
  <si>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</si>
  <si>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</si>
  <si>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</si>
  <si>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</si>
  <si>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</si>
  <si>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</si>
  <si>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</si>
  <si>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</si>
  <si>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</si>
  <si>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</si>
  <si>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</si>
  <si>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</si>
  <si>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</si>
  <si>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</si>
  <si>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</si>
  <si>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</si>
  <si>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</si>
  <si>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</si>
  <si>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</si>
  <si>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</si>
  <si>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</si>
  <si>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</si>
  <si>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</si>
  <si>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</si>
  <si>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</si>
  <si>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</si>
  <si>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</si>
  <si>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</si>
  <si>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</si>
  <si>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</si>
  <si>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</si>
  <si>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</si>
  <si>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</si>
  <si>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</si>
  <si>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</si>
  <si>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</si>
  <si>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</si>
  <si>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</si>
  <si>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</si>
  <si>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</si>
  <si>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</si>
  <si>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</si>
  <si>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</si>
  <si>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</si>
  <si>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</si>
  <si>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</si>
  <si>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</si>
  <si>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</si>
  <si>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</si>
  <si>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</si>
  <si>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</si>
  <si>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</si>
  <si>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</si>
  <si>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</si>
  <si>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</si>
  <si>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</si>
  <si>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</si>
  <si>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</si>
  <si>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</si>
  <si>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</si>
  <si>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</si>
  <si>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</si>
  <si>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</si>
  <si>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</si>
  <si>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</si>
  <si>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</si>
  <si>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</si>
  <si>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</si>
  <si>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</si>
  <si>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</si>
  <si>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</si>
  <si>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</si>
  <si>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</si>
  <si>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</si>
  <si>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</si>
  <si>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</si>
  <si>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</si>
  <si>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</si>
  <si>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</si>
  <si>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</si>
  <si>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</si>
  <si>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</si>
  <si>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</si>
  <si>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</si>
  <si>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</si>
  <si>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</si>
  <si>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</si>
  <si>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</si>
  <si>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</si>
  <si>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</si>
  <si>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</si>
  <si>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</si>
  <si>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</si>
  <si>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</si>
  <si>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</si>
  <si>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</si>
  <si>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</si>
  <si>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</si>
  <si>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</si>
  <si>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</si>
  <si>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</si>
  <si>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</si>
  <si>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</si>
  <si>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</si>
  <si>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</si>
  <si>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</si>
  <si>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</si>
  <si>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</si>
  <si>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</si>
  <si>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</si>
  <si>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</si>
  <si>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</si>
  <si>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</si>
  <si>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</si>
  <si>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</si>
  <si>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</si>
  <si>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</si>
  <si>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</si>
  <si>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</si>
  <si>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</si>
  <si>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</si>
  <si>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</si>
  <si>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</si>
  <si>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</si>
  <si>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</si>
  <si>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</si>
  <si>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</si>
  <si>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</si>
  <si>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</si>
  <si>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</si>
  <si>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</si>
  <si>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</si>
  <si>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</si>
  <si>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</si>
  <si>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</si>
  <si>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</si>
  <si>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</si>
  <si>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</si>
  <si>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</si>
  <si>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</si>
  <si>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</si>
  <si>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</si>
  <si>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</si>
  <si>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</si>
  <si>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</si>
  <si>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</si>
  <si>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</si>
  <si>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</si>
  <si>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</si>
  <si>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</si>
  <si>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</si>
  <si>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</si>
  <si>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</si>
  <si>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</si>
  <si>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</si>
  <si>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</si>
  <si>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</si>
  <si>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</si>
  <si>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</si>
  <si>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</si>
  <si>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</si>
  <si>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</si>
  <si>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</si>
  <si>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</si>
  <si>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</si>
  <si>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</si>
  <si>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</si>
  <si>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</si>
  <si>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</si>
  <si>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</si>
  <si>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</si>
  <si>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</si>
  <si>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</si>
  <si>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</si>
  <si>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</si>
  <si>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</si>
  <si>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</si>
  <si>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</si>
  <si>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</si>
  <si>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</si>
  <si>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</si>
  <si>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</si>
  <si>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</si>
  <si>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</si>
  <si>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</si>
  <si>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</si>
  <si>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</si>
  <si>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</si>
  <si>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</si>
  <si>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</si>
  <si>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</si>
  <si>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</si>
  <si>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</si>
  <si>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</si>
  <si>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</si>
  <si>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</si>
  <si>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</si>
  <si>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</si>
  <si>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</si>
  <si>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</si>
  <si>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</si>
  <si>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</si>
  <si>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</si>
  <si>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</si>
  <si>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</si>
  <si>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</si>
  <si>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</si>
  <si>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</si>
  <si>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</si>
  <si>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</si>
  <si>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</si>
  <si>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</si>
  <si>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</si>
  <si>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</si>
  <si>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</si>
  <si>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</si>
  <si>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</si>
  <si>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</si>
  <si>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</si>
  <si>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</si>
  <si>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</si>
  <si>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</si>
  <si>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</si>
  <si>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</si>
  <si>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</si>
  <si>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</si>
  <si>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</si>
  <si>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</si>
  <si>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</si>
  <si>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</si>
  <si>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</si>
  <si>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</si>
  <si>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</si>
  <si>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</si>
  <si>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</si>
  <si>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</si>
  <si>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</si>
  <si>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</si>
  <si>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</si>
  <si>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</si>
  <si>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</si>
  <si>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</si>
  <si>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</si>
  <si>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</si>
  <si>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</si>
  <si>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</si>
  <si>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</si>
  <si>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</si>
  <si>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</si>
  <si>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</si>
  <si>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</si>
  <si>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</si>
  <si>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</si>
  <si>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</si>
  <si>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</si>
  <si>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</si>
  <si>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</si>
  <si>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</si>
  <si>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</si>
  <si>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</si>
  <si>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</si>
  <si>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</si>
  <si>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</si>
  <si>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</si>
  <si>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</si>
  <si>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</si>
  <si>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</si>
  <si>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</si>
  <si>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</si>
  <si>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</si>
  <si>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</si>
  <si>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</si>
  <si>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</si>
  <si>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</si>
  <si>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</si>
  <si>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</si>
  <si>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</si>
  <si>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</si>
  <si>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</si>
  <si>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</si>
  <si>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</si>
  <si>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</si>
  <si>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</si>
  <si>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</si>
  <si>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</si>
  <si>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</si>
  <si>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</si>
  <si>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</si>
  <si>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</si>
  <si>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</si>
  <si>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</si>
  <si>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</si>
  <si>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</si>
  <si>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</si>
  <si>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</si>
  <si>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</si>
  <si>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</si>
  <si>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</si>
  <si>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</si>
  <si>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</si>
  <si>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</si>
  <si>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</si>
  <si>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</si>
  <si>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</si>
  <si>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</si>
  <si>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</si>
  <si>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</si>
  <si>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</si>
  <si>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</si>
  <si>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</si>
  <si>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</si>
  <si>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</si>
  <si>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</si>
  <si>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</si>
  <si>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</si>
  <si>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</si>
  <si>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</si>
  <si>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</si>
  <si>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</si>
  <si>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</si>
  <si>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</si>
  <si>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</si>
  <si>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</si>
  <si>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</si>
  <si>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</si>
  <si>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</si>
  <si>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</si>
  <si>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</si>
  <si>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</si>
  <si>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</si>
  <si>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</si>
  <si>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</si>
  <si>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</si>
  <si>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</si>
  <si>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</si>
  <si>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</si>
  <si>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</si>
  <si>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</si>
  <si>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</si>
  <si>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</si>
  <si>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</si>
  <si>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</si>
  <si>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</si>
  <si>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</si>
  <si>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</si>
  <si>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</si>
  <si>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</si>
  <si>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</si>
  <si>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</si>
  <si>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</si>
  <si>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</si>
  <si>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</si>
  <si>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</si>
  <si>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</si>
  <si>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</si>
  <si>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</si>
  <si>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</si>
  <si>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</si>
  <si>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</si>
  <si>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</si>
  <si>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</si>
  <si>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</si>
  <si>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</si>
  <si>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</si>
  <si>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</si>
  <si>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</si>
  <si>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</si>
  <si>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</si>
  <si>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</si>
  <si>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</si>
  <si>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</si>
  <si>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</si>
  <si>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</si>
  <si>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</si>
  <si>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</si>
  <si>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</si>
  <si>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</si>
  <si>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</si>
  <si>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</si>
  <si>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</si>
  <si>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</si>
  <si>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</si>
  <si>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</si>
  <si>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</si>
  <si>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</si>
  <si>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</si>
  <si>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</si>
  <si>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</si>
  <si>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</si>
  <si>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</si>
  <si>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</si>
  <si>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</si>
  <si>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</si>
  <si>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</si>
  <si>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</si>
  <si>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</si>
  <si>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</si>
  <si>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</si>
  <si>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</si>
  <si>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</si>
  <si>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</si>
  <si>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</si>
  <si>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</si>
  <si>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</si>
  <si>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</si>
  <si>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</si>
  <si>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</si>
  <si>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</si>
  <si>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</si>
  <si>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</si>
  <si>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</si>
  <si>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</si>
  <si>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</si>
  <si>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</si>
  <si>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</si>
  <si>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</si>
  <si>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</si>
  <si>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</si>
  <si>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</si>
  <si>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</si>
  <si>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</si>
  <si>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</si>
  <si>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</si>
  <si>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</si>
  <si>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</si>
  <si>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</si>
  <si>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</si>
  <si>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</si>
  <si>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</si>
  <si>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</si>
  <si>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</si>
  <si>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</si>
  <si>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</si>
  <si>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</si>
  <si>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</si>
  <si>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</si>
  <si>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</si>
  <si>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</si>
  <si>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</si>
  <si>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</si>
  <si>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</si>
  <si>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</si>
  <si>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</si>
  <si>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</si>
  <si>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</si>
  <si>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</si>
  <si>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</si>
  <si>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</si>
  <si>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</si>
  <si>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</si>
  <si>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</si>
  <si>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</si>
  <si>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</si>
  <si>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</si>
  <si>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</si>
  <si>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</si>
  <si>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</si>
  <si>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</si>
  <si>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</si>
  <si>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</si>
  <si>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</si>
  <si>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</si>
  <si>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</si>
  <si>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</si>
  <si>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</si>
  <si>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</si>
  <si>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</si>
  <si>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</si>
  <si>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</si>
  <si>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</si>
  <si>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</si>
  <si>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</si>
  <si>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</si>
  <si>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</si>
  <si>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</si>
  <si>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</si>
  <si>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</si>
  <si>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</si>
  <si>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</si>
  <si>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</si>
  <si>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</si>
  <si>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</si>
  <si>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</si>
  <si>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</si>
  <si>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</si>
  <si>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</si>
  <si>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</si>
  <si>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</si>
  <si>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</si>
  <si>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</si>
  <si>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</si>
  <si>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</si>
  <si>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</si>
  <si>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</si>
  <si>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</si>
  <si>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</si>
  <si>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</si>
  <si>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</si>
  <si>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</si>
  <si>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</si>
  <si>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</si>
  <si>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</si>
  <si>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</si>
  <si>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</si>
  <si>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</si>
  <si>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</si>
  <si>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</si>
  <si>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</si>
  <si>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</si>
  <si>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</si>
  <si>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</si>
  <si>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</si>
  <si>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</si>
  <si>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</si>
  <si>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</si>
  <si>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</si>
  <si>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</si>
  <si>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</si>
  <si>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</si>
  <si>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</si>
  <si>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</si>
  <si>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</si>
  <si>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</si>
  <si>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</si>
  <si>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</si>
  <si>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</si>
  <si>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</si>
  <si>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</si>
  <si>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</si>
  <si>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</si>
  <si>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</si>
  <si>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</si>
  <si>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</si>
  <si>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</si>
  <si>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</si>
  <si>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</si>
  <si>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</si>
  <si>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</si>
  <si>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</si>
  <si>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</si>
  <si>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</si>
  <si>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</si>
  <si>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</si>
  <si>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</si>
  <si>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</si>
  <si>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</si>
  <si>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</si>
  <si>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</si>
  <si>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</si>
  <si>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</si>
  <si>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</si>
  <si>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</si>
  <si>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</si>
  <si>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</si>
  <si>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</si>
  <si>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</si>
  <si>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</si>
  <si>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</si>
  <si>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</si>
  <si>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</si>
  <si>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</si>
  <si>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</si>
  <si>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</si>
  <si>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</si>
  <si>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</si>
  <si>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</si>
  <si>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</si>
  <si>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</si>
  <si>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</si>
  <si>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</si>
  <si>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</si>
  <si>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</si>
  <si>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</si>
  <si>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</si>
  <si>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</si>
  <si>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</si>
  <si>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</si>
  <si>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</si>
  <si>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</si>
  <si>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</si>
  <si>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</si>
  <si>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</si>
  <si>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</si>
  <si>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</si>
  <si>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</si>
  <si>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</si>
  <si>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</si>
  <si>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</si>
  <si>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</si>
  <si>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</si>
  <si>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</si>
  <si>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</si>
  <si>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</si>
  <si>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</si>
  <si>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</si>
  <si>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</si>
  <si>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</si>
  <si>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</si>
  <si>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</si>
  <si>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</si>
  <si>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</si>
  <si>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</si>
  <si>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</si>
  <si>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</si>
  <si>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</si>
  <si>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</si>
  <si>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</si>
  <si>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</si>
  <si>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</si>
  <si>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</si>
  <si>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</si>
  <si>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</si>
  <si>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</si>
  <si>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</si>
  <si>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</si>
  <si>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</si>
  <si>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</si>
  <si>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</si>
  <si>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</si>
  <si>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</si>
  <si>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</si>
  <si>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</si>
  <si>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</si>
  <si>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</si>
  <si>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</si>
  <si>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</si>
  <si>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</si>
  <si>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</si>
  <si>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</si>
  <si>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</si>
  <si>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</si>
  <si>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</si>
  <si>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</si>
  <si>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</si>
  <si>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</si>
  <si>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</si>
  <si>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</si>
  <si>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</si>
  <si>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</si>
  <si>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</si>
  <si>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</si>
  <si>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</si>
  <si>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</si>
  <si>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</si>
  <si>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</si>
  <si>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</si>
  <si>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</si>
  <si>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</si>
  <si>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</si>
  <si>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</si>
  <si>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</si>
  <si>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</si>
  <si>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</si>
  <si>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</si>
  <si>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</si>
  <si>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</si>
  <si>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</si>
  <si>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</si>
  <si>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</si>
  <si>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</si>
  <si>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</si>
  <si>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</si>
  <si>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</si>
  <si>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</si>
  <si>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</si>
  <si>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</si>
  <si>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</si>
  <si>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</si>
  <si>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</si>
  <si>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</si>
  <si>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</si>
  <si>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</si>
  <si>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</si>
  <si>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</si>
  <si>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</si>
  <si>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</si>
  <si>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</si>
  <si>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</si>
  <si>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</si>
  <si>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</si>
  <si>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</si>
  <si>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</si>
  <si>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</si>
  <si>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</si>
  <si>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</si>
  <si>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</si>
  <si>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</si>
  <si>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</si>
  <si>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</si>
  <si>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</si>
  <si>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</si>
  <si>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</si>
  <si>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</si>
  <si>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</si>
  <si>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</si>
  <si>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</si>
  <si>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</si>
  <si>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</si>
  <si>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</si>
  <si>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</si>
  <si>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</si>
  <si>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</si>
  <si>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</si>
  <si>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</si>
  <si>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</si>
  <si>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</si>
  <si>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</si>
  <si>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</si>
  <si>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</si>
  <si>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</si>
  <si>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</si>
  <si>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</si>
  <si>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</si>
  <si>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</si>
  <si>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</si>
  <si>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</si>
  <si>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</si>
  <si>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</si>
  <si>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</si>
  <si>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</si>
  <si>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</si>
  <si>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</si>
  <si>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</si>
  <si>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</si>
  <si>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</si>
  <si>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</si>
  <si>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</si>
  <si>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</si>
  <si>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</si>
  <si>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</si>
  <si>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</si>
  <si>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</si>
  <si>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</si>
  <si>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</si>
  <si>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</si>
  <si>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</si>
  <si>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</si>
  <si>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</si>
  <si>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</si>
  <si>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</si>
  <si>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</si>
  <si>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</si>
  <si>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</si>
  <si>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</si>
  <si>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</si>
  <si>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</si>
  <si>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</si>
  <si>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</si>
  <si>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</si>
  <si>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</si>
  <si>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</si>
  <si>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</si>
  <si>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</si>
  <si>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</si>
  <si>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</si>
  <si>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</si>
  <si>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</si>
  <si>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</si>
  <si>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</si>
  <si>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</si>
  <si>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</si>
  <si>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</si>
  <si>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</si>
  <si>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</si>
  <si>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</si>
  <si>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</si>
  <si>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</si>
  <si>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</si>
  <si>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</si>
  <si>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</si>
  <si>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</si>
  <si>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</si>
  <si>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</si>
  <si>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</si>
  <si>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</si>
  <si>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</si>
  <si>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</si>
  <si>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</si>
  <si>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</si>
  <si>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</si>
  <si>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</si>
  <si>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</si>
  <si>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</si>
  <si>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</si>
  <si>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</si>
  <si>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</si>
  <si>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</si>
  <si>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</si>
  <si>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</si>
  <si>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</si>
  <si>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</si>
  <si>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</si>
  <si>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</si>
  <si>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</si>
  <si>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</si>
  <si>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</si>
  <si>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</si>
  <si>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</si>
  <si>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</si>
  <si>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</si>
  <si>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</si>
  <si>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</si>
  <si>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</si>
  <si>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</si>
  <si>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</si>
  <si>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</si>
  <si>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</si>
  <si>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</si>
  <si>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</si>
  <si>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</si>
  <si>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</si>
  <si>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</si>
  <si>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</si>
  <si>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</si>
  <si>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</si>
  <si>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</si>
  <si>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</si>
  <si>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</si>
  <si>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</si>
  <si>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</si>
  <si>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</si>
  <si>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</si>
  <si>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</si>
  <si>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</si>
  <si>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</si>
  <si>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</si>
  <si>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</si>
  <si>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</si>
  <si>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</si>
  <si>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</si>
  <si>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</si>
  <si>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</si>
  <si>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</si>
  <si>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</si>
  <si>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</si>
  <si>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</si>
  <si>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</si>
  <si>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</si>
  <si>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</si>
  <si>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</si>
  <si>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</si>
  <si>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</si>
  <si>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</si>
  <si>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</si>
  <si>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</si>
  <si>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</si>
  <si>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</si>
  <si>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</si>
  <si>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</si>
  <si>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</si>
  <si>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</si>
  <si>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</si>
  <si>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</si>
  <si>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</si>
  <si>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</si>
  <si>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</si>
  <si>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</si>
  <si>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</si>
  <si>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</si>
  <si>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</si>
  <si>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</si>
  <si>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</si>
  <si>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</si>
  <si>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</si>
  <si>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</si>
  <si>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</si>
  <si>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</si>
  <si>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</si>
  <si>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</si>
  <si>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</si>
  <si>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</si>
  <si>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</si>
  <si>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</si>
  <si>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</si>
  <si>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</si>
  <si>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</si>
  <si>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</si>
  <si>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</si>
  <si>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</si>
  <si>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</si>
  <si>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</si>
  <si>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</si>
  <si>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</si>
  <si>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</si>
  <si>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</si>
  <si>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</si>
  <si>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</si>
  <si>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</si>
  <si>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</si>
  <si>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</si>
  <si>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</si>
  <si>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</si>
  <si>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</si>
  <si>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</si>
  <si>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</si>
  <si>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</si>
  <si>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</si>
  <si>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</si>
  <si>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</si>
  <si>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</si>
  <si>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</si>
  <si>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</si>
  <si>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</si>
  <si>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</si>
  <si>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</si>
  <si>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</si>
  <si>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</si>
  <si>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</si>
  <si>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</si>
  <si>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</si>
  <si>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</si>
  <si>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</si>
  <si>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</si>
  <si>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</si>
  <si>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</si>
  <si>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</si>
  <si>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</si>
  <si>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</si>
  <si>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</si>
  <si>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</si>
  <si>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</si>
  <si>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</si>
  <si>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</si>
  <si>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</si>
  <si>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</si>
  <si>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</si>
  <si>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</si>
  <si>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</si>
  <si>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</si>
  <si>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</si>
  <si>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</si>
  <si>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</si>
  <si>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</si>
  <si>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</si>
  <si>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</si>
  <si>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</si>
  <si>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</si>
  <si>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</si>
  <si>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</si>
  <si>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</si>
  <si>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</si>
  <si>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</si>
  <si>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</si>
  <si>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</si>
  <si>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</si>
  <si>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</si>
  <si>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</si>
  <si>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</si>
  <si>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</si>
  <si>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</si>
  <si>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</si>
  <si>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</si>
  <si>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</si>
  <si>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</si>
  <si>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</si>
  <si>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</si>
  <si>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</si>
  <si>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</si>
  <si>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</si>
  <si>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</si>
  <si>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</si>
  <si>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</si>
  <si>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</si>
  <si>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</si>
  <si>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</si>
  <si>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</si>
  <si>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</si>
  <si>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</si>
  <si>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</si>
  <si>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</si>
  <si>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</si>
  <si>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</si>
  <si>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</si>
  <si>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</si>
  <si>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</si>
  <si>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</si>
  <si>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</si>
  <si>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</si>
  <si>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</si>
  <si>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</si>
  <si>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</si>
  <si>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</si>
  <si>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</si>
  <si>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</si>
  <si>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</si>
  <si>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</si>
  <si>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</si>
  <si>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</si>
  <si>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</si>
  <si>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</si>
  <si>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</si>
  <si>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</si>
  <si>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</si>
  <si>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</si>
  <si>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</si>
  <si>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</si>
  <si>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</si>
  <si>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</si>
  <si>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</si>
  <si>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</si>
  <si>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</si>
  <si>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</si>
  <si>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</si>
  <si>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</si>
  <si>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</si>
  <si>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</si>
  <si>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</si>
  <si>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</si>
  <si>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</si>
  <si>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</si>
  <si>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</si>
  <si>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</si>
  <si>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</si>
  <si>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</si>
  <si>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</si>
  <si>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</si>
  <si>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</si>
  <si>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</si>
  <si>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</si>
  <si>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</si>
  <si>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</si>
  <si>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</si>
  <si>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</si>
  <si>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</si>
  <si>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</si>
  <si>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</si>
  <si>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</si>
  <si>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</si>
  <si>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</si>
  <si>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</si>
  <si>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</si>
  <si>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</si>
  <si>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</si>
  <si>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</si>
  <si>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</si>
  <si>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</si>
  <si>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</si>
  <si>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</si>
  <si>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</si>
  <si>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</si>
  <si>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</si>
  <si>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</si>
  <si>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</si>
  <si>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</si>
  <si>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</si>
  <si>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</si>
  <si>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</si>
  <si>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</si>
  <si>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</si>
  <si>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</si>
  <si>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</si>
  <si>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</si>
  <si>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</si>
  <si>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</si>
  <si>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</si>
  <si>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</si>
  <si>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</si>
  <si>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</si>
  <si>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</si>
  <si>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</si>
  <si>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</si>
  <si>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</si>
  <si>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</si>
  <si>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</si>
  <si>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</si>
  <si>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</si>
  <si>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</si>
  <si>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</si>
  <si>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</si>
  <si>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</si>
  <si>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</si>
  <si>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</si>
  <si>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</si>
  <si>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</si>
  <si>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</si>
  <si>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</si>
  <si>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</si>
  <si>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</si>
  <si>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</si>
  <si>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</si>
  <si>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</si>
  <si>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</si>
  <si>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</si>
  <si>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</si>
  <si>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</si>
  <si>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</si>
  <si>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</si>
  <si>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</si>
  <si>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</si>
  <si>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</si>
  <si>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</si>
  <si>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</si>
  <si>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</si>
  <si>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</si>
  <si>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</si>
  <si>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</si>
  <si>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</si>
  <si>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</si>
  <si>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</si>
  <si>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</si>
  <si>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</si>
  <si>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</si>
  <si>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</si>
  <si>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</si>
  <si>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</si>
  <si>
    <t>Tags</t>
  </si>
  <si>
    <t>Goblin</t>
  </si>
  <si>
    <t>Kobold</t>
  </si>
  <si>
    <t>Orc</t>
  </si>
  <si>
    <t>Ant</t>
  </si>
  <si>
    <t>Job Exp</t>
  </si>
  <si>
    <t>TotalBase</t>
  </si>
  <si>
    <t>GIANT_HONET</t>
  </si>
  <si>
    <t>giant_honet.spr</t>
  </si>
  <si>
    <t>Giant Hornet</t>
  </si>
  <si>
    <t>Hp#6666</t>
  </si>
  <si>
    <t>Dangerous</t>
  </si>
  <si>
    <t>Demon,Dangerous</t>
  </si>
  <si>
    <t>Ghost,Buff</t>
  </si>
  <si>
    <t>Insect,Strong</t>
  </si>
  <si>
    <t>Demon,Elite,Buff</t>
  </si>
  <si>
    <t>Golem,Buff</t>
  </si>
  <si>
    <t>AiAngry</t>
  </si>
  <si>
    <t>Old</t>
  </si>
  <si>
    <t>New</t>
  </si>
  <si>
    <t>PercentIncrease</t>
  </si>
  <si>
    <t>R4</t>
  </si>
  <si>
    <t>ReqMix</t>
  </si>
  <si>
    <t>Weight</t>
  </si>
  <si>
    <t>Exp4</t>
  </si>
  <si>
    <t>Slightly lower at lower levels</t>
  </si>
  <si>
    <t>WeakToSilver</t>
  </si>
  <si>
    <t>OldValues</t>
  </si>
  <si>
    <t>SANTA_PORING</t>
  </si>
  <si>
    <t>Santa Poring</t>
  </si>
  <si>
    <t>poring_.spr</t>
  </si>
  <si>
    <t>Flying</t>
  </si>
  <si>
    <t>Goblin,Flying</t>
  </si>
  <si>
    <t>Fungus,Flying</t>
  </si>
  <si>
    <t>SUCCUBUS</t>
  </si>
  <si>
    <t>succubus.spr</t>
  </si>
  <si>
    <t>INCUBUS</t>
  </si>
  <si>
    <t>incubus.spr</t>
  </si>
  <si>
    <t>OBSERVATION</t>
  </si>
  <si>
    <t>observation.spr</t>
  </si>
  <si>
    <t>RETRIBUTION</t>
  </si>
  <si>
    <t>retribution.spr</t>
  </si>
  <si>
    <t>SOLACE</t>
  </si>
  <si>
    <t>solace.spr</t>
  </si>
  <si>
    <t>SHELTER</t>
  </si>
  <si>
    <t>shelter.spr</t>
  </si>
  <si>
    <t>Succubus</t>
  </si>
  <si>
    <t>Incubus</t>
  </si>
  <si>
    <t>Buff,Angel</t>
  </si>
  <si>
    <t>Strong,Angel</t>
  </si>
  <si>
    <t>Elite,Angel</t>
  </si>
  <si>
    <t>Baroness of Retribution</t>
  </si>
  <si>
    <t>Dame of Sentinel</t>
  </si>
  <si>
    <t>Mistress of Shelter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</si>
</sst>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K414" totalsRowShown="0">
  <autoFilter ref="A1:AK414" xr:uid="{5AE4419D-5DB5-4D1B-9713-9E17C7E1903B}"/>
  <sortState xmlns:xlrd2="http://schemas.microsoft.com/office/spreadsheetml/2017/richdata2" ref="A2:AK318">
    <sortCondition ref="A1:A414"/>
  </sortState>
  <tableColumns count="37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7" xr3:uid="{A8FCD33A-D068-43B7-B379-5C6DEA0F6F1F}" name="Tags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K325"/>
  <sheetViews>
    <sheetView tabSelected="1" zoomScale="85" zoomScaleNormal="85" workbookViewId="0">
      <pane xSplit="4" ySplit="1" topLeftCell="E273" activePane="bottomRight" state="frozen"/>
      <selection pane="topRight" activeCell="E1" sqref="E1"/>
      <selection pane="bottomLeft" activeCell="A2" sqref="A2"/>
      <selection pane="bottomRight" activeCell="AD294" sqref="AD294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20.15234375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13.23046875" bestFit="1" customWidth="1"/>
    <col min="32" max="32" width="19.3828125" bestFit="1" customWidth="1"/>
    <col min="33" max="33" width="22" bestFit="1" customWidth="1"/>
    <col min="34" max="34" width="13.3828125" bestFit="1" customWidth="1"/>
    <col min="35" max="35" width="14.84375" bestFit="1" customWidth="1"/>
    <col min="36" max="36" width="11.3828125" bestFit="1" customWidth="1"/>
    <col min="37" max="37" width="36.3046875" bestFit="1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1179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4">
      <c r="A2">
        <v>3999</v>
      </c>
      <c r="B2" t="s">
        <v>1110</v>
      </c>
      <c r="C2" t="s">
        <v>1111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F2">
        <v>288</v>
      </c>
      <c r="AG2" t="s">
        <v>43</v>
      </c>
      <c r="AH2">
        <v>0</v>
      </c>
      <c r="AI2">
        <v>0.5</v>
      </c>
      <c r="AJ2">
        <v>1</v>
      </c>
    </row>
    <row r="3" spans="1:37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1117</v>
      </c>
      <c r="AF3">
        <v>288</v>
      </c>
      <c r="AG3" t="s">
        <v>43</v>
      </c>
      <c r="AH3">
        <v>0</v>
      </c>
      <c r="AI3">
        <v>0.5</v>
      </c>
      <c r="AJ3">
        <v>1</v>
      </c>
    </row>
    <row r="4" spans="1:37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F4">
        <v>192</v>
      </c>
      <c r="AG4" t="s">
        <v>50</v>
      </c>
      <c r="AH4">
        <v>0</v>
      </c>
      <c r="AI4">
        <v>0.5</v>
      </c>
      <c r="AJ4">
        <v>1</v>
      </c>
    </row>
    <row r="5" spans="1:37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105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F5">
        <v>264</v>
      </c>
      <c r="AG5" t="s">
        <v>55</v>
      </c>
      <c r="AH5">
        <v>0</v>
      </c>
      <c r="AI5">
        <v>0.5</v>
      </c>
      <c r="AJ5">
        <v>1</v>
      </c>
    </row>
    <row r="6" spans="1:37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F6">
        <v>768</v>
      </c>
      <c r="AG6" t="s">
        <v>60</v>
      </c>
      <c r="AH6">
        <v>0</v>
      </c>
      <c r="AI6">
        <v>-1</v>
      </c>
      <c r="AJ6">
        <v>1</v>
      </c>
    </row>
    <row r="7" spans="1:37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 t="s">
        <v>1210</v>
      </c>
      <c r="AF7">
        <v>432</v>
      </c>
      <c r="AG7" t="s">
        <v>64</v>
      </c>
      <c r="AH7">
        <v>0</v>
      </c>
      <c r="AI7">
        <v>0.5</v>
      </c>
      <c r="AJ7">
        <v>1</v>
      </c>
    </row>
    <row r="8" spans="1:37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110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F8">
        <v>576</v>
      </c>
      <c r="AG8" t="s">
        <v>67</v>
      </c>
      <c r="AH8">
        <v>0</v>
      </c>
      <c r="AI8">
        <v>0.5</v>
      </c>
      <c r="AJ8">
        <v>1</v>
      </c>
    </row>
    <row r="9" spans="1:37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108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1117</v>
      </c>
      <c r="AF9">
        <v>288</v>
      </c>
      <c r="AG9" t="s">
        <v>71</v>
      </c>
      <c r="AH9">
        <v>0</v>
      </c>
      <c r="AI9">
        <v>0.5</v>
      </c>
      <c r="AJ9">
        <v>1</v>
      </c>
    </row>
    <row r="10" spans="1:37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80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1118</v>
      </c>
      <c r="AF10">
        <v>480</v>
      </c>
      <c r="AG10" t="s">
        <v>75</v>
      </c>
      <c r="AH10">
        <v>0</v>
      </c>
      <c r="AI10">
        <v>0.5</v>
      </c>
      <c r="AJ10">
        <v>1</v>
      </c>
    </row>
    <row r="11" spans="1:37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90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1089</v>
      </c>
      <c r="AD11" t="s">
        <v>59</v>
      </c>
      <c r="AF11">
        <v>288</v>
      </c>
      <c r="AG11" t="s">
        <v>79</v>
      </c>
      <c r="AH11">
        <v>0</v>
      </c>
      <c r="AI11">
        <v>-1</v>
      </c>
      <c r="AJ11">
        <v>1</v>
      </c>
    </row>
    <row r="12" spans="1:37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115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 t="s">
        <v>1210</v>
      </c>
      <c r="AF12">
        <v>576</v>
      </c>
      <c r="AG12" t="s">
        <v>82</v>
      </c>
      <c r="AH12">
        <v>0</v>
      </c>
      <c r="AI12">
        <v>0.5</v>
      </c>
      <c r="AJ12">
        <v>1</v>
      </c>
    </row>
    <row r="13" spans="1:37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F13">
        <v>166</v>
      </c>
      <c r="AG13" t="s">
        <v>86</v>
      </c>
      <c r="AH13">
        <v>0</v>
      </c>
      <c r="AI13">
        <v>-1</v>
      </c>
      <c r="AJ13">
        <v>1</v>
      </c>
    </row>
    <row r="14" spans="1:37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 t="s">
        <v>1159</v>
      </c>
      <c r="AF14">
        <v>0</v>
      </c>
      <c r="AG14" t="s">
        <v>89</v>
      </c>
      <c r="AH14">
        <v>0</v>
      </c>
      <c r="AI14">
        <v>-1</v>
      </c>
      <c r="AJ14">
        <v>1</v>
      </c>
    </row>
    <row r="15" spans="1:37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1117</v>
      </c>
      <c r="AF15">
        <v>288</v>
      </c>
      <c r="AG15" t="s">
        <v>93</v>
      </c>
      <c r="AH15">
        <v>0</v>
      </c>
      <c r="AI15">
        <v>0.5</v>
      </c>
      <c r="AJ15">
        <v>1</v>
      </c>
    </row>
    <row r="16" spans="1:37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F16">
        <v>166</v>
      </c>
      <c r="AG16" t="s">
        <v>96</v>
      </c>
      <c r="AH16">
        <v>0</v>
      </c>
      <c r="AI16">
        <v>-1</v>
      </c>
      <c r="AJ16">
        <v>1</v>
      </c>
    </row>
    <row r="17" spans="1:36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 t="s">
        <v>1210</v>
      </c>
      <c r="AF17">
        <v>360</v>
      </c>
      <c r="AG17" t="s">
        <v>100</v>
      </c>
      <c r="AH17">
        <v>0</v>
      </c>
      <c r="AI17">
        <v>0.5</v>
      </c>
      <c r="AJ17">
        <v>1</v>
      </c>
    </row>
    <row r="18" spans="1:36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110</v>
      </c>
      <c r="R18">
        <v>85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1112</v>
      </c>
      <c r="AF18">
        <v>252</v>
      </c>
      <c r="AG18" t="s">
        <v>103</v>
      </c>
      <c r="AH18">
        <v>0</v>
      </c>
      <c r="AI18">
        <v>0.5</v>
      </c>
      <c r="AJ18">
        <v>1</v>
      </c>
    </row>
    <row r="19" spans="1:36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1120</v>
      </c>
      <c r="AF19">
        <v>576</v>
      </c>
      <c r="AG19" t="s">
        <v>67</v>
      </c>
      <c r="AH19">
        <v>0</v>
      </c>
      <c r="AI19">
        <v>0.5</v>
      </c>
      <c r="AJ19">
        <v>1.5</v>
      </c>
    </row>
    <row r="20" spans="1:36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F20">
        <v>182</v>
      </c>
      <c r="AG20" t="s">
        <v>110</v>
      </c>
      <c r="AH20">
        <v>0</v>
      </c>
      <c r="AI20">
        <v>-1</v>
      </c>
      <c r="AJ20">
        <v>1</v>
      </c>
    </row>
    <row r="21" spans="1:36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F21">
        <v>384</v>
      </c>
      <c r="AG21" t="s">
        <v>116</v>
      </c>
      <c r="AH21">
        <v>0</v>
      </c>
      <c r="AI21">
        <v>-1</v>
      </c>
      <c r="AJ21">
        <v>1</v>
      </c>
    </row>
    <row r="22" spans="1:36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1120</v>
      </c>
      <c r="AF22">
        <v>264</v>
      </c>
      <c r="AG22" t="s">
        <v>121</v>
      </c>
      <c r="AH22">
        <v>0</v>
      </c>
      <c r="AI22">
        <v>0.5</v>
      </c>
      <c r="AJ22">
        <v>1</v>
      </c>
    </row>
    <row r="23" spans="1:36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1118</v>
      </c>
      <c r="AF23">
        <v>360</v>
      </c>
      <c r="AG23" t="s">
        <v>124</v>
      </c>
      <c r="AH23">
        <v>0</v>
      </c>
      <c r="AI23">
        <v>0.5</v>
      </c>
      <c r="AJ23">
        <v>1</v>
      </c>
    </row>
    <row r="24" spans="1:36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1112</v>
      </c>
      <c r="AF24">
        <v>432</v>
      </c>
      <c r="AG24" t="s">
        <v>127</v>
      </c>
      <c r="AH24">
        <v>0</v>
      </c>
      <c r="AI24">
        <v>0.5</v>
      </c>
      <c r="AJ24">
        <v>1</v>
      </c>
    </row>
    <row r="25" spans="1:36" x14ac:dyDescent="0.4">
      <c r="A25">
        <v>4022</v>
      </c>
      <c r="B25" t="s">
        <v>128</v>
      </c>
      <c r="C25" t="s">
        <v>129</v>
      </c>
      <c r="D25">
        <v>43</v>
      </c>
      <c r="E25">
        <v>80</v>
      </c>
      <c r="F25">
        <v>100</v>
      </c>
      <c r="G25">
        <v>110</v>
      </c>
      <c r="H25">
        <v>120</v>
      </c>
      <c r="I25">
        <v>120</v>
      </c>
      <c r="J25">
        <v>120</v>
      </c>
      <c r="K25">
        <v>100</v>
      </c>
      <c r="L25">
        <v>100</v>
      </c>
      <c r="M25">
        <v>10</v>
      </c>
      <c r="N25">
        <v>1</v>
      </c>
      <c r="O25">
        <v>70</v>
      </c>
      <c r="P25">
        <v>70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1098</v>
      </c>
      <c r="AD25" t="s">
        <v>1119</v>
      </c>
      <c r="AF25">
        <v>360</v>
      </c>
      <c r="AG25" t="s">
        <v>131</v>
      </c>
      <c r="AH25">
        <v>0</v>
      </c>
      <c r="AI25">
        <v>0.5</v>
      </c>
      <c r="AJ25">
        <v>1</v>
      </c>
    </row>
    <row r="26" spans="1:36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120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F26">
        <v>312</v>
      </c>
      <c r="AG26" t="s">
        <v>134</v>
      </c>
      <c r="AH26">
        <v>0</v>
      </c>
      <c r="AI26">
        <v>0.25</v>
      </c>
      <c r="AJ26">
        <v>1</v>
      </c>
    </row>
    <row r="27" spans="1:36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115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F27">
        <v>252</v>
      </c>
      <c r="AG27" t="s">
        <v>137</v>
      </c>
      <c r="AH27">
        <v>0</v>
      </c>
      <c r="AI27">
        <v>0.35</v>
      </c>
      <c r="AJ27">
        <v>1</v>
      </c>
    </row>
    <row r="28" spans="1:36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F28">
        <v>672</v>
      </c>
      <c r="AG28" t="s">
        <v>141</v>
      </c>
      <c r="AH28">
        <v>0</v>
      </c>
      <c r="AI28">
        <v>-1</v>
      </c>
      <c r="AJ28">
        <v>1</v>
      </c>
    </row>
    <row r="29" spans="1:36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F29">
        <v>480</v>
      </c>
      <c r="AG29" t="s">
        <v>145</v>
      </c>
      <c r="AH29">
        <v>0</v>
      </c>
      <c r="AI29">
        <v>0.5</v>
      </c>
      <c r="AJ29">
        <v>1</v>
      </c>
    </row>
    <row r="30" spans="1:36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98</v>
      </c>
      <c r="R30">
        <v>110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 t="s">
        <v>1210</v>
      </c>
      <c r="AF30">
        <v>360</v>
      </c>
      <c r="AG30" t="s">
        <v>148</v>
      </c>
      <c r="AH30">
        <v>0</v>
      </c>
      <c r="AI30">
        <v>0.5</v>
      </c>
      <c r="AJ30">
        <v>1</v>
      </c>
    </row>
    <row r="31" spans="1:36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F31">
        <v>144</v>
      </c>
      <c r="AG31" t="s">
        <v>151</v>
      </c>
      <c r="AH31">
        <v>0</v>
      </c>
      <c r="AI31">
        <v>0.25</v>
      </c>
      <c r="AJ31">
        <v>1</v>
      </c>
    </row>
    <row r="32" spans="1:36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115</v>
      </c>
      <c r="R32">
        <v>120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F32">
        <v>96</v>
      </c>
      <c r="AG32" t="s">
        <v>154</v>
      </c>
      <c r="AH32">
        <v>0</v>
      </c>
      <c r="AI32">
        <v>0.25</v>
      </c>
      <c r="AJ32">
        <v>1</v>
      </c>
    </row>
    <row r="33" spans="1:36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 t="s">
        <v>1159</v>
      </c>
      <c r="AF33">
        <v>0</v>
      </c>
      <c r="AG33" t="s">
        <v>157</v>
      </c>
      <c r="AH33">
        <v>0</v>
      </c>
      <c r="AI33">
        <v>-1</v>
      </c>
      <c r="AJ33">
        <v>1</v>
      </c>
    </row>
    <row r="34" spans="1:36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200</v>
      </c>
      <c r="K34">
        <v>70</v>
      </c>
      <c r="L34">
        <v>100</v>
      </c>
      <c r="M34">
        <v>10</v>
      </c>
      <c r="N34">
        <v>1</v>
      </c>
      <c r="O34">
        <v>100</v>
      </c>
      <c r="P34">
        <v>60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1120</v>
      </c>
      <c r="AE34" t="s">
        <v>1180</v>
      </c>
      <c r="AF34">
        <v>384</v>
      </c>
      <c r="AG34" t="s">
        <v>161</v>
      </c>
      <c r="AH34">
        <v>0</v>
      </c>
      <c r="AI34">
        <v>0.5</v>
      </c>
      <c r="AJ34">
        <v>1</v>
      </c>
    </row>
    <row r="35" spans="1:36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200</v>
      </c>
      <c r="J35">
        <v>100</v>
      </c>
      <c r="K35">
        <v>70</v>
      </c>
      <c r="L35">
        <v>90</v>
      </c>
      <c r="M35">
        <v>20</v>
      </c>
      <c r="N35">
        <v>1</v>
      </c>
      <c r="O35">
        <v>100</v>
      </c>
      <c r="P35">
        <v>60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1119</v>
      </c>
      <c r="AE35" t="s">
        <v>1180</v>
      </c>
      <c r="AF35">
        <v>384</v>
      </c>
      <c r="AG35" t="s">
        <v>164</v>
      </c>
      <c r="AH35">
        <v>0</v>
      </c>
      <c r="AI35">
        <v>0.5</v>
      </c>
      <c r="AJ35">
        <v>1</v>
      </c>
    </row>
    <row r="36" spans="1:36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110</v>
      </c>
      <c r="K36">
        <v>70</v>
      </c>
      <c r="L36">
        <v>170</v>
      </c>
      <c r="M36">
        <v>15</v>
      </c>
      <c r="N36">
        <v>1</v>
      </c>
      <c r="O36">
        <v>100</v>
      </c>
      <c r="P36">
        <v>60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1097</v>
      </c>
      <c r="AE36" t="s">
        <v>1180</v>
      </c>
      <c r="AF36">
        <v>384</v>
      </c>
      <c r="AG36" t="s">
        <v>167</v>
      </c>
      <c r="AH36">
        <v>0</v>
      </c>
      <c r="AI36">
        <v>0.5</v>
      </c>
      <c r="AJ36">
        <v>1</v>
      </c>
    </row>
    <row r="37" spans="1:36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200</v>
      </c>
      <c r="I37">
        <v>120</v>
      </c>
      <c r="J37">
        <v>110</v>
      </c>
      <c r="K37">
        <v>70</v>
      </c>
      <c r="L37">
        <v>80</v>
      </c>
      <c r="M37">
        <v>10</v>
      </c>
      <c r="N37">
        <v>1</v>
      </c>
      <c r="O37">
        <v>120</v>
      </c>
      <c r="P37">
        <v>60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1097</v>
      </c>
      <c r="AE37" t="s">
        <v>1180</v>
      </c>
      <c r="AF37">
        <v>384</v>
      </c>
      <c r="AG37" t="s">
        <v>170</v>
      </c>
      <c r="AH37">
        <v>0</v>
      </c>
      <c r="AI37">
        <v>0.5</v>
      </c>
      <c r="AJ37">
        <v>1</v>
      </c>
    </row>
    <row r="38" spans="1:36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120</v>
      </c>
      <c r="G38">
        <v>120</v>
      </c>
      <c r="H38">
        <v>120</v>
      </c>
      <c r="I38">
        <v>120</v>
      </c>
      <c r="J38">
        <v>120</v>
      </c>
      <c r="K38">
        <v>70</v>
      </c>
      <c r="L38">
        <v>110</v>
      </c>
      <c r="M38">
        <v>10</v>
      </c>
      <c r="N38">
        <v>1</v>
      </c>
      <c r="O38">
        <v>100</v>
      </c>
      <c r="P38">
        <v>60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1097</v>
      </c>
      <c r="AE38" t="s">
        <v>1180</v>
      </c>
      <c r="AF38">
        <v>384</v>
      </c>
      <c r="AG38" t="s">
        <v>173</v>
      </c>
      <c r="AH38">
        <v>0</v>
      </c>
      <c r="AI38">
        <v>0.5</v>
      </c>
      <c r="AJ38">
        <v>1</v>
      </c>
    </row>
    <row r="39" spans="1:36" x14ac:dyDescent="0.4">
      <c r="A39">
        <v>4036</v>
      </c>
      <c r="B39" t="s">
        <v>174</v>
      </c>
      <c r="C39" t="s">
        <v>175</v>
      </c>
      <c r="D39">
        <v>32</v>
      </c>
      <c r="E39">
        <v>100</v>
      </c>
      <c r="F39">
        <v>100</v>
      </c>
      <c r="G39">
        <v>100</v>
      </c>
      <c r="H39">
        <v>100</v>
      </c>
      <c r="I39">
        <v>150</v>
      </c>
      <c r="J39">
        <v>100</v>
      </c>
      <c r="K39">
        <v>70</v>
      </c>
      <c r="L39">
        <v>100</v>
      </c>
      <c r="M39">
        <v>10</v>
      </c>
      <c r="N39">
        <v>9</v>
      </c>
      <c r="O39">
        <v>0</v>
      </c>
      <c r="P39">
        <v>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 t="s">
        <v>1180</v>
      </c>
      <c r="AF39">
        <v>528</v>
      </c>
      <c r="AG39" t="s">
        <v>177</v>
      </c>
      <c r="AH39">
        <v>0</v>
      </c>
      <c r="AI39">
        <v>0.5</v>
      </c>
      <c r="AJ39">
        <v>1</v>
      </c>
    </row>
    <row r="40" spans="1:36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60</v>
      </c>
      <c r="H40">
        <v>100</v>
      </c>
      <c r="I40">
        <v>140</v>
      </c>
      <c r="J40">
        <v>140</v>
      </c>
      <c r="K40">
        <v>500</v>
      </c>
      <c r="L40">
        <v>130</v>
      </c>
      <c r="M40">
        <v>10</v>
      </c>
      <c r="N40">
        <v>1</v>
      </c>
      <c r="O40">
        <v>140</v>
      </c>
      <c r="P40">
        <v>120</v>
      </c>
      <c r="Q40">
        <v>115</v>
      </c>
      <c r="R40">
        <v>105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192</v>
      </c>
      <c r="AD40" t="s">
        <v>1120</v>
      </c>
      <c r="AE40" t="s">
        <v>1211</v>
      </c>
      <c r="AF40">
        <v>324</v>
      </c>
      <c r="AG40" t="s">
        <v>182</v>
      </c>
      <c r="AH40">
        <v>0</v>
      </c>
      <c r="AI40">
        <v>0.5</v>
      </c>
      <c r="AJ40">
        <v>1</v>
      </c>
    </row>
    <row r="41" spans="1:36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60</v>
      </c>
      <c r="H41">
        <v>100</v>
      </c>
      <c r="I41">
        <v>140</v>
      </c>
      <c r="J41">
        <v>140</v>
      </c>
      <c r="K41">
        <v>140</v>
      </c>
      <c r="L41">
        <v>130</v>
      </c>
      <c r="M41">
        <v>10</v>
      </c>
      <c r="N41">
        <v>1</v>
      </c>
      <c r="O41">
        <v>120</v>
      </c>
      <c r="P41">
        <v>100</v>
      </c>
      <c r="Q41">
        <v>115</v>
      </c>
      <c r="R41">
        <v>105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1112</v>
      </c>
      <c r="AE41" t="s">
        <v>1211</v>
      </c>
      <c r="AF41">
        <v>324</v>
      </c>
      <c r="AG41" t="s">
        <v>185</v>
      </c>
      <c r="AH41">
        <v>0</v>
      </c>
      <c r="AI41">
        <v>0.5</v>
      </c>
      <c r="AJ41">
        <v>1</v>
      </c>
    </row>
    <row r="42" spans="1:36" x14ac:dyDescent="0.4">
      <c r="A42">
        <v>4039</v>
      </c>
      <c r="B42" t="s">
        <v>186</v>
      </c>
      <c r="C42" t="s">
        <v>187</v>
      </c>
      <c r="D42">
        <v>30</v>
      </c>
      <c r="E42">
        <v>110</v>
      </c>
      <c r="F42">
        <v>100</v>
      </c>
      <c r="G42">
        <v>100</v>
      </c>
      <c r="H42">
        <v>130</v>
      </c>
      <c r="I42">
        <v>120</v>
      </c>
      <c r="J42">
        <v>140</v>
      </c>
      <c r="K42">
        <v>70</v>
      </c>
      <c r="L42">
        <v>110</v>
      </c>
      <c r="M42">
        <v>10</v>
      </c>
      <c r="N42">
        <v>10</v>
      </c>
      <c r="O42">
        <v>70</v>
      </c>
      <c r="P42">
        <v>150</v>
      </c>
      <c r="Q42">
        <v>110</v>
      </c>
      <c r="R42">
        <v>110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 t="s">
        <v>1211</v>
      </c>
      <c r="AF42">
        <v>1008</v>
      </c>
      <c r="AG42" t="s">
        <v>189</v>
      </c>
      <c r="AH42">
        <v>0</v>
      </c>
      <c r="AI42">
        <v>0.5</v>
      </c>
      <c r="AJ42">
        <v>1</v>
      </c>
    </row>
    <row r="43" spans="1:36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80</v>
      </c>
      <c r="H43">
        <v>100</v>
      </c>
      <c r="I43">
        <v>110</v>
      </c>
      <c r="J43">
        <v>110</v>
      </c>
      <c r="K43">
        <v>70</v>
      </c>
      <c r="L43">
        <v>140</v>
      </c>
      <c r="M43">
        <v>10</v>
      </c>
      <c r="N43">
        <v>1</v>
      </c>
      <c r="O43">
        <v>200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1120</v>
      </c>
      <c r="AE43" t="s">
        <v>1180</v>
      </c>
      <c r="AF43">
        <v>603</v>
      </c>
      <c r="AG43" t="s">
        <v>193</v>
      </c>
      <c r="AH43">
        <v>0</v>
      </c>
      <c r="AI43">
        <v>0.5</v>
      </c>
      <c r="AJ43">
        <v>1</v>
      </c>
    </row>
    <row r="44" spans="1:36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F44">
        <v>166</v>
      </c>
      <c r="AG44" t="s">
        <v>196</v>
      </c>
      <c r="AH44">
        <v>0</v>
      </c>
      <c r="AI44">
        <v>-1</v>
      </c>
      <c r="AJ44">
        <v>1</v>
      </c>
    </row>
    <row r="45" spans="1:36" x14ac:dyDescent="0.4">
      <c r="A45">
        <v>4042</v>
      </c>
      <c r="B45" t="s">
        <v>197</v>
      </c>
      <c r="C45" t="s">
        <v>198</v>
      </c>
      <c r="D45">
        <v>30</v>
      </c>
      <c r="E45">
        <v>130</v>
      </c>
      <c r="F45">
        <v>100</v>
      </c>
      <c r="G45">
        <v>100</v>
      </c>
      <c r="H45">
        <v>150</v>
      </c>
      <c r="I45">
        <v>90</v>
      </c>
      <c r="J45">
        <v>100</v>
      </c>
      <c r="K45">
        <v>100</v>
      </c>
      <c r="L45">
        <v>110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1112</v>
      </c>
      <c r="AF45">
        <v>192</v>
      </c>
      <c r="AG45" t="s">
        <v>200</v>
      </c>
      <c r="AH45">
        <v>0</v>
      </c>
      <c r="AI45">
        <v>0.5</v>
      </c>
      <c r="AJ45">
        <v>1</v>
      </c>
    </row>
    <row r="46" spans="1:36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F46">
        <v>288</v>
      </c>
      <c r="AG46" t="s">
        <v>203</v>
      </c>
      <c r="AH46">
        <v>0</v>
      </c>
      <c r="AI46">
        <v>0.5</v>
      </c>
      <c r="AJ46">
        <v>1</v>
      </c>
    </row>
    <row r="47" spans="1:36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50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20</v>
      </c>
      <c r="N47">
        <v>1</v>
      </c>
      <c r="O47">
        <v>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 t="s">
        <v>1159</v>
      </c>
      <c r="AF47">
        <v>528</v>
      </c>
      <c r="AG47" t="s">
        <v>206</v>
      </c>
      <c r="AH47">
        <v>0</v>
      </c>
      <c r="AI47">
        <v>0.5</v>
      </c>
      <c r="AJ47">
        <v>1</v>
      </c>
    </row>
    <row r="48" spans="1:36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105</v>
      </c>
      <c r="J48">
        <v>100</v>
      </c>
      <c r="K48">
        <v>100</v>
      </c>
      <c r="L48">
        <v>110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F48">
        <v>288</v>
      </c>
      <c r="AG48" t="s">
        <v>209</v>
      </c>
      <c r="AH48">
        <v>0</v>
      </c>
      <c r="AI48">
        <v>-1</v>
      </c>
      <c r="AJ48">
        <v>1</v>
      </c>
    </row>
    <row r="49" spans="1:37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F49">
        <v>216</v>
      </c>
      <c r="AG49" t="s">
        <v>212</v>
      </c>
      <c r="AH49">
        <v>0</v>
      </c>
      <c r="AI49">
        <v>0.5</v>
      </c>
      <c r="AJ49">
        <v>1</v>
      </c>
    </row>
    <row r="50" spans="1:37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1117</v>
      </c>
      <c r="AF50">
        <v>288</v>
      </c>
      <c r="AG50" t="s">
        <v>216</v>
      </c>
      <c r="AH50">
        <v>0</v>
      </c>
      <c r="AI50">
        <v>0.5</v>
      </c>
      <c r="AJ50">
        <v>1</v>
      </c>
    </row>
    <row r="51" spans="1:37" x14ac:dyDescent="0.4">
      <c r="A51">
        <v>4048</v>
      </c>
      <c r="B51" t="s">
        <v>217</v>
      </c>
      <c r="C51" t="s">
        <v>218</v>
      </c>
      <c r="D51">
        <v>33</v>
      </c>
      <c r="E51">
        <v>300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1120</v>
      </c>
      <c r="AE51" t="s">
        <v>1210</v>
      </c>
      <c r="AF51">
        <v>336</v>
      </c>
      <c r="AG51" t="s">
        <v>222</v>
      </c>
      <c r="AH51">
        <v>0</v>
      </c>
      <c r="AI51">
        <v>0.5</v>
      </c>
      <c r="AJ51">
        <v>1</v>
      </c>
    </row>
    <row r="52" spans="1:37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0</v>
      </c>
      <c r="H52">
        <v>20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1120</v>
      </c>
      <c r="AF52">
        <v>288</v>
      </c>
      <c r="AG52" t="s">
        <v>226</v>
      </c>
      <c r="AH52">
        <v>0</v>
      </c>
      <c r="AI52">
        <v>0.75</v>
      </c>
      <c r="AJ52">
        <v>1</v>
      </c>
    </row>
    <row r="53" spans="1:37" x14ac:dyDescent="0.4">
      <c r="A53">
        <v>4050</v>
      </c>
      <c r="B53" t="s">
        <v>227</v>
      </c>
      <c r="C53" t="s">
        <v>228</v>
      </c>
      <c r="D53">
        <v>35</v>
      </c>
      <c r="E53">
        <v>200</v>
      </c>
      <c r="F53">
        <v>100</v>
      </c>
      <c r="G53">
        <v>180</v>
      </c>
      <c r="H53">
        <v>50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0</v>
      </c>
      <c r="P53">
        <v>250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1120</v>
      </c>
      <c r="AF53">
        <v>312</v>
      </c>
      <c r="AG53" t="s">
        <v>232</v>
      </c>
      <c r="AH53">
        <v>0</v>
      </c>
      <c r="AI53">
        <v>0.5</v>
      </c>
      <c r="AJ53">
        <v>1</v>
      </c>
    </row>
    <row r="54" spans="1:37" x14ac:dyDescent="0.4">
      <c r="A54">
        <v>4051</v>
      </c>
      <c r="B54" t="s">
        <v>233</v>
      </c>
      <c r="C54" t="s">
        <v>234</v>
      </c>
      <c r="D54">
        <v>46</v>
      </c>
      <c r="E54">
        <v>200</v>
      </c>
      <c r="F54">
        <v>100</v>
      </c>
      <c r="G54">
        <v>120</v>
      </c>
      <c r="H54">
        <v>50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30</v>
      </c>
      <c r="P54">
        <v>250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1120</v>
      </c>
      <c r="AF54">
        <v>672</v>
      </c>
      <c r="AG54" t="s">
        <v>237</v>
      </c>
      <c r="AH54">
        <v>0</v>
      </c>
      <c r="AI54">
        <v>0.5</v>
      </c>
      <c r="AJ54">
        <v>1</v>
      </c>
    </row>
    <row r="55" spans="1:37" x14ac:dyDescent="0.4">
      <c r="A55">
        <v>4052</v>
      </c>
      <c r="B55" t="s">
        <v>238</v>
      </c>
      <c r="C55" t="s">
        <v>239</v>
      </c>
      <c r="D55">
        <v>61</v>
      </c>
      <c r="E55">
        <v>110</v>
      </c>
      <c r="F55">
        <v>100</v>
      </c>
      <c r="G55">
        <v>20</v>
      </c>
      <c r="H55">
        <v>30</v>
      </c>
      <c r="I55">
        <v>95</v>
      </c>
      <c r="J55">
        <v>110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60</v>
      </c>
      <c r="Q55">
        <v>100</v>
      </c>
      <c r="R55">
        <v>80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1088</v>
      </c>
      <c r="AD55" t="s">
        <v>1120</v>
      </c>
      <c r="AE55" t="s">
        <v>1210</v>
      </c>
      <c r="AF55">
        <v>360</v>
      </c>
      <c r="AG55" t="s">
        <v>240</v>
      </c>
      <c r="AH55">
        <v>0</v>
      </c>
      <c r="AI55">
        <v>0.5</v>
      </c>
      <c r="AJ55">
        <v>1</v>
      </c>
    </row>
    <row r="56" spans="1:37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0</v>
      </c>
      <c r="H56">
        <v>80</v>
      </c>
      <c r="I56">
        <v>120</v>
      </c>
      <c r="J56">
        <v>115</v>
      </c>
      <c r="K56">
        <v>0</v>
      </c>
      <c r="L56">
        <v>135</v>
      </c>
      <c r="M56">
        <v>10</v>
      </c>
      <c r="N56">
        <v>1</v>
      </c>
      <c r="O56">
        <v>0</v>
      </c>
      <c r="P56">
        <v>0</v>
      </c>
      <c r="Q56">
        <v>105</v>
      </c>
      <c r="R56">
        <v>80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 t="s">
        <v>1159</v>
      </c>
      <c r="AF56">
        <v>528</v>
      </c>
      <c r="AG56" t="s">
        <v>243</v>
      </c>
      <c r="AH56">
        <v>0</v>
      </c>
      <c r="AI56">
        <v>0.5</v>
      </c>
      <c r="AJ56">
        <v>1</v>
      </c>
    </row>
    <row r="57" spans="1:37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130</v>
      </c>
      <c r="J57">
        <v>100</v>
      </c>
      <c r="K57">
        <v>100</v>
      </c>
      <c r="L57">
        <v>110</v>
      </c>
      <c r="M57">
        <v>10</v>
      </c>
      <c r="N57">
        <v>2</v>
      </c>
      <c r="O57">
        <v>100</v>
      </c>
      <c r="P57">
        <v>100</v>
      </c>
      <c r="Q57">
        <v>110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1112</v>
      </c>
      <c r="AF57">
        <v>288</v>
      </c>
      <c r="AG57" t="s">
        <v>246</v>
      </c>
      <c r="AH57">
        <v>0</v>
      </c>
      <c r="AI57">
        <v>0.5</v>
      </c>
      <c r="AJ57">
        <v>1</v>
      </c>
    </row>
    <row r="58" spans="1:37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180</v>
      </c>
      <c r="H58">
        <v>80</v>
      </c>
      <c r="I58">
        <v>110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140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1119</v>
      </c>
      <c r="AF58">
        <v>288</v>
      </c>
      <c r="AG58" t="s">
        <v>250</v>
      </c>
      <c r="AH58">
        <v>0</v>
      </c>
      <c r="AI58">
        <v>0.5</v>
      </c>
      <c r="AJ58">
        <v>1</v>
      </c>
    </row>
    <row r="59" spans="1:37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115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1112</v>
      </c>
      <c r="AF59">
        <v>480</v>
      </c>
      <c r="AG59" t="s">
        <v>254</v>
      </c>
      <c r="AH59">
        <v>0</v>
      </c>
      <c r="AI59">
        <v>0.5</v>
      </c>
      <c r="AJ59">
        <v>1</v>
      </c>
    </row>
    <row r="60" spans="1:37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160</v>
      </c>
      <c r="I60">
        <v>80</v>
      </c>
      <c r="J60">
        <v>80</v>
      </c>
      <c r="K60">
        <v>70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1098</v>
      </c>
      <c r="AD60" t="s">
        <v>1112</v>
      </c>
      <c r="AF60">
        <v>840</v>
      </c>
      <c r="AG60" t="s">
        <v>257</v>
      </c>
      <c r="AH60">
        <v>0</v>
      </c>
      <c r="AI60">
        <v>0.5</v>
      </c>
      <c r="AJ60">
        <v>1</v>
      </c>
    </row>
    <row r="61" spans="1:37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70</v>
      </c>
      <c r="H61">
        <v>105</v>
      </c>
      <c r="I61">
        <v>110</v>
      </c>
      <c r="J61">
        <v>110</v>
      </c>
      <c r="K61">
        <v>50</v>
      </c>
      <c r="L61">
        <v>90</v>
      </c>
      <c r="M61">
        <v>10</v>
      </c>
      <c r="N61">
        <v>1</v>
      </c>
      <c r="O61">
        <v>0</v>
      </c>
      <c r="P61">
        <v>80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1112</v>
      </c>
      <c r="AE61" t="s">
        <v>1210</v>
      </c>
      <c r="AF61">
        <v>324</v>
      </c>
      <c r="AG61" t="s">
        <v>260</v>
      </c>
      <c r="AH61">
        <v>0</v>
      </c>
      <c r="AI61">
        <v>0.5</v>
      </c>
      <c r="AJ61">
        <v>1</v>
      </c>
    </row>
    <row r="62" spans="1:37" x14ac:dyDescent="0.4">
      <c r="A62">
        <v>4059</v>
      </c>
      <c r="B62" t="s">
        <v>261</v>
      </c>
      <c r="C62" t="s">
        <v>262</v>
      </c>
      <c r="D62">
        <v>74</v>
      </c>
      <c r="E62">
        <v>85</v>
      </c>
      <c r="F62">
        <v>80</v>
      </c>
      <c r="G62">
        <v>60</v>
      </c>
      <c r="H62">
        <v>70</v>
      </c>
      <c r="I62">
        <v>140</v>
      </c>
      <c r="J62">
        <v>250</v>
      </c>
      <c r="K62">
        <v>200</v>
      </c>
      <c r="L62">
        <v>90</v>
      </c>
      <c r="M62">
        <v>20</v>
      </c>
      <c r="N62">
        <v>2</v>
      </c>
      <c r="O62">
        <v>30</v>
      </c>
      <c r="P62">
        <v>30</v>
      </c>
      <c r="Q62">
        <v>120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1120</v>
      </c>
      <c r="AF62">
        <v>336</v>
      </c>
      <c r="AG62" t="s">
        <v>264</v>
      </c>
      <c r="AH62">
        <v>0</v>
      </c>
      <c r="AI62">
        <v>0.5</v>
      </c>
      <c r="AJ62">
        <v>1</v>
      </c>
    </row>
    <row r="63" spans="1:37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160</v>
      </c>
      <c r="H63">
        <v>100</v>
      </c>
      <c r="I63">
        <v>140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95</v>
      </c>
      <c r="R63">
        <v>80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F63">
        <v>816</v>
      </c>
      <c r="AG63" t="s">
        <v>267</v>
      </c>
      <c r="AH63">
        <v>0</v>
      </c>
      <c r="AI63">
        <v>-1</v>
      </c>
      <c r="AJ63">
        <v>1</v>
      </c>
    </row>
    <row r="64" spans="1:37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80</v>
      </c>
      <c r="R64">
        <v>80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1097</v>
      </c>
      <c r="AE64" t="s">
        <v>1210</v>
      </c>
      <c r="AF64">
        <v>552</v>
      </c>
      <c r="AG64" t="s">
        <v>271</v>
      </c>
      <c r="AH64">
        <v>0</v>
      </c>
      <c r="AI64">
        <v>0.5</v>
      </c>
      <c r="AJ64">
        <v>1</v>
      </c>
      <c r="AK64" t="s">
        <v>1172</v>
      </c>
    </row>
    <row r="65" spans="1:36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90</v>
      </c>
      <c r="P65">
        <v>120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1175</v>
      </c>
      <c r="AD65" t="s">
        <v>1120</v>
      </c>
      <c r="AF65">
        <v>360</v>
      </c>
      <c r="AG65" t="s">
        <v>276</v>
      </c>
      <c r="AH65">
        <v>0</v>
      </c>
      <c r="AI65">
        <v>0.5</v>
      </c>
      <c r="AJ65">
        <v>1</v>
      </c>
    </row>
    <row r="66" spans="1:36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80</v>
      </c>
      <c r="H66">
        <v>120</v>
      </c>
      <c r="I66">
        <v>100</v>
      </c>
      <c r="J66">
        <v>100</v>
      </c>
      <c r="K66">
        <v>130</v>
      </c>
      <c r="L66">
        <v>120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1120</v>
      </c>
      <c r="AF66">
        <v>408</v>
      </c>
      <c r="AG66" t="s">
        <v>280</v>
      </c>
      <c r="AH66">
        <v>0</v>
      </c>
      <c r="AI66">
        <v>0.5</v>
      </c>
      <c r="AJ66">
        <v>1</v>
      </c>
    </row>
    <row r="67" spans="1:36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50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1118</v>
      </c>
      <c r="AF67">
        <v>480</v>
      </c>
      <c r="AG67" t="s">
        <v>283</v>
      </c>
      <c r="AH67">
        <v>0</v>
      </c>
      <c r="AI67">
        <v>0.5</v>
      </c>
      <c r="AJ67">
        <v>1</v>
      </c>
    </row>
    <row r="68" spans="1:36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50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110</v>
      </c>
      <c r="R68">
        <v>80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1088</v>
      </c>
      <c r="AD68" t="s">
        <v>1097</v>
      </c>
      <c r="AF68">
        <v>504</v>
      </c>
      <c r="AG68" t="s">
        <v>287</v>
      </c>
      <c r="AH68">
        <v>0</v>
      </c>
      <c r="AI68">
        <v>0.5</v>
      </c>
      <c r="AJ68">
        <v>1</v>
      </c>
    </row>
    <row r="69" spans="1:36" x14ac:dyDescent="0.4">
      <c r="A69">
        <v>4066</v>
      </c>
      <c r="B69" t="s">
        <v>288</v>
      </c>
      <c r="C69" t="s">
        <v>289</v>
      </c>
      <c r="D69">
        <v>42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120</v>
      </c>
      <c r="K69">
        <v>500</v>
      </c>
      <c r="L69">
        <v>115</v>
      </c>
      <c r="M69">
        <v>15</v>
      </c>
      <c r="N69">
        <v>1</v>
      </c>
      <c r="O69">
        <v>180</v>
      </c>
      <c r="P69">
        <v>150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1118</v>
      </c>
      <c r="AF69">
        <v>720</v>
      </c>
      <c r="AG69" t="s">
        <v>291</v>
      </c>
      <c r="AH69">
        <v>0</v>
      </c>
      <c r="AI69">
        <v>0.5</v>
      </c>
      <c r="AJ69">
        <v>1</v>
      </c>
    </row>
    <row r="70" spans="1:36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1120</v>
      </c>
      <c r="AF70">
        <v>216</v>
      </c>
      <c r="AG70" t="s">
        <v>294</v>
      </c>
      <c r="AH70">
        <v>0</v>
      </c>
      <c r="AI70">
        <v>0.5</v>
      </c>
      <c r="AJ70">
        <v>1</v>
      </c>
    </row>
    <row r="71" spans="1:36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50</v>
      </c>
      <c r="H71">
        <v>100</v>
      </c>
      <c r="I71">
        <v>120</v>
      </c>
      <c r="J71">
        <v>100</v>
      </c>
      <c r="K71">
        <v>100</v>
      </c>
      <c r="L71">
        <v>115</v>
      </c>
      <c r="M71">
        <v>15</v>
      </c>
      <c r="N71">
        <v>1</v>
      </c>
      <c r="O71">
        <v>130</v>
      </c>
      <c r="P71">
        <v>50</v>
      </c>
      <c r="Q71">
        <v>110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1119</v>
      </c>
      <c r="AF71">
        <v>384</v>
      </c>
      <c r="AG71" t="s">
        <v>297</v>
      </c>
      <c r="AH71">
        <v>0</v>
      </c>
      <c r="AI71">
        <v>0.5</v>
      </c>
      <c r="AJ71">
        <v>1</v>
      </c>
    </row>
    <row r="72" spans="1:36" x14ac:dyDescent="0.4">
      <c r="A72">
        <v>4069</v>
      </c>
      <c r="B72" t="s">
        <v>298</v>
      </c>
      <c r="C72" t="s">
        <v>299</v>
      </c>
      <c r="D72">
        <v>32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250</v>
      </c>
      <c r="L72">
        <v>100</v>
      </c>
      <c r="M72">
        <v>10</v>
      </c>
      <c r="N72">
        <v>1</v>
      </c>
      <c r="O72">
        <v>120</v>
      </c>
      <c r="P72">
        <v>200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1118</v>
      </c>
      <c r="AF72">
        <v>432</v>
      </c>
      <c r="AG72" t="s">
        <v>300</v>
      </c>
      <c r="AH72">
        <v>0</v>
      </c>
      <c r="AI72">
        <v>0.5</v>
      </c>
      <c r="AJ72">
        <v>1</v>
      </c>
    </row>
    <row r="73" spans="1:36" x14ac:dyDescent="0.4">
      <c r="A73">
        <v>4070</v>
      </c>
      <c r="B73" t="s">
        <v>301</v>
      </c>
      <c r="C73" t="s">
        <v>302</v>
      </c>
      <c r="D73">
        <v>30</v>
      </c>
      <c r="E73">
        <v>125</v>
      </c>
      <c r="F73">
        <v>100</v>
      </c>
      <c r="G73">
        <v>0</v>
      </c>
      <c r="H73">
        <v>70</v>
      </c>
      <c r="I73">
        <v>100</v>
      </c>
      <c r="J73">
        <v>100</v>
      </c>
      <c r="K73">
        <v>130</v>
      </c>
      <c r="L73">
        <v>100</v>
      </c>
      <c r="M73">
        <v>10</v>
      </c>
      <c r="N73">
        <v>1</v>
      </c>
      <c r="O73">
        <v>70</v>
      </c>
      <c r="P73">
        <v>150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1117</v>
      </c>
      <c r="AF73">
        <v>192</v>
      </c>
      <c r="AG73" t="s">
        <v>303</v>
      </c>
      <c r="AH73">
        <v>0</v>
      </c>
      <c r="AI73">
        <v>0.5</v>
      </c>
      <c r="AJ73">
        <v>1</v>
      </c>
    </row>
    <row r="74" spans="1:36" x14ac:dyDescent="0.4">
      <c r="A74">
        <v>4071</v>
      </c>
      <c r="B74" t="s">
        <v>304</v>
      </c>
      <c r="C74" t="s">
        <v>305</v>
      </c>
      <c r="D74">
        <v>17</v>
      </c>
      <c r="E74">
        <v>110</v>
      </c>
      <c r="F74">
        <v>100</v>
      </c>
      <c r="G74">
        <v>120</v>
      </c>
      <c r="H74">
        <v>140</v>
      </c>
      <c r="I74">
        <v>100</v>
      </c>
      <c r="J74">
        <v>100</v>
      </c>
      <c r="K74">
        <v>100</v>
      </c>
      <c r="L74">
        <v>140</v>
      </c>
      <c r="M74">
        <v>10</v>
      </c>
      <c r="N74">
        <v>1</v>
      </c>
      <c r="O74">
        <v>100</v>
      </c>
      <c r="P74">
        <v>40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1118</v>
      </c>
      <c r="AE74" t="s">
        <v>1183</v>
      </c>
      <c r="AF74">
        <v>180</v>
      </c>
      <c r="AG74" t="s">
        <v>306</v>
      </c>
      <c r="AH74">
        <v>0</v>
      </c>
      <c r="AI74">
        <v>0.5</v>
      </c>
      <c r="AJ74">
        <v>1</v>
      </c>
    </row>
    <row r="75" spans="1:36" x14ac:dyDescent="0.4">
      <c r="A75">
        <v>4072</v>
      </c>
      <c r="B75" t="s">
        <v>307</v>
      </c>
      <c r="C75" t="s">
        <v>308</v>
      </c>
      <c r="D75">
        <v>19</v>
      </c>
      <c r="E75">
        <v>110</v>
      </c>
      <c r="F75">
        <v>100</v>
      </c>
      <c r="G75">
        <v>120</v>
      </c>
      <c r="H75">
        <v>180</v>
      </c>
      <c r="I75">
        <v>130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130</v>
      </c>
      <c r="P75">
        <v>40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1118</v>
      </c>
      <c r="AE75" t="s">
        <v>1183</v>
      </c>
      <c r="AF75">
        <v>144</v>
      </c>
      <c r="AG75" t="s">
        <v>309</v>
      </c>
      <c r="AH75">
        <v>0</v>
      </c>
      <c r="AI75">
        <v>0.5</v>
      </c>
      <c r="AJ75">
        <v>1</v>
      </c>
    </row>
    <row r="76" spans="1:36" x14ac:dyDescent="0.4">
      <c r="A76">
        <v>4073</v>
      </c>
      <c r="B76" t="s">
        <v>310</v>
      </c>
      <c r="C76" t="s">
        <v>311</v>
      </c>
      <c r="D76">
        <v>21</v>
      </c>
      <c r="E76">
        <v>110</v>
      </c>
      <c r="F76">
        <v>100</v>
      </c>
      <c r="G76">
        <v>120</v>
      </c>
      <c r="H76">
        <v>140</v>
      </c>
      <c r="I76">
        <v>100</v>
      </c>
      <c r="J76">
        <v>100</v>
      </c>
      <c r="K76">
        <v>100</v>
      </c>
      <c r="L76">
        <v>130</v>
      </c>
      <c r="M76">
        <v>10</v>
      </c>
      <c r="N76">
        <v>1</v>
      </c>
      <c r="O76">
        <v>130</v>
      </c>
      <c r="P76">
        <v>40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1118</v>
      </c>
      <c r="AE76" t="s">
        <v>1183</v>
      </c>
      <c r="AF76">
        <v>144</v>
      </c>
      <c r="AG76" t="s">
        <v>312</v>
      </c>
      <c r="AH76">
        <v>0</v>
      </c>
      <c r="AI76">
        <v>0.5</v>
      </c>
      <c r="AJ76">
        <v>1</v>
      </c>
    </row>
    <row r="77" spans="1:36" x14ac:dyDescent="0.4">
      <c r="A77">
        <v>4074</v>
      </c>
      <c r="B77" t="s">
        <v>313</v>
      </c>
      <c r="C77" t="s">
        <v>314</v>
      </c>
      <c r="D77">
        <v>26</v>
      </c>
      <c r="E77">
        <v>80</v>
      </c>
      <c r="F77">
        <v>60</v>
      </c>
      <c r="G77">
        <v>300</v>
      </c>
      <c r="H77">
        <v>110</v>
      </c>
      <c r="I77">
        <v>90</v>
      </c>
      <c r="J77">
        <v>60</v>
      </c>
      <c r="K77">
        <v>300</v>
      </c>
      <c r="L77">
        <v>50</v>
      </c>
      <c r="M77">
        <v>10</v>
      </c>
      <c r="N77">
        <v>1</v>
      </c>
      <c r="O77">
        <v>100</v>
      </c>
      <c r="P77">
        <v>150</v>
      </c>
      <c r="Q77">
        <v>110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1088</v>
      </c>
      <c r="AD77" t="s">
        <v>1112</v>
      </c>
      <c r="AE77" t="s">
        <v>1183</v>
      </c>
      <c r="AF77">
        <v>576</v>
      </c>
      <c r="AG77" t="s">
        <v>315</v>
      </c>
      <c r="AH77">
        <v>0</v>
      </c>
      <c r="AI77">
        <v>0.5</v>
      </c>
      <c r="AJ77">
        <v>1</v>
      </c>
    </row>
    <row r="78" spans="1:36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150</v>
      </c>
      <c r="H78">
        <v>100</v>
      </c>
      <c r="I78">
        <v>130</v>
      </c>
      <c r="J78">
        <v>110</v>
      </c>
      <c r="K78">
        <v>300</v>
      </c>
      <c r="L78">
        <v>100</v>
      </c>
      <c r="M78">
        <v>10</v>
      </c>
      <c r="N78">
        <v>1</v>
      </c>
      <c r="O78">
        <v>90</v>
      </c>
      <c r="P78">
        <v>300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1112</v>
      </c>
      <c r="AF78">
        <v>480</v>
      </c>
      <c r="AG78" t="s">
        <v>318</v>
      </c>
      <c r="AH78">
        <v>0</v>
      </c>
      <c r="AI78">
        <v>0.5</v>
      </c>
      <c r="AJ78">
        <v>1</v>
      </c>
    </row>
    <row r="79" spans="1:36" x14ac:dyDescent="0.4">
      <c r="A79">
        <v>4076</v>
      </c>
      <c r="B79" t="s">
        <v>319</v>
      </c>
      <c r="C79" t="s">
        <v>320</v>
      </c>
      <c r="D79">
        <v>56</v>
      </c>
      <c r="E79">
        <v>130</v>
      </c>
      <c r="F79">
        <v>100</v>
      </c>
      <c r="G79">
        <v>175</v>
      </c>
      <c r="H79">
        <v>85</v>
      </c>
      <c r="I79">
        <v>100</v>
      </c>
      <c r="J79">
        <v>125</v>
      </c>
      <c r="K79">
        <v>140</v>
      </c>
      <c r="L79">
        <v>105</v>
      </c>
      <c r="M79">
        <v>18</v>
      </c>
      <c r="N79">
        <v>1</v>
      </c>
      <c r="O79">
        <v>145</v>
      </c>
      <c r="P79">
        <v>115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1120</v>
      </c>
      <c r="AE79" t="s">
        <v>1183</v>
      </c>
      <c r="AF79">
        <v>624</v>
      </c>
      <c r="AG79" t="s">
        <v>322</v>
      </c>
      <c r="AH79">
        <v>0</v>
      </c>
      <c r="AI79">
        <v>0.5</v>
      </c>
      <c r="AJ79">
        <v>1</v>
      </c>
    </row>
    <row r="80" spans="1:36" x14ac:dyDescent="0.4">
      <c r="A80">
        <v>4077</v>
      </c>
      <c r="B80" t="s">
        <v>323</v>
      </c>
      <c r="C80" t="s">
        <v>324</v>
      </c>
      <c r="D80">
        <v>42</v>
      </c>
      <c r="E80">
        <v>130</v>
      </c>
      <c r="F80">
        <v>100</v>
      </c>
      <c r="G80">
        <v>175</v>
      </c>
      <c r="H80">
        <v>85</v>
      </c>
      <c r="I80">
        <v>100</v>
      </c>
      <c r="J80">
        <v>125</v>
      </c>
      <c r="K80">
        <v>140</v>
      </c>
      <c r="L80">
        <v>115</v>
      </c>
      <c r="M80">
        <v>15</v>
      </c>
      <c r="N80">
        <v>2</v>
      </c>
      <c r="O80">
        <v>145</v>
      </c>
      <c r="P80">
        <v>115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1120</v>
      </c>
      <c r="AE80" t="s">
        <v>1183</v>
      </c>
      <c r="AF80">
        <v>624</v>
      </c>
      <c r="AG80" t="s">
        <v>325</v>
      </c>
      <c r="AH80">
        <v>0</v>
      </c>
      <c r="AI80">
        <v>1</v>
      </c>
      <c r="AJ80">
        <v>0.8</v>
      </c>
    </row>
    <row r="81" spans="1:36" x14ac:dyDescent="0.4">
      <c r="A81">
        <v>4078</v>
      </c>
      <c r="B81" t="s">
        <v>326</v>
      </c>
      <c r="C81" t="s">
        <v>327</v>
      </c>
      <c r="D81">
        <v>35</v>
      </c>
      <c r="E81">
        <v>125</v>
      </c>
      <c r="F81">
        <v>100</v>
      </c>
      <c r="G81">
        <v>0</v>
      </c>
      <c r="H81">
        <v>70</v>
      </c>
      <c r="I81">
        <v>100</v>
      </c>
      <c r="J81">
        <v>100</v>
      </c>
      <c r="K81">
        <v>0</v>
      </c>
      <c r="L81">
        <v>100</v>
      </c>
      <c r="M81">
        <v>10</v>
      </c>
      <c r="N81">
        <v>1</v>
      </c>
      <c r="O81">
        <v>150</v>
      </c>
      <c r="P81">
        <v>0</v>
      </c>
      <c r="Q81">
        <v>100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1112</v>
      </c>
      <c r="AE81" t="s">
        <v>327</v>
      </c>
      <c r="AF81">
        <v>576</v>
      </c>
      <c r="AG81" t="s">
        <v>328</v>
      </c>
      <c r="AH81">
        <v>0</v>
      </c>
      <c r="AI81">
        <v>1</v>
      </c>
      <c r="AJ81">
        <v>1</v>
      </c>
    </row>
    <row r="82" spans="1:36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110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F82">
        <v>480</v>
      </c>
      <c r="AG82" t="s">
        <v>331</v>
      </c>
      <c r="AH82">
        <v>0</v>
      </c>
      <c r="AI82">
        <v>0.5</v>
      </c>
      <c r="AJ82">
        <v>1</v>
      </c>
    </row>
    <row r="83" spans="1:36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 t="s">
        <v>1183</v>
      </c>
      <c r="AF83">
        <v>672</v>
      </c>
      <c r="AG83" t="s">
        <v>334</v>
      </c>
      <c r="AH83">
        <v>0</v>
      </c>
      <c r="AI83">
        <v>-1</v>
      </c>
      <c r="AJ83">
        <v>1</v>
      </c>
    </row>
    <row r="84" spans="1:36" x14ac:dyDescent="0.4">
      <c r="A84">
        <v>4081</v>
      </c>
      <c r="B84" t="s">
        <v>335</v>
      </c>
      <c r="C84" t="s">
        <v>336</v>
      </c>
      <c r="D84">
        <v>25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120</v>
      </c>
      <c r="M84">
        <v>10</v>
      </c>
      <c r="N84">
        <v>1</v>
      </c>
      <c r="O84">
        <v>0</v>
      </c>
      <c r="P84">
        <v>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1112</v>
      </c>
      <c r="AF84">
        <v>288</v>
      </c>
      <c r="AG84" t="s">
        <v>337</v>
      </c>
      <c r="AH84">
        <v>0</v>
      </c>
      <c r="AI84">
        <v>-1</v>
      </c>
      <c r="AJ84">
        <v>1</v>
      </c>
    </row>
    <row r="85" spans="1:36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1196</v>
      </c>
      <c r="AF85">
        <v>324</v>
      </c>
      <c r="AG85" t="s">
        <v>340</v>
      </c>
      <c r="AH85">
        <v>0</v>
      </c>
      <c r="AI85">
        <v>0.5</v>
      </c>
      <c r="AJ85">
        <v>1</v>
      </c>
    </row>
    <row r="86" spans="1:36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50</v>
      </c>
      <c r="H86">
        <v>120</v>
      </c>
      <c r="I86">
        <v>120</v>
      </c>
      <c r="J86">
        <v>120</v>
      </c>
      <c r="K86">
        <v>60</v>
      </c>
      <c r="L86">
        <v>110</v>
      </c>
      <c r="M86">
        <v>10</v>
      </c>
      <c r="N86">
        <v>1</v>
      </c>
      <c r="O86">
        <v>0</v>
      </c>
      <c r="P86">
        <v>60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1097</v>
      </c>
      <c r="AF86">
        <v>180</v>
      </c>
      <c r="AG86" t="s">
        <v>343</v>
      </c>
      <c r="AH86">
        <v>0</v>
      </c>
      <c r="AI86">
        <v>0.5</v>
      </c>
      <c r="AJ86">
        <v>1</v>
      </c>
    </row>
    <row r="87" spans="1:36" x14ac:dyDescent="0.4">
      <c r="A87">
        <v>4084</v>
      </c>
      <c r="B87" t="s">
        <v>344</v>
      </c>
      <c r="C87" t="s">
        <v>345</v>
      </c>
      <c r="D87">
        <v>45</v>
      </c>
      <c r="E87">
        <v>110</v>
      </c>
      <c r="F87">
        <v>100</v>
      </c>
      <c r="G87">
        <v>100</v>
      </c>
      <c r="H87">
        <v>100</v>
      </c>
      <c r="I87">
        <v>130</v>
      </c>
      <c r="J87">
        <v>110</v>
      </c>
      <c r="K87">
        <v>100</v>
      </c>
      <c r="L87">
        <v>110</v>
      </c>
      <c r="M87">
        <v>15</v>
      </c>
      <c r="N87">
        <v>1</v>
      </c>
      <c r="O87">
        <v>50</v>
      </c>
      <c r="P87">
        <v>80</v>
      </c>
      <c r="Q87">
        <v>120</v>
      </c>
      <c r="R87">
        <v>90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1119</v>
      </c>
      <c r="AF87">
        <v>288</v>
      </c>
      <c r="AG87" t="s">
        <v>346</v>
      </c>
      <c r="AH87">
        <v>0</v>
      </c>
      <c r="AI87">
        <v>-1</v>
      </c>
      <c r="AJ87">
        <v>1</v>
      </c>
    </row>
    <row r="88" spans="1:36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120</v>
      </c>
      <c r="J88">
        <v>100</v>
      </c>
      <c r="K88">
        <v>220</v>
      </c>
      <c r="L88">
        <v>110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F88">
        <v>288</v>
      </c>
      <c r="AG88" t="s">
        <v>349</v>
      </c>
      <c r="AH88">
        <v>0</v>
      </c>
      <c r="AI88">
        <v>-1</v>
      </c>
      <c r="AJ88">
        <v>1</v>
      </c>
    </row>
    <row r="89" spans="1:36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80</v>
      </c>
      <c r="G89">
        <v>80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50</v>
      </c>
      <c r="P89">
        <v>70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1120</v>
      </c>
      <c r="AF89">
        <v>324</v>
      </c>
      <c r="AG89" t="s">
        <v>352</v>
      </c>
      <c r="AH89">
        <v>0</v>
      </c>
      <c r="AI89">
        <v>0.5</v>
      </c>
      <c r="AJ89">
        <v>1</v>
      </c>
    </row>
    <row r="90" spans="1:36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150</v>
      </c>
      <c r="I90">
        <v>130</v>
      </c>
      <c r="J90">
        <v>120</v>
      </c>
      <c r="K90">
        <v>20</v>
      </c>
      <c r="L90">
        <v>90</v>
      </c>
      <c r="M90">
        <v>5</v>
      </c>
      <c r="N90">
        <v>1</v>
      </c>
      <c r="O90">
        <v>70</v>
      </c>
      <c r="P90">
        <v>200</v>
      </c>
      <c r="Q90">
        <v>115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1196</v>
      </c>
      <c r="AF90">
        <v>432</v>
      </c>
      <c r="AG90" t="s">
        <v>355</v>
      </c>
      <c r="AH90">
        <v>0</v>
      </c>
      <c r="AI90">
        <v>-1</v>
      </c>
      <c r="AJ90">
        <v>1</v>
      </c>
    </row>
    <row r="91" spans="1:36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50</v>
      </c>
      <c r="H91">
        <v>130</v>
      </c>
      <c r="I91">
        <v>100</v>
      </c>
      <c r="J91">
        <v>130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1118</v>
      </c>
      <c r="AE91" t="s">
        <v>1210</v>
      </c>
      <c r="AF91">
        <v>288</v>
      </c>
      <c r="AG91" t="s">
        <v>358</v>
      </c>
      <c r="AH91">
        <v>0</v>
      </c>
      <c r="AI91">
        <v>0.25</v>
      </c>
      <c r="AJ91">
        <v>1</v>
      </c>
    </row>
    <row r="92" spans="1:36" x14ac:dyDescent="0.4">
      <c r="A92">
        <v>4089</v>
      </c>
      <c r="B92" t="s">
        <v>359</v>
      </c>
      <c r="C92" t="s">
        <v>360</v>
      </c>
      <c r="D92">
        <v>22</v>
      </c>
      <c r="E92">
        <v>130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130</v>
      </c>
      <c r="M92">
        <v>10</v>
      </c>
      <c r="N92">
        <v>1</v>
      </c>
      <c r="O92">
        <v>150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1120</v>
      </c>
      <c r="AE92" t="s">
        <v>1210</v>
      </c>
      <c r="AF92">
        <v>288</v>
      </c>
      <c r="AG92" t="s">
        <v>361</v>
      </c>
      <c r="AH92">
        <v>0</v>
      </c>
      <c r="AI92">
        <v>0.25</v>
      </c>
      <c r="AJ92">
        <v>1</v>
      </c>
    </row>
    <row r="93" spans="1:36" x14ac:dyDescent="0.4">
      <c r="A93">
        <v>4090</v>
      </c>
      <c r="B93" t="s">
        <v>362</v>
      </c>
      <c r="C93" t="s">
        <v>363</v>
      </c>
      <c r="D93">
        <v>42</v>
      </c>
      <c r="E93">
        <v>100</v>
      </c>
      <c r="F93">
        <v>100</v>
      </c>
      <c r="G93">
        <v>50</v>
      </c>
      <c r="H93">
        <v>100</v>
      </c>
      <c r="I93">
        <v>120</v>
      </c>
      <c r="J93">
        <v>240</v>
      </c>
      <c r="K93">
        <v>200</v>
      </c>
      <c r="L93">
        <v>100</v>
      </c>
      <c r="M93">
        <v>15</v>
      </c>
      <c r="N93">
        <v>1</v>
      </c>
      <c r="O93">
        <v>90</v>
      </c>
      <c r="P93">
        <v>100</v>
      </c>
      <c r="Q93">
        <v>105</v>
      </c>
      <c r="R93">
        <v>90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1193</v>
      </c>
      <c r="AD93" t="s">
        <v>99</v>
      </c>
      <c r="AE93" t="s">
        <v>1210</v>
      </c>
      <c r="AF93">
        <v>288</v>
      </c>
      <c r="AG93" t="s">
        <v>364</v>
      </c>
      <c r="AH93">
        <v>0</v>
      </c>
      <c r="AI93">
        <v>0.25</v>
      </c>
      <c r="AJ93">
        <v>1</v>
      </c>
    </row>
    <row r="94" spans="1:36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40</v>
      </c>
      <c r="H94">
        <v>140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70</v>
      </c>
      <c r="P94">
        <v>70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 t="s">
        <v>1210</v>
      </c>
      <c r="AF94">
        <v>288</v>
      </c>
      <c r="AG94" t="s">
        <v>367</v>
      </c>
      <c r="AH94">
        <v>0</v>
      </c>
      <c r="AI94">
        <v>0.25</v>
      </c>
      <c r="AJ94">
        <v>1</v>
      </c>
    </row>
    <row r="95" spans="1:36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120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1112</v>
      </c>
      <c r="AF95">
        <v>216</v>
      </c>
      <c r="AG95" t="s">
        <v>370</v>
      </c>
      <c r="AH95">
        <v>0</v>
      </c>
      <c r="AI95">
        <v>0.5</v>
      </c>
      <c r="AJ95">
        <v>1</v>
      </c>
    </row>
    <row r="96" spans="1:36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115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110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1112</v>
      </c>
      <c r="AF96">
        <v>336</v>
      </c>
      <c r="AG96" t="s">
        <v>373</v>
      </c>
      <c r="AH96">
        <v>0</v>
      </c>
      <c r="AI96">
        <v>0.5</v>
      </c>
      <c r="AJ96">
        <v>1</v>
      </c>
    </row>
    <row r="97" spans="1:37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110</v>
      </c>
      <c r="K97">
        <v>100</v>
      </c>
      <c r="L97">
        <v>100</v>
      </c>
      <c r="M97">
        <v>10</v>
      </c>
      <c r="N97">
        <v>1</v>
      </c>
      <c r="O97">
        <v>120</v>
      </c>
      <c r="P97">
        <v>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1112</v>
      </c>
      <c r="AF97">
        <v>720</v>
      </c>
      <c r="AG97" t="s">
        <v>376</v>
      </c>
      <c r="AH97">
        <v>0</v>
      </c>
      <c r="AI97">
        <v>0.5</v>
      </c>
      <c r="AJ97">
        <v>1</v>
      </c>
    </row>
    <row r="98" spans="1:37" x14ac:dyDescent="0.4">
      <c r="A98">
        <v>4095</v>
      </c>
      <c r="B98" t="s">
        <v>377</v>
      </c>
      <c r="C98" t="s">
        <v>378</v>
      </c>
      <c r="D98">
        <v>44</v>
      </c>
      <c r="E98">
        <v>130</v>
      </c>
      <c r="F98">
        <v>100</v>
      </c>
      <c r="G98">
        <v>150</v>
      </c>
      <c r="H98">
        <v>130</v>
      </c>
      <c r="I98">
        <v>160</v>
      </c>
      <c r="J98">
        <v>100</v>
      </c>
      <c r="K98">
        <v>200</v>
      </c>
      <c r="L98">
        <v>120</v>
      </c>
      <c r="M98">
        <v>10</v>
      </c>
      <c r="N98">
        <v>1</v>
      </c>
      <c r="O98">
        <v>170</v>
      </c>
      <c r="P98">
        <v>130</v>
      </c>
      <c r="Q98">
        <v>120</v>
      </c>
      <c r="R98">
        <v>110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1119</v>
      </c>
      <c r="AF98">
        <v>336</v>
      </c>
      <c r="AG98" t="s">
        <v>380</v>
      </c>
      <c r="AH98">
        <v>0</v>
      </c>
      <c r="AI98">
        <v>0.5</v>
      </c>
      <c r="AJ98">
        <v>1</v>
      </c>
    </row>
    <row r="99" spans="1:37" x14ac:dyDescent="0.4">
      <c r="A99">
        <v>4096</v>
      </c>
      <c r="B99" t="s">
        <v>381</v>
      </c>
      <c r="C99" t="s">
        <v>382</v>
      </c>
      <c r="D99">
        <v>45</v>
      </c>
      <c r="E99">
        <v>110</v>
      </c>
      <c r="F99">
        <v>100</v>
      </c>
      <c r="G99">
        <v>150</v>
      </c>
      <c r="H99">
        <v>100</v>
      </c>
      <c r="I99">
        <v>130</v>
      </c>
      <c r="J99">
        <v>180</v>
      </c>
      <c r="K99">
        <v>300</v>
      </c>
      <c r="L99">
        <v>100</v>
      </c>
      <c r="M99">
        <v>10</v>
      </c>
      <c r="N99">
        <v>1</v>
      </c>
      <c r="O99">
        <v>100</v>
      </c>
      <c r="P99">
        <v>200</v>
      </c>
      <c r="Q99">
        <v>120</v>
      </c>
      <c r="R99">
        <v>110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1119</v>
      </c>
      <c r="AE99" t="s">
        <v>1210</v>
      </c>
      <c r="AF99">
        <v>336</v>
      </c>
      <c r="AG99" t="s">
        <v>383</v>
      </c>
      <c r="AH99">
        <v>0</v>
      </c>
      <c r="AI99">
        <v>0.5</v>
      </c>
      <c r="AJ99">
        <v>1</v>
      </c>
    </row>
    <row r="100" spans="1:37" x14ac:dyDescent="0.4">
      <c r="A100">
        <v>4097</v>
      </c>
      <c r="B100" t="s">
        <v>384</v>
      </c>
      <c r="C100" t="s">
        <v>385</v>
      </c>
      <c r="D100">
        <v>36</v>
      </c>
      <c r="E100">
        <v>90</v>
      </c>
      <c r="F100">
        <v>100</v>
      </c>
      <c r="G100">
        <v>100</v>
      </c>
      <c r="H100">
        <v>100</v>
      </c>
      <c r="I100">
        <v>110</v>
      </c>
      <c r="J100">
        <v>130</v>
      </c>
      <c r="K100">
        <v>100</v>
      </c>
      <c r="L100">
        <v>130</v>
      </c>
      <c r="M100">
        <v>10</v>
      </c>
      <c r="N100">
        <v>3</v>
      </c>
      <c r="O100">
        <v>70</v>
      </c>
      <c r="P100">
        <v>130</v>
      </c>
      <c r="Q100">
        <v>90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1161</v>
      </c>
      <c r="AD100" t="s">
        <v>115</v>
      </c>
      <c r="AF100">
        <v>180</v>
      </c>
      <c r="AG100" t="s">
        <v>386</v>
      </c>
      <c r="AH100">
        <v>0</v>
      </c>
      <c r="AI100">
        <v>-1</v>
      </c>
      <c r="AJ100">
        <v>1</v>
      </c>
    </row>
    <row r="101" spans="1:37" x14ac:dyDescent="0.4">
      <c r="A101">
        <v>4098</v>
      </c>
      <c r="B101" t="s">
        <v>387</v>
      </c>
      <c r="C101" t="s">
        <v>388</v>
      </c>
      <c r="D101">
        <v>36</v>
      </c>
      <c r="E101">
        <v>120</v>
      </c>
      <c r="F101">
        <v>100</v>
      </c>
      <c r="G101">
        <v>30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80</v>
      </c>
      <c r="P101">
        <v>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1119</v>
      </c>
      <c r="AF101">
        <v>336</v>
      </c>
      <c r="AG101" t="s">
        <v>389</v>
      </c>
      <c r="AH101">
        <v>0</v>
      </c>
      <c r="AI101">
        <v>0.5</v>
      </c>
      <c r="AJ101">
        <v>1</v>
      </c>
    </row>
    <row r="102" spans="1:37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25</v>
      </c>
      <c r="H102">
        <v>100</v>
      </c>
      <c r="I102">
        <v>100</v>
      </c>
      <c r="J102">
        <v>90</v>
      </c>
      <c r="K102">
        <v>100</v>
      </c>
      <c r="L102">
        <v>120</v>
      </c>
      <c r="M102">
        <v>10</v>
      </c>
      <c r="N102">
        <v>1</v>
      </c>
      <c r="O102">
        <v>100</v>
      </c>
      <c r="P102">
        <v>0</v>
      </c>
      <c r="Q102">
        <v>115</v>
      </c>
      <c r="R102">
        <v>80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1119</v>
      </c>
      <c r="AF102">
        <v>216</v>
      </c>
      <c r="AG102" t="s">
        <v>392</v>
      </c>
      <c r="AH102">
        <v>0</v>
      </c>
      <c r="AI102">
        <v>0.5</v>
      </c>
      <c r="AJ102">
        <v>1</v>
      </c>
    </row>
    <row r="103" spans="1:37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40</v>
      </c>
      <c r="H103">
        <v>100</v>
      </c>
      <c r="I103">
        <v>100</v>
      </c>
      <c r="J103">
        <v>80</v>
      </c>
      <c r="K103">
        <v>200</v>
      </c>
      <c r="L103">
        <v>120</v>
      </c>
      <c r="M103">
        <v>10</v>
      </c>
      <c r="N103">
        <v>1</v>
      </c>
      <c r="O103">
        <v>130</v>
      </c>
      <c r="P103">
        <v>0</v>
      </c>
      <c r="Q103">
        <v>110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1120</v>
      </c>
      <c r="AF103">
        <v>576</v>
      </c>
      <c r="AG103" t="s">
        <v>396</v>
      </c>
      <c r="AH103">
        <v>0</v>
      </c>
      <c r="AI103">
        <v>-1</v>
      </c>
      <c r="AJ103">
        <v>1</v>
      </c>
    </row>
    <row r="104" spans="1:37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130</v>
      </c>
      <c r="L104">
        <v>80</v>
      </c>
      <c r="M104">
        <v>15</v>
      </c>
      <c r="N104">
        <v>1</v>
      </c>
      <c r="O104">
        <v>100</v>
      </c>
      <c r="P104">
        <v>130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1120</v>
      </c>
      <c r="AE104" t="s">
        <v>1210</v>
      </c>
      <c r="AF104">
        <v>288</v>
      </c>
      <c r="AG104" t="s">
        <v>400</v>
      </c>
      <c r="AH104">
        <v>0</v>
      </c>
      <c r="AI104">
        <v>0.5</v>
      </c>
      <c r="AJ104">
        <v>1</v>
      </c>
    </row>
    <row r="105" spans="1:37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1112</v>
      </c>
      <c r="AF105">
        <v>312</v>
      </c>
      <c r="AG105" t="s">
        <v>403</v>
      </c>
      <c r="AH105">
        <v>0</v>
      </c>
      <c r="AI105">
        <v>0.5</v>
      </c>
      <c r="AJ105">
        <v>1</v>
      </c>
      <c r="AK105" t="s">
        <v>1173</v>
      </c>
    </row>
    <row r="106" spans="1:37" x14ac:dyDescent="0.4">
      <c r="A106">
        <v>4103</v>
      </c>
      <c r="B106" t="s">
        <v>404</v>
      </c>
      <c r="C106" t="s">
        <v>405</v>
      </c>
      <c r="D106">
        <v>45</v>
      </c>
      <c r="E106">
        <v>120</v>
      </c>
      <c r="F106">
        <v>100</v>
      </c>
      <c r="G106">
        <v>60</v>
      </c>
      <c r="H106">
        <v>60</v>
      </c>
      <c r="I106">
        <v>130</v>
      </c>
      <c r="J106">
        <v>100</v>
      </c>
      <c r="K106">
        <v>100</v>
      </c>
      <c r="L106">
        <v>110</v>
      </c>
      <c r="M106">
        <v>10</v>
      </c>
      <c r="N106">
        <v>2</v>
      </c>
      <c r="O106">
        <v>40</v>
      </c>
      <c r="P106">
        <v>70</v>
      </c>
      <c r="Q106">
        <v>105</v>
      </c>
      <c r="R106">
        <v>95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1119</v>
      </c>
      <c r="AF106">
        <v>288</v>
      </c>
      <c r="AG106" t="s">
        <v>406</v>
      </c>
      <c r="AH106">
        <v>0</v>
      </c>
      <c r="AI106">
        <v>0.5</v>
      </c>
      <c r="AJ106">
        <v>1</v>
      </c>
    </row>
    <row r="107" spans="1:37" x14ac:dyDescent="0.4">
      <c r="A107">
        <v>4104</v>
      </c>
      <c r="B107" t="s">
        <v>407</v>
      </c>
      <c r="C107" t="s">
        <v>408</v>
      </c>
      <c r="D107">
        <v>35</v>
      </c>
      <c r="E107">
        <v>90</v>
      </c>
      <c r="F107">
        <v>100</v>
      </c>
      <c r="G107">
        <v>0</v>
      </c>
      <c r="H107">
        <v>100</v>
      </c>
      <c r="I107">
        <v>100</v>
      </c>
      <c r="J107">
        <v>120</v>
      </c>
      <c r="K107">
        <v>100</v>
      </c>
      <c r="L107">
        <v>100</v>
      </c>
      <c r="M107">
        <v>10</v>
      </c>
      <c r="N107">
        <v>1</v>
      </c>
      <c r="O107">
        <v>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1112</v>
      </c>
      <c r="AE107" t="s">
        <v>1210</v>
      </c>
      <c r="AF107">
        <v>252</v>
      </c>
      <c r="AG107" t="s">
        <v>409</v>
      </c>
      <c r="AH107">
        <v>0</v>
      </c>
      <c r="AI107">
        <v>0.5</v>
      </c>
      <c r="AJ107">
        <v>1</v>
      </c>
    </row>
    <row r="108" spans="1:37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130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0</v>
      </c>
      <c r="P108">
        <v>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1112</v>
      </c>
      <c r="AF108">
        <v>504</v>
      </c>
      <c r="AG108" t="s">
        <v>412</v>
      </c>
      <c r="AH108">
        <v>0</v>
      </c>
      <c r="AI108">
        <v>0.5</v>
      </c>
      <c r="AJ108">
        <v>1</v>
      </c>
    </row>
    <row r="109" spans="1:37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F109">
        <v>166</v>
      </c>
      <c r="AG109" t="s">
        <v>415</v>
      </c>
      <c r="AH109">
        <v>0</v>
      </c>
      <c r="AI109">
        <v>-1</v>
      </c>
      <c r="AJ109">
        <v>1</v>
      </c>
    </row>
    <row r="110" spans="1:37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50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F110">
        <v>336</v>
      </c>
      <c r="AG110" t="s">
        <v>419</v>
      </c>
      <c r="AH110">
        <v>0</v>
      </c>
      <c r="AI110">
        <v>0.5</v>
      </c>
      <c r="AJ110">
        <v>1</v>
      </c>
    </row>
    <row r="111" spans="1:37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50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F111">
        <v>336</v>
      </c>
      <c r="AG111" t="s">
        <v>422</v>
      </c>
      <c r="AH111">
        <v>0</v>
      </c>
      <c r="AI111">
        <v>0.5</v>
      </c>
      <c r="AJ111">
        <v>1</v>
      </c>
    </row>
    <row r="112" spans="1:37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50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0</v>
      </c>
      <c r="P112">
        <v>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1120</v>
      </c>
      <c r="AF112">
        <v>168</v>
      </c>
      <c r="AG112" t="s">
        <v>425</v>
      </c>
      <c r="AH112">
        <v>0</v>
      </c>
      <c r="AI112">
        <v>0.5</v>
      </c>
      <c r="AJ112">
        <v>1</v>
      </c>
    </row>
    <row r="113" spans="1:36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110</v>
      </c>
      <c r="J113">
        <v>150</v>
      </c>
      <c r="K113">
        <v>150</v>
      </c>
      <c r="L113">
        <v>110</v>
      </c>
      <c r="M113">
        <v>10</v>
      </c>
      <c r="N113">
        <v>1</v>
      </c>
      <c r="O113">
        <v>20</v>
      </c>
      <c r="P113">
        <v>100</v>
      </c>
      <c r="Q113">
        <v>105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1117</v>
      </c>
      <c r="AF113">
        <v>562</v>
      </c>
      <c r="AG113" t="s">
        <v>428</v>
      </c>
      <c r="AH113">
        <v>0</v>
      </c>
      <c r="AI113">
        <v>0.5</v>
      </c>
      <c r="AJ113">
        <v>1</v>
      </c>
    </row>
    <row r="114" spans="1:36" x14ac:dyDescent="0.4">
      <c r="A114">
        <v>4111</v>
      </c>
      <c r="B114" t="s">
        <v>429</v>
      </c>
      <c r="C114" t="s">
        <v>430</v>
      </c>
      <c r="D114">
        <v>33</v>
      </c>
      <c r="E114">
        <v>110</v>
      </c>
      <c r="F114">
        <v>100</v>
      </c>
      <c r="G114">
        <v>100</v>
      </c>
      <c r="H114">
        <v>70</v>
      </c>
      <c r="I114">
        <v>160</v>
      </c>
      <c r="J114">
        <v>100</v>
      </c>
      <c r="K114">
        <v>140</v>
      </c>
      <c r="L114">
        <v>120</v>
      </c>
      <c r="M114">
        <v>10</v>
      </c>
      <c r="N114">
        <v>9</v>
      </c>
      <c r="O114">
        <v>100</v>
      </c>
      <c r="P114">
        <v>50</v>
      </c>
      <c r="Q114">
        <v>105</v>
      </c>
      <c r="R114">
        <v>115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 t="s">
        <v>1181</v>
      </c>
      <c r="AF114">
        <v>504</v>
      </c>
      <c r="AG114" t="s">
        <v>431</v>
      </c>
      <c r="AH114">
        <v>0</v>
      </c>
      <c r="AI114">
        <v>0.5</v>
      </c>
      <c r="AJ114">
        <v>1</v>
      </c>
    </row>
    <row r="115" spans="1:36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110</v>
      </c>
      <c r="J115">
        <v>220</v>
      </c>
      <c r="K115">
        <v>100</v>
      </c>
      <c r="L115">
        <v>130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1097</v>
      </c>
      <c r="AE115" t="s">
        <v>1181</v>
      </c>
      <c r="AF115">
        <v>240</v>
      </c>
      <c r="AG115" t="s">
        <v>434</v>
      </c>
      <c r="AH115">
        <v>0</v>
      </c>
      <c r="AI115">
        <v>0.5</v>
      </c>
      <c r="AJ115">
        <v>1</v>
      </c>
    </row>
    <row r="116" spans="1:36" x14ac:dyDescent="0.4">
      <c r="A116">
        <v>4113</v>
      </c>
      <c r="B116" t="s">
        <v>435</v>
      </c>
      <c r="C116" t="s">
        <v>436</v>
      </c>
      <c r="D116">
        <v>31</v>
      </c>
      <c r="E116">
        <v>90</v>
      </c>
      <c r="F116">
        <v>100</v>
      </c>
      <c r="G116">
        <v>100</v>
      </c>
      <c r="H116">
        <v>100</v>
      </c>
      <c r="I116">
        <v>110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1097</v>
      </c>
      <c r="AE116" t="s">
        <v>1181</v>
      </c>
      <c r="AF116">
        <v>240</v>
      </c>
      <c r="AG116" t="s">
        <v>438</v>
      </c>
      <c r="AH116">
        <v>0</v>
      </c>
      <c r="AI116">
        <v>0.5</v>
      </c>
      <c r="AJ116">
        <v>1</v>
      </c>
    </row>
    <row r="117" spans="1:36" x14ac:dyDescent="0.4">
      <c r="A117">
        <v>4114</v>
      </c>
      <c r="B117" t="s">
        <v>439</v>
      </c>
      <c r="C117" t="s">
        <v>440</v>
      </c>
      <c r="D117">
        <v>31</v>
      </c>
      <c r="E117">
        <v>90</v>
      </c>
      <c r="F117">
        <v>100</v>
      </c>
      <c r="G117">
        <v>100</v>
      </c>
      <c r="H117">
        <v>100</v>
      </c>
      <c r="I117">
        <v>200</v>
      </c>
      <c r="J117">
        <v>100</v>
      </c>
      <c r="K117">
        <v>100</v>
      </c>
      <c r="L117">
        <v>120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1097</v>
      </c>
      <c r="AE117" t="s">
        <v>1181</v>
      </c>
      <c r="AF117">
        <v>240</v>
      </c>
      <c r="AG117" t="s">
        <v>441</v>
      </c>
      <c r="AH117">
        <v>0</v>
      </c>
      <c r="AI117">
        <v>0.5</v>
      </c>
      <c r="AJ117">
        <v>1</v>
      </c>
    </row>
    <row r="118" spans="1:36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1120</v>
      </c>
      <c r="AE118" t="s">
        <v>1181</v>
      </c>
      <c r="AF118">
        <v>240</v>
      </c>
      <c r="AG118" t="s">
        <v>444</v>
      </c>
      <c r="AH118">
        <v>0</v>
      </c>
      <c r="AI118">
        <v>0.5</v>
      </c>
      <c r="AJ118">
        <v>1</v>
      </c>
    </row>
    <row r="119" spans="1:36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 t="s">
        <v>1182</v>
      </c>
      <c r="AF119">
        <v>576</v>
      </c>
      <c r="AG119" t="s">
        <v>447</v>
      </c>
      <c r="AH119">
        <v>0</v>
      </c>
      <c r="AI119">
        <v>0.5</v>
      </c>
      <c r="AJ119">
        <v>1</v>
      </c>
    </row>
    <row r="120" spans="1:36" x14ac:dyDescent="0.4">
      <c r="A120">
        <v>4117</v>
      </c>
      <c r="B120" t="s">
        <v>448</v>
      </c>
      <c r="C120" t="s">
        <v>449</v>
      </c>
      <c r="D120">
        <v>74</v>
      </c>
      <c r="E120">
        <v>110</v>
      </c>
      <c r="F120">
        <v>120</v>
      </c>
      <c r="G120">
        <v>100</v>
      </c>
      <c r="H120">
        <v>120</v>
      </c>
      <c r="I120">
        <v>100</v>
      </c>
      <c r="J120">
        <v>100</v>
      </c>
      <c r="K120">
        <v>125</v>
      </c>
      <c r="L120">
        <v>150</v>
      </c>
      <c r="M120">
        <v>20</v>
      </c>
      <c r="N120">
        <v>1</v>
      </c>
      <c r="O120">
        <v>100</v>
      </c>
      <c r="P120">
        <v>50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1120</v>
      </c>
      <c r="AE120" t="s">
        <v>1182</v>
      </c>
      <c r="AF120">
        <v>624</v>
      </c>
      <c r="AG120" t="s">
        <v>450</v>
      </c>
      <c r="AH120">
        <v>0</v>
      </c>
      <c r="AI120">
        <v>0.5</v>
      </c>
      <c r="AJ120">
        <v>1</v>
      </c>
    </row>
    <row r="121" spans="1:36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120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1120</v>
      </c>
      <c r="AE121" t="s">
        <v>1182</v>
      </c>
      <c r="AF121">
        <v>540</v>
      </c>
      <c r="AG121" t="s">
        <v>453</v>
      </c>
      <c r="AH121">
        <v>0</v>
      </c>
      <c r="AI121">
        <v>0.5</v>
      </c>
      <c r="AJ121">
        <v>1</v>
      </c>
    </row>
    <row r="122" spans="1:36" x14ac:dyDescent="0.4">
      <c r="A122">
        <v>4119</v>
      </c>
      <c r="B122" t="s">
        <v>454</v>
      </c>
      <c r="C122" t="s">
        <v>455</v>
      </c>
      <c r="D122">
        <v>26</v>
      </c>
      <c r="E122">
        <v>65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30</v>
      </c>
      <c r="L122">
        <v>150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 t="s">
        <v>1182</v>
      </c>
      <c r="AF122">
        <v>504</v>
      </c>
      <c r="AG122" t="s">
        <v>457</v>
      </c>
      <c r="AH122">
        <v>0</v>
      </c>
      <c r="AI122">
        <v>0.5</v>
      </c>
      <c r="AJ122">
        <v>1</v>
      </c>
    </row>
    <row r="123" spans="1:36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120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1120</v>
      </c>
      <c r="AE123" t="s">
        <v>1182</v>
      </c>
      <c r="AF123">
        <v>480</v>
      </c>
      <c r="AG123" t="s">
        <v>460</v>
      </c>
      <c r="AH123">
        <v>0</v>
      </c>
      <c r="AI123">
        <v>0.5</v>
      </c>
      <c r="AJ123">
        <v>1</v>
      </c>
    </row>
    <row r="124" spans="1:36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140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1113</v>
      </c>
      <c r="AD124" t="s">
        <v>1119</v>
      </c>
      <c r="AE124" t="s">
        <v>1182</v>
      </c>
      <c r="AF124">
        <v>864</v>
      </c>
      <c r="AG124" t="s">
        <v>463</v>
      </c>
      <c r="AH124">
        <v>0</v>
      </c>
      <c r="AI124">
        <v>0.5</v>
      </c>
      <c r="AJ124">
        <v>1</v>
      </c>
    </row>
    <row r="125" spans="1:36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70</v>
      </c>
      <c r="H125">
        <v>130</v>
      </c>
      <c r="I125">
        <v>120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80</v>
      </c>
      <c r="Q125">
        <v>110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1120</v>
      </c>
      <c r="AE125" t="s">
        <v>1182</v>
      </c>
      <c r="AF125">
        <v>192</v>
      </c>
      <c r="AG125" t="s">
        <v>466</v>
      </c>
      <c r="AH125">
        <v>0</v>
      </c>
      <c r="AI125">
        <v>0.5</v>
      </c>
      <c r="AJ125">
        <v>1</v>
      </c>
    </row>
    <row r="126" spans="1:36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140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1196</v>
      </c>
      <c r="AE126" t="s">
        <v>1182</v>
      </c>
      <c r="AF126">
        <v>288</v>
      </c>
      <c r="AG126" t="s">
        <v>471</v>
      </c>
      <c r="AH126">
        <v>0</v>
      </c>
      <c r="AI126">
        <v>0.5</v>
      </c>
      <c r="AJ126">
        <v>1</v>
      </c>
    </row>
    <row r="127" spans="1:36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110</v>
      </c>
      <c r="I127">
        <v>75</v>
      </c>
      <c r="J127">
        <v>80</v>
      </c>
      <c r="K127">
        <v>100</v>
      </c>
      <c r="L127">
        <v>120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1196</v>
      </c>
      <c r="AE127" t="s">
        <v>1182</v>
      </c>
      <c r="AF127">
        <v>768</v>
      </c>
      <c r="AG127" t="s">
        <v>474</v>
      </c>
      <c r="AH127">
        <v>0</v>
      </c>
      <c r="AI127">
        <v>0.5</v>
      </c>
      <c r="AJ127">
        <v>1</v>
      </c>
    </row>
    <row r="128" spans="1:36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150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0</v>
      </c>
      <c r="P128">
        <v>110</v>
      </c>
      <c r="Q128">
        <v>130</v>
      </c>
      <c r="R128">
        <v>120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1117</v>
      </c>
      <c r="AE128" t="s">
        <v>1182</v>
      </c>
      <c r="AF128">
        <v>288</v>
      </c>
      <c r="AG128" t="s">
        <v>477</v>
      </c>
      <c r="AH128">
        <v>0</v>
      </c>
      <c r="AI128">
        <v>0.5</v>
      </c>
      <c r="AJ128">
        <v>1</v>
      </c>
    </row>
    <row r="129" spans="1:36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0</v>
      </c>
      <c r="H129">
        <v>70</v>
      </c>
      <c r="I129">
        <v>280</v>
      </c>
      <c r="J129">
        <v>170</v>
      </c>
      <c r="K129">
        <v>0</v>
      </c>
      <c r="L129">
        <v>100</v>
      </c>
      <c r="M129">
        <v>10</v>
      </c>
      <c r="N129">
        <v>1</v>
      </c>
      <c r="O129">
        <v>0</v>
      </c>
      <c r="P129">
        <v>0</v>
      </c>
      <c r="Q129">
        <v>145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1119</v>
      </c>
      <c r="AE129" t="s">
        <v>1210</v>
      </c>
      <c r="AF129">
        <v>288</v>
      </c>
      <c r="AG129" t="s">
        <v>481</v>
      </c>
      <c r="AH129">
        <v>0</v>
      </c>
      <c r="AI129">
        <v>0.5</v>
      </c>
      <c r="AJ129">
        <v>1</v>
      </c>
    </row>
    <row r="130" spans="1:36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120</v>
      </c>
      <c r="I130">
        <v>120</v>
      </c>
      <c r="J130">
        <v>80</v>
      </c>
      <c r="K130">
        <v>130</v>
      </c>
      <c r="L130">
        <v>130</v>
      </c>
      <c r="M130">
        <v>10</v>
      </c>
      <c r="N130">
        <v>1</v>
      </c>
      <c r="O130">
        <v>0</v>
      </c>
      <c r="P130">
        <v>70</v>
      </c>
      <c r="Q130">
        <v>110</v>
      </c>
      <c r="R130">
        <v>125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1107</v>
      </c>
      <c r="AD130" t="s">
        <v>1196</v>
      </c>
      <c r="AF130">
        <v>288</v>
      </c>
      <c r="AG130" t="s">
        <v>485</v>
      </c>
      <c r="AH130">
        <v>0</v>
      </c>
      <c r="AI130">
        <v>0.5</v>
      </c>
      <c r="AJ130">
        <v>1</v>
      </c>
    </row>
    <row r="131" spans="1:36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120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120</v>
      </c>
      <c r="Q131">
        <v>125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1174</v>
      </c>
      <c r="AD131" t="s">
        <v>1119</v>
      </c>
      <c r="AF131">
        <v>480</v>
      </c>
      <c r="AG131" t="s">
        <v>488</v>
      </c>
      <c r="AH131">
        <v>0.4</v>
      </c>
      <c r="AI131">
        <v>0.5</v>
      </c>
      <c r="AJ131">
        <v>1</v>
      </c>
    </row>
    <row r="132" spans="1:36" x14ac:dyDescent="0.4">
      <c r="A132">
        <v>4129</v>
      </c>
      <c r="B132" t="s">
        <v>489</v>
      </c>
      <c r="C132" t="s">
        <v>490</v>
      </c>
      <c r="D132">
        <v>30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130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110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F132">
        <v>216</v>
      </c>
      <c r="AG132" t="s">
        <v>491</v>
      </c>
      <c r="AH132">
        <v>0</v>
      </c>
      <c r="AI132">
        <v>0.5</v>
      </c>
      <c r="AJ132">
        <v>1</v>
      </c>
    </row>
    <row r="133" spans="1:36" x14ac:dyDescent="0.4">
      <c r="A133">
        <v>4130</v>
      </c>
      <c r="B133" t="s">
        <v>492</v>
      </c>
      <c r="C133" t="s">
        <v>493</v>
      </c>
      <c r="D133">
        <v>31</v>
      </c>
      <c r="E133">
        <v>110</v>
      </c>
      <c r="F133">
        <v>100</v>
      </c>
      <c r="G133">
        <v>100</v>
      </c>
      <c r="H133">
        <v>100</v>
      </c>
      <c r="I133">
        <v>160</v>
      </c>
      <c r="J133">
        <v>100</v>
      </c>
      <c r="K133">
        <v>100</v>
      </c>
      <c r="L133">
        <v>130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110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F133">
        <v>672</v>
      </c>
      <c r="AG133" t="s">
        <v>495</v>
      </c>
      <c r="AH133">
        <v>0</v>
      </c>
      <c r="AI133">
        <v>0.5</v>
      </c>
      <c r="AJ133">
        <v>1</v>
      </c>
    </row>
    <row r="134" spans="1:36" x14ac:dyDescent="0.4">
      <c r="A134">
        <v>4131</v>
      </c>
      <c r="B134" t="s">
        <v>496</v>
      </c>
      <c r="C134" t="s">
        <v>497</v>
      </c>
      <c r="D134">
        <v>51</v>
      </c>
      <c r="E134">
        <v>100</v>
      </c>
      <c r="F134">
        <v>50</v>
      </c>
      <c r="G134">
        <v>90</v>
      </c>
      <c r="H134">
        <v>0</v>
      </c>
      <c r="I134">
        <v>160</v>
      </c>
      <c r="J134">
        <v>350</v>
      </c>
      <c r="K134">
        <v>200</v>
      </c>
      <c r="L134">
        <v>140</v>
      </c>
      <c r="M134">
        <v>65</v>
      </c>
      <c r="N134">
        <v>1</v>
      </c>
      <c r="O134">
        <v>30</v>
      </c>
      <c r="P134">
        <v>160</v>
      </c>
      <c r="Q134">
        <v>60</v>
      </c>
      <c r="R134">
        <v>130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1119</v>
      </c>
      <c r="AF134">
        <v>480</v>
      </c>
      <c r="AG134" t="s">
        <v>498</v>
      </c>
      <c r="AH134">
        <v>0</v>
      </c>
      <c r="AI134">
        <v>0.5</v>
      </c>
      <c r="AJ134">
        <v>1</v>
      </c>
    </row>
    <row r="135" spans="1:36" x14ac:dyDescent="0.4">
      <c r="A135">
        <v>4132</v>
      </c>
      <c r="B135" t="s">
        <v>499</v>
      </c>
      <c r="C135" t="s">
        <v>500</v>
      </c>
      <c r="D135">
        <v>31</v>
      </c>
      <c r="E135">
        <v>110</v>
      </c>
      <c r="F135">
        <v>40</v>
      </c>
      <c r="G135">
        <v>20</v>
      </c>
      <c r="H135">
        <v>100</v>
      </c>
      <c r="I135">
        <v>135</v>
      </c>
      <c r="J135">
        <v>115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120</v>
      </c>
      <c r="R135">
        <v>105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1119</v>
      </c>
      <c r="AF135">
        <v>144</v>
      </c>
      <c r="AG135" t="s">
        <v>501</v>
      </c>
      <c r="AH135">
        <v>0</v>
      </c>
      <c r="AI135">
        <v>0.5</v>
      </c>
      <c r="AJ135">
        <v>1</v>
      </c>
    </row>
    <row r="136" spans="1:36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0</v>
      </c>
      <c r="H136">
        <v>130</v>
      </c>
      <c r="I136">
        <v>100</v>
      </c>
      <c r="J136">
        <v>100</v>
      </c>
      <c r="K136">
        <v>100</v>
      </c>
      <c r="L136">
        <v>130</v>
      </c>
      <c r="M136">
        <v>10</v>
      </c>
      <c r="N136">
        <v>1</v>
      </c>
      <c r="O136">
        <v>100</v>
      </c>
      <c r="P136">
        <v>60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1107</v>
      </c>
      <c r="AD136" t="s">
        <v>1117</v>
      </c>
      <c r="AF136">
        <v>480</v>
      </c>
      <c r="AG136" t="s">
        <v>504</v>
      </c>
      <c r="AH136">
        <v>0</v>
      </c>
      <c r="AI136">
        <v>0.5</v>
      </c>
      <c r="AJ136">
        <v>1</v>
      </c>
    </row>
    <row r="137" spans="1:36" x14ac:dyDescent="0.4">
      <c r="A137">
        <v>4134</v>
      </c>
      <c r="B137" t="s">
        <v>505</v>
      </c>
      <c r="C137" t="s">
        <v>506</v>
      </c>
      <c r="D137">
        <v>64</v>
      </c>
      <c r="E137">
        <v>130</v>
      </c>
      <c r="F137">
        <v>100</v>
      </c>
      <c r="G137">
        <v>10</v>
      </c>
      <c r="H137">
        <v>100</v>
      </c>
      <c r="I137">
        <v>105</v>
      </c>
      <c r="J137">
        <v>90</v>
      </c>
      <c r="K137">
        <v>240</v>
      </c>
      <c r="L137">
        <v>120</v>
      </c>
      <c r="M137">
        <v>10</v>
      </c>
      <c r="N137">
        <v>1</v>
      </c>
      <c r="O137">
        <v>120</v>
      </c>
      <c r="P137">
        <v>80</v>
      </c>
      <c r="Q137">
        <v>130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1120</v>
      </c>
      <c r="AF137">
        <v>288</v>
      </c>
      <c r="AG137" t="s">
        <v>508</v>
      </c>
      <c r="AH137">
        <v>0</v>
      </c>
      <c r="AI137">
        <v>0.5</v>
      </c>
      <c r="AJ137">
        <v>1</v>
      </c>
    </row>
    <row r="138" spans="1:36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80</v>
      </c>
      <c r="H138">
        <v>90</v>
      </c>
      <c r="I138">
        <v>80</v>
      </c>
      <c r="J138">
        <v>110</v>
      </c>
      <c r="K138">
        <v>240</v>
      </c>
      <c r="L138">
        <v>100</v>
      </c>
      <c r="M138">
        <v>50</v>
      </c>
      <c r="N138">
        <v>1</v>
      </c>
      <c r="O138">
        <v>60</v>
      </c>
      <c r="P138">
        <v>60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1120</v>
      </c>
      <c r="AF138">
        <v>192</v>
      </c>
      <c r="AG138" t="s">
        <v>513</v>
      </c>
      <c r="AH138">
        <v>0</v>
      </c>
      <c r="AI138">
        <v>0.5</v>
      </c>
      <c r="AJ138">
        <v>1</v>
      </c>
    </row>
    <row r="139" spans="1:36" x14ac:dyDescent="0.4">
      <c r="A139">
        <v>4136</v>
      </c>
      <c r="B139" t="s">
        <v>514</v>
      </c>
      <c r="C139" t="s">
        <v>515</v>
      </c>
      <c r="D139">
        <v>52</v>
      </c>
      <c r="E139">
        <v>95</v>
      </c>
      <c r="F139">
        <v>130</v>
      </c>
      <c r="G139">
        <v>50</v>
      </c>
      <c r="H139">
        <v>100</v>
      </c>
      <c r="I139">
        <v>100</v>
      </c>
      <c r="J139">
        <v>100</v>
      </c>
      <c r="K139">
        <v>100</v>
      </c>
      <c r="L139">
        <v>110</v>
      </c>
      <c r="M139">
        <v>10</v>
      </c>
      <c r="N139">
        <v>1</v>
      </c>
      <c r="O139">
        <v>100</v>
      </c>
      <c r="P139">
        <v>60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1119</v>
      </c>
      <c r="AF139">
        <v>576</v>
      </c>
      <c r="AG139" t="s">
        <v>517</v>
      </c>
      <c r="AH139">
        <v>0</v>
      </c>
      <c r="AI139">
        <v>1</v>
      </c>
      <c r="AJ139">
        <v>1</v>
      </c>
    </row>
    <row r="140" spans="1:36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120</v>
      </c>
      <c r="K140">
        <v>140</v>
      </c>
      <c r="L140">
        <v>85</v>
      </c>
      <c r="M140">
        <v>10</v>
      </c>
      <c r="N140">
        <v>1</v>
      </c>
      <c r="O140">
        <v>40</v>
      </c>
      <c r="P140">
        <v>100</v>
      </c>
      <c r="Q140">
        <v>70</v>
      </c>
      <c r="R140">
        <v>120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1119</v>
      </c>
      <c r="AF140">
        <v>480</v>
      </c>
      <c r="AG140" t="s">
        <v>520</v>
      </c>
      <c r="AH140">
        <v>0</v>
      </c>
      <c r="AI140">
        <v>0.5</v>
      </c>
      <c r="AJ140">
        <v>1</v>
      </c>
    </row>
    <row r="141" spans="1:36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125</v>
      </c>
      <c r="H141">
        <v>110</v>
      </c>
      <c r="I141">
        <v>80</v>
      </c>
      <c r="J141">
        <v>60</v>
      </c>
      <c r="K141">
        <v>80</v>
      </c>
      <c r="L141">
        <v>110</v>
      </c>
      <c r="M141">
        <v>20</v>
      </c>
      <c r="N141">
        <v>3</v>
      </c>
      <c r="O141">
        <v>70</v>
      </c>
      <c r="P141">
        <v>140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F141">
        <v>720</v>
      </c>
      <c r="AG141" t="s">
        <v>523</v>
      </c>
      <c r="AH141">
        <v>0</v>
      </c>
      <c r="AI141">
        <v>-1</v>
      </c>
      <c r="AJ141">
        <v>1</v>
      </c>
    </row>
    <row r="142" spans="1:36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140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1196</v>
      </c>
      <c r="AF142">
        <v>816</v>
      </c>
      <c r="AG142" t="s">
        <v>526</v>
      </c>
      <c r="AH142">
        <v>0</v>
      </c>
      <c r="AI142">
        <v>0.5</v>
      </c>
      <c r="AJ142">
        <v>1</v>
      </c>
    </row>
    <row r="143" spans="1:36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1112</v>
      </c>
      <c r="AF143">
        <v>336</v>
      </c>
      <c r="AG143" t="s">
        <v>529</v>
      </c>
      <c r="AH143">
        <v>0</v>
      </c>
      <c r="AI143">
        <v>0.5</v>
      </c>
      <c r="AJ143">
        <v>1</v>
      </c>
    </row>
    <row r="144" spans="1:36" x14ac:dyDescent="0.4">
      <c r="A144">
        <v>4141</v>
      </c>
      <c r="B144" t="s">
        <v>530</v>
      </c>
      <c r="C144" t="s">
        <v>531</v>
      </c>
      <c r="D144">
        <v>60</v>
      </c>
      <c r="E144">
        <v>140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160</v>
      </c>
      <c r="M144">
        <v>10</v>
      </c>
      <c r="N144">
        <v>1</v>
      </c>
      <c r="O144">
        <v>150</v>
      </c>
      <c r="P144">
        <v>70</v>
      </c>
      <c r="Q144">
        <v>125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 t="s">
        <v>327</v>
      </c>
      <c r="AF144">
        <v>600</v>
      </c>
      <c r="AG144" t="s">
        <v>534</v>
      </c>
      <c r="AH144">
        <v>0.5</v>
      </c>
      <c r="AI144">
        <v>0.75</v>
      </c>
      <c r="AJ144">
        <v>1</v>
      </c>
    </row>
    <row r="145" spans="1:36" x14ac:dyDescent="0.4">
      <c r="A145">
        <v>4142</v>
      </c>
      <c r="B145" t="s">
        <v>535</v>
      </c>
      <c r="C145" t="s">
        <v>536</v>
      </c>
      <c r="D145">
        <v>42</v>
      </c>
      <c r="E145">
        <v>115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1119</v>
      </c>
      <c r="AF145">
        <v>672</v>
      </c>
      <c r="AG145" t="s">
        <v>537</v>
      </c>
      <c r="AH145">
        <v>0</v>
      </c>
      <c r="AI145">
        <v>0.5</v>
      </c>
      <c r="AJ145">
        <v>1</v>
      </c>
    </row>
    <row r="146" spans="1:36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120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F146">
        <v>336</v>
      </c>
      <c r="AG146" t="s">
        <v>540</v>
      </c>
      <c r="AH146">
        <v>0</v>
      </c>
      <c r="AI146">
        <v>0.5</v>
      </c>
      <c r="AJ146">
        <v>1</v>
      </c>
    </row>
    <row r="147" spans="1:36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F147">
        <v>480</v>
      </c>
      <c r="AG147" t="s">
        <v>543</v>
      </c>
      <c r="AH147">
        <v>0</v>
      </c>
      <c r="AI147">
        <v>0.5</v>
      </c>
      <c r="AJ147">
        <v>1</v>
      </c>
    </row>
    <row r="148" spans="1:36" x14ac:dyDescent="0.4">
      <c r="A148">
        <v>4145</v>
      </c>
      <c r="B148" t="s">
        <v>544</v>
      </c>
      <c r="C148" t="s">
        <v>545</v>
      </c>
      <c r="D148">
        <v>34</v>
      </c>
      <c r="E148">
        <v>110</v>
      </c>
      <c r="F148">
        <v>100</v>
      </c>
      <c r="G148">
        <v>0</v>
      </c>
      <c r="H148">
        <v>100</v>
      </c>
      <c r="I148">
        <v>100</v>
      </c>
      <c r="J148">
        <v>120</v>
      </c>
      <c r="K148">
        <v>0</v>
      </c>
      <c r="L148">
        <v>120</v>
      </c>
      <c r="M148">
        <v>10</v>
      </c>
      <c r="N148">
        <v>1</v>
      </c>
      <c r="O148">
        <v>0</v>
      </c>
      <c r="P148">
        <v>150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1119</v>
      </c>
      <c r="AE148" t="s">
        <v>1210</v>
      </c>
      <c r="AF148">
        <v>720</v>
      </c>
      <c r="AG148" t="s">
        <v>548</v>
      </c>
      <c r="AH148">
        <v>0</v>
      </c>
      <c r="AI148">
        <v>0.5</v>
      </c>
      <c r="AJ148">
        <v>1</v>
      </c>
    </row>
    <row r="149" spans="1:36" x14ac:dyDescent="0.4">
      <c r="A149">
        <v>4146</v>
      </c>
      <c r="B149" t="s">
        <v>549</v>
      </c>
      <c r="C149" t="s">
        <v>545</v>
      </c>
      <c r="D149">
        <v>34</v>
      </c>
      <c r="E149">
        <v>110</v>
      </c>
      <c r="F149">
        <v>100</v>
      </c>
      <c r="G149">
        <v>0</v>
      </c>
      <c r="H149">
        <v>100</v>
      </c>
      <c r="I149">
        <v>100</v>
      </c>
      <c r="J149">
        <v>120</v>
      </c>
      <c r="K149">
        <v>0</v>
      </c>
      <c r="L149">
        <v>120</v>
      </c>
      <c r="M149">
        <v>10</v>
      </c>
      <c r="N149">
        <v>1</v>
      </c>
      <c r="O149">
        <v>0</v>
      </c>
      <c r="P149">
        <v>150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E149" t="s">
        <v>1210</v>
      </c>
      <c r="AF149">
        <v>720</v>
      </c>
      <c r="AG149" t="s">
        <v>548</v>
      </c>
      <c r="AH149">
        <v>0</v>
      </c>
      <c r="AI149">
        <v>0.5</v>
      </c>
      <c r="AJ149">
        <v>1</v>
      </c>
    </row>
    <row r="150" spans="1:36" x14ac:dyDescent="0.4">
      <c r="A150">
        <v>4147</v>
      </c>
      <c r="B150" t="s">
        <v>551</v>
      </c>
      <c r="C150" t="s">
        <v>545</v>
      </c>
      <c r="D150">
        <v>34</v>
      </c>
      <c r="E150">
        <v>300</v>
      </c>
      <c r="F150">
        <v>100</v>
      </c>
      <c r="G150">
        <v>0</v>
      </c>
      <c r="H150">
        <v>100</v>
      </c>
      <c r="I150">
        <v>100</v>
      </c>
      <c r="J150">
        <v>120</v>
      </c>
      <c r="K150">
        <v>0</v>
      </c>
      <c r="L150">
        <v>150</v>
      </c>
      <c r="M150">
        <v>10</v>
      </c>
      <c r="N150">
        <v>1</v>
      </c>
      <c r="O150">
        <v>0</v>
      </c>
      <c r="P150">
        <v>150</v>
      </c>
      <c r="Q150">
        <v>200</v>
      </c>
      <c r="R150">
        <v>130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1120</v>
      </c>
      <c r="AE150" t="s">
        <v>1210</v>
      </c>
      <c r="AF150">
        <v>1152</v>
      </c>
      <c r="AG150" t="s">
        <v>552</v>
      </c>
      <c r="AH150">
        <v>0</v>
      </c>
      <c r="AI150">
        <v>0.5</v>
      </c>
      <c r="AJ150">
        <v>1</v>
      </c>
    </row>
    <row r="151" spans="1:36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130</v>
      </c>
      <c r="I151">
        <v>140</v>
      </c>
      <c r="J151">
        <v>140</v>
      </c>
      <c r="K151">
        <v>170</v>
      </c>
      <c r="L151">
        <v>120</v>
      </c>
      <c r="M151">
        <v>10</v>
      </c>
      <c r="N151">
        <v>1</v>
      </c>
      <c r="O151">
        <v>20</v>
      </c>
      <c r="P151">
        <v>70</v>
      </c>
      <c r="Q151">
        <v>115</v>
      </c>
      <c r="R151">
        <v>110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1112</v>
      </c>
      <c r="AF151">
        <v>288</v>
      </c>
      <c r="AG151" t="s">
        <v>555</v>
      </c>
      <c r="AH151">
        <v>0</v>
      </c>
      <c r="AI151">
        <v>0.5</v>
      </c>
      <c r="AJ151">
        <v>1</v>
      </c>
    </row>
    <row r="152" spans="1:36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130</v>
      </c>
      <c r="L152">
        <v>100</v>
      </c>
      <c r="M152">
        <v>15</v>
      </c>
      <c r="N152">
        <v>1</v>
      </c>
      <c r="O152">
        <v>150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1120</v>
      </c>
      <c r="AF152">
        <v>288</v>
      </c>
      <c r="AG152" t="s">
        <v>559</v>
      </c>
      <c r="AH152">
        <v>0</v>
      </c>
      <c r="AI152">
        <v>0.5</v>
      </c>
      <c r="AJ152">
        <v>1</v>
      </c>
    </row>
    <row r="153" spans="1:36" x14ac:dyDescent="0.4">
      <c r="A153">
        <v>4150</v>
      </c>
      <c r="B153" t="s">
        <v>560</v>
      </c>
      <c r="C153" t="s">
        <v>561</v>
      </c>
      <c r="D153">
        <v>69</v>
      </c>
      <c r="E153">
        <v>130</v>
      </c>
      <c r="F153">
        <v>100</v>
      </c>
      <c r="G153">
        <v>100</v>
      </c>
      <c r="H153">
        <v>100</v>
      </c>
      <c r="I153">
        <v>110</v>
      </c>
      <c r="J153">
        <v>100</v>
      </c>
      <c r="K153">
        <v>200</v>
      </c>
      <c r="L153">
        <v>80</v>
      </c>
      <c r="M153">
        <v>8</v>
      </c>
      <c r="N153">
        <v>1</v>
      </c>
      <c r="O153">
        <v>180</v>
      </c>
      <c r="P153">
        <v>140</v>
      </c>
      <c r="Q153">
        <v>115</v>
      </c>
      <c r="R153">
        <v>110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1120</v>
      </c>
      <c r="AF153">
        <v>120</v>
      </c>
      <c r="AG153" t="s">
        <v>563</v>
      </c>
      <c r="AH153">
        <v>0</v>
      </c>
      <c r="AI153">
        <v>0.5</v>
      </c>
      <c r="AJ153">
        <v>1</v>
      </c>
    </row>
    <row r="154" spans="1:36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120</v>
      </c>
      <c r="K154">
        <v>200</v>
      </c>
      <c r="L154">
        <v>90</v>
      </c>
      <c r="M154">
        <v>20</v>
      </c>
      <c r="N154">
        <v>1</v>
      </c>
      <c r="O154">
        <v>40</v>
      </c>
      <c r="P154">
        <v>130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F154">
        <v>180</v>
      </c>
      <c r="AG154" t="s">
        <v>567</v>
      </c>
      <c r="AH154">
        <v>0</v>
      </c>
      <c r="AI154">
        <v>0.5</v>
      </c>
      <c r="AJ154">
        <v>1</v>
      </c>
    </row>
    <row r="155" spans="1:36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1085</v>
      </c>
      <c r="AD155" t="s">
        <v>1120</v>
      </c>
      <c r="AF155">
        <v>216</v>
      </c>
      <c r="AG155" t="s">
        <v>570</v>
      </c>
      <c r="AH155">
        <v>0</v>
      </c>
      <c r="AI155">
        <v>0.5</v>
      </c>
      <c r="AJ155">
        <v>1</v>
      </c>
    </row>
    <row r="156" spans="1:36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F156">
        <v>166</v>
      </c>
      <c r="AG156" t="s">
        <v>573</v>
      </c>
      <c r="AH156">
        <v>0</v>
      </c>
      <c r="AI156">
        <v>-1</v>
      </c>
      <c r="AJ156">
        <v>1</v>
      </c>
    </row>
    <row r="157" spans="1:36" x14ac:dyDescent="0.4">
      <c r="A157">
        <v>4154</v>
      </c>
      <c r="B157" t="s">
        <v>574</v>
      </c>
      <c r="C157" t="s">
        <v>575</v>
      </c>
      <c r="D157">
        <v>48</v>
      </c>
      <c r="E157">
        <v>70</v>
      </c>
      <c r="F157">
        <v>100</v>
      </c>
      <c r="G157">
        <v>100</v>
      </c>
      <c r="H157">
        <v>20</v>
      </c>
      <c r="I157">
        <v>175</v>
      </c>
      <c r="J157">
        <v>420</v>
      </c>
      <c r="K157">
        <v>90</v>
      </c>
      <c r="L157">
        <v>110</v>
      </c>
      <c r="M157">
        <v>10</v>
      </c>
      <c r="N157">
        <v>1</v>
      </c>
      <c r="O157">
        <v>0</v>
      </c>
      <c r="P157">
        <v>190</v>
      </c>
      <c r="Q157">
        <v>108</v>
      </c>
      <c r="R157">
        <v>120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1119</v>
      </c>
      <c r="AE157" t="s">
        <v>1212</v>
      </c>
      <c r="AF157">
        <v>900</v>
      </c>
      <c r="AG157" t="s">
        <v>576</v>
      </c>
      <c r="AH157">
        <v>0</v>
      </c>
      <c r="AI157">
        <v>0.5</v>
      </c>
      <c r="AJ157">
        <v>1</v>
      </c>
    </row>
    <row r="158" spans="1:36" x14ac:dyDescent="0.4">
      <c r="A158">
        <v>4155</v>
      </c>
      <c r="B158" t="s">
        <v>577</v>
      </c>
      <c r="C158" t="s">
        <v>578</v>
      </c>
      <c r="D158">
        <v>59</v>
      </c>
      <c r="E158">
        <v>130</v>
      </c>
      <c r="F158">
        <v>100</v>
      </c>
      <c r="G158">
        <v>60</v>
      </c>
      <c r="H158">
        <v>20</v>
      </c>
      <c r="I158">
        <v>200</v>
      </c>
      <c r="J158">
        <v>170</v>
      </c>
      <c r="K158">
        <v>110</v>
      </c>
      <c r="L158">
        <v>120</v>
      </c>
      <c r="M158">
        <v>10</v>
      </c>
      <c r="N158">
        <v>1</v>
      </c>
      <c r="O158">
        <v>50</v>
      </c>
      <c r="P158">
        <v>150</v>
      </c>
      <c r="Q158">
        <v>100</v>
      </c>
      <c r="R158">
        <v>160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1120</v>
      </c>
      <c r="AE158" t="s">
        <v>1210</v>
      </c>
      <c r="AF158">
        <v>468</v>
      </c>
      <c r="AG158" t="s">
        <v>579</v>
      </c>
      <c r="AH158">
        <v>0</v>
      </c>
      <c r="AI158">
        <v>0.5</v>
      </c>
      <c r="AJ158">
        <v>1</v>
      </c>
    </row>
    <row r="159" spans="1:36" x14ac:dyDescent="0.4">
      <c r="A159">
        <v>4156</v>
      </c>
      <c r="B159" t="s">
        <v>580</v>
      </c>
      <c r="C159" t="s">
        <v>581</v>
      </c>
      <c r="D159">
        <v>48</v>
      </c>
      <c r="E159">
        <v>95</v>
      </c>
      <c r="F159">
        <v>100</v>
      </c>
      <c r="G159">
        <v>180</v>
      </c>
      <c r="H159">
        <v>40</v>
      </c>
      <c r="I159">
        <v>100</v>
      </c>
      <c r="J159">
        <v>150</v>
      </c>
      <c r="K159">
        <v>70</v>
      </c>
      <c r="L159">
        <v>100</v>
      </c>
      <c r="M159">
        <v>30</v>
      </c>
      <c r="N159">
        <v>1</v>
      </c>
      <c r="O159">
        <v>0</v>
      </c>
      <c r="P159">
        <v>300</v>
      </c>
      <c r="Q159">
        <v>120</v>
      </c>
      <c r="R159">
        <v>80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1120</v>
      </c>
      <c r="AE159" t="s">
        <v>1210</v>
      </c>
      <c r="AF159">
        <v>288</v>
      </c>
      <c r="AG159" t="s">
        <v>582</v>
      </c>
      <c r="AH159">
        <v>0</v>
      </c>
      <c r="AI159">
        <v>0.5</v>
      </c>
      <c r="AJ159">
        <v>1</v>
      </c>
    </row>
    <row r="160" spans="1:36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90</v>
      </c>
      <c r="G160">
        <v>100</v>
      </c>
      <c r="H160">
        <v>60</v>
      </c>
      <c r="I160">
        <v>100</v>
      </c>
      <c r="J160">
        <v>100</v>
      </c>
      <c r="K160">
        <v>120</v>
      </c>
      <c r="L160">
        <v>120</v>
      </c>
      <c r="M160">
        <v>10</v>
      </c>
      <c r="N160">
        <v>3</v>
      </c>
      <c r="O160">
        <v>100</v>
      </c>
      <c r="P160">
        <v>100</v>
      </c>
      <c r="Q160">
        <v>110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1112</v>
      </c>
      <c r="AE160" t="s">
        <v>1210</v>
      </c>
      <c r="AF160">
        <v>384</v>
      </c>
      <c r="AG160" t="s">
        <v>586</v>
      </c>
      <c r="AH160">
        <v>0</v>
      </c>
      <c r="AI160">
        <v>0.5</v>
      </c>
      <c r="AJ160">
        <v>1</v>
      </c>
    </row>
    <row r="161" spans="1:36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160</v>
      </c>
      <c r="H161">
        <v>90</v>
      </c>
      <c r="I161">
        <v>85</v>
      </c>
      <c r="J161">
        <v>110</v>
      </c>
      <c r="K161">
        <v>140</v>
      </c>
      <c r="L161">
        <v>70</v>
      </c>
      <c r="M161">
        <v>15</v>
      </c>
      <c r="N161">
        <v>3</v>
      </c>
      <c r="O161">
        <v>120</v>
      </c>
      <c r="P161">
        <v>170</v>
      </c>
      <c r="Q161">
        <v>125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1196</v>
      </c>
      <c r="AF161">
        <v>720</v>
      </c>
      <c r="AG161" t="s">
        <v>589</v>
      </c>
      <c r="AH161">
        <v>0</v>
      </c>
      <c r="AI161">
        <v>0.5</v>
      </c>
      <c r="AJ161">
        <v>1</v>
      </c>
    </row>
    <row r="162" spans="1:36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20</v>
      </c>
      <c r="H162">
        <v>130</v>
      </c>
      <c r="I162">
        <v>110</v>
      </c>
      <c r="J162">
        <v>110</v>
      </c>
      <c r="K162">
        <v>70</v>
      </c>
      <c r="L162">
        <v>100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1120</v>
      </c>
      <c r="AF162">
        <v>540</v>
      </c>
      <c r="AG162" t="s">
        <v>592</v>
      </c>
      <c r="AH162">
        <v>0</v>
      </c>
      <c r="AI162">
        <v>0.5</v>
      </c>
      <c r="AJ162">
        <v>1</v>
      </c>
    </row>
    <row r="163" spans="1:36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85</v>
      </c>
      <c r="J163">
        <v>80</v>
      </c>
      <c r="K163">
        <v>180</v>
      </c>
      <c r="L163">
        <v>90</v>
      </c>
      <c r="M163">
        <v>10</v>
      </c>
      <c r="N163">
        <v>1</v>
      </c>
      <c r="O163">
        <v>90</v>
      </c>
      <c r="P163">
        <v>130</v>
      </c>
      <c r="Q163">
        <v>90</v>
      </c>
      <c r="R163">
        <v>90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1120</v>
      </c>
      <c r="AF163">
        <v>768</v>
      </c>
      <c r="AG163" t="s">
        <v>595</v>
      </c>
      <c r="AH163">
        <v>0</v>
      </c>
      <c r="AI163">
        <v>0.5</v>
      </c>
      <c r="AJ163">
        <v>1</v>
      </c>
    </row>
    <row r="164" spans="1:36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120</v>
      </c>
      <c r="H164">
        <v>100</v>
      </c>
      <c r="I164">
        <v>85</v>
      </c>
      <c r="J164">
        <v>80</v>
      </c>
      <c r="K164">
        <v>140</v>
      </c>
      <c r="L164">
        <v>90</v>
      </c>
      <c r="M164">
        <v>10</v>
      </c>
      <c r="N164">
        <v>2</v>
      </c>
      <c r="O164">
        <v>130</v>
      </c>
      <c r="P164">
        <v>90</v>
      </c>
      <c r="Q164">
        <v>90</v>
      </c>
      <c r="R164">
        <v>90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1194</v>
      </c>
      <c r="AD164" t="s">
        <v>1120</v>
      </c>
      <c r="AF164">
        <v>768</v>
      </c>
      <c r="AG164" t="s">
        <v>598</v>
      </c>
      <c r="AH164">
        <v>0</v>
      </c>
      <c r="AI164">
        <v>0.5</v>
      </c>
      <c r="AJ164">
        <v>1</v>
      </c>
    </row>
    <row r="165" spans="1:36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1120</v>
      </c>
      <c r="AF165">
        <v>480</v>
      </c>
      <c r="AG165" t="s">
        <v>601</v>
      </c>
      <c r="AH165">
        <v>0</v>
      </c>
      <c r="AI165">
        <v>0.5</v>
      </c>
      <c r="AJ165">
        <v>1</v>
      </c>
    </row>
    <row r="166" spans="1:36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100</v>
      </c>
      <c r="J166">
        <v>110</v>
      </c>
      <c r="K166">
        <v>130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286</v>
      </c>
      <c r="AD166" t="s">
        <v>1112</v>
      </c>
      <c r="AE166" t="s">
        <v>1210</v>
      </c>
      <c r="AF166">
        <v>432</v>
      </c>
      <c r="AG166" t="s">
        <v>604</v>
      </c>
      <c r="AH166">
        <v>0</v>
      </c>
      <c r="AI166">
        <v>0.5</v>
      </c>
      <c r="AJ166">
        <v>1</v>
      </c>
    </row>
    <row r="167" spans="1:36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140</v>
      </c>
      <c r="J167">
        <v>100</v>
      </c>
      <c r="K167">
        <v>400</v>
      </c>
      <c r="L167">
        <v>100</v>
      </c>
      <c r="M167">
        <v>10</v>
      </c>
      <c r="N167">
        <v>1</v>
      </c>
      <c r="O167">
        <v>0</v>
      </c>
      <c r="P167">
        <v>60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1084</v>
      </c>
      <c r="AD167" t="s">
        <v>1119</v>
      </c>
      <c r="AF167">
        <v>620</v>
      </c>
      <c r="AG167" t="s">
        <v>607</v>
      </c>
      <c r="AH167">
        <v>0</v>
      </c>
      <c r="AI167">
        <v>0.5</v>
      </c>
      <c r="AJ167">
        <v>1</v>
      </c>
    </row>
    <row r="168" spans="1:36" x14ac:dyDescent="0.4">
      <c r="A168">
        <v>4165</v>
      </c>
      <c r="B168" t="s">
        <v>608</v>
      </c>
      <c r="C168" t="s">
        <v>609</v>
      </c>
      <c r="D168">
        <v>67</v>
      </c>
      <c r="E168">
        <v>100</v>
      </c>
      <c r="F168">
        <v>100</v>
      </c>
      <c r="G168">
        <v>100</v>
      </c>
      <c r="H168">
        <v>30</v>
      </c>
      <c r="I168">
        <v>100</v>
      </c>
      <c r="J168">
        <v>220</v>
      </c>
      <c r="K168">
        <v>500</v>
      </c>
      <c r="L168">
        <v>90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1120</v>
      </c>
      <c r="AF168">
        <v>312</v>
      </c>
      <c r="AG168" t="s">
        <v>610</v>
      </c>
      <c r="AH168">
        <v>0</v>
      </c>
      <c r="AI168">
        <v>0.5</v>
      </c>
      <c r="AJ168">
        <v>1</v>
      </c>
    </row>
    <row r="169" spans="1:36" x14ac:dyDescent="0.4">
      <c r="A169">
        <v>4166</v>
      </c>
      <c r="B169" t="s">
        <v>611</v>
      </c>
      <c r="C169" t="s">
        <v>612</v>
      </c>
      <c r="D169">
        <v>57</v>
      </c>
      <c r="E169">
        <v>100</v>
      </c>
      <c r="F169">
        <v>100</v>
      </c>
      <c r="G169">
        <v>30</v>
      </c>
      <c r="H169">
        <v>70</v>
      </c>
      <c r="I169">
        <v>130</v>
      </c>
      <c r="J169">
        <v>50</v>
      </c>
      <c r="K169">
        <v>100</v>
      </c>
      <c r="L169">
        <v>115</v>
      </c>
      <c r="M169">
        <v>10</v>
      </c>
      <c r="N169">
        <v>7</v>
      </c>
      <c r="O169">
        <v>40</v>
      </c>
      <c r="P169">
        <v>150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1120</v>
      </c>
      <c r="AF169">
        <v>336</v>
      </c>
      <c r="AG169" t="s">
        <v>613</v>
      </c>
      <c r="AH169">
        <v>0</v>
      </c>
      <c r="AI169">
        <v>0.5</v>
      </c>
      <c r="AJ169">
        <v>1</v>
      </c>
    </row>
    <row r="170" spans="1:36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1120</v>
      </c>
      <c r="AF170">
        <v>768</v>
      </c>
      <c r="AG170" t="s">
        <v>616</v>
      </c>
      <c r="AH170">
        <v>0</v>
      </c>
      <c r="AI170">
        <v>0.5</v>
      </c>
      <c r="AJ170">
        <v>1</v>
      </c>
    </row>
    <row r="171" spans="1:36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140</v>
      </c>
      <c r="J171">
        <v>140</v>
      </c>
      <c r="K171">
        <v>100</v>
      </c>
      <c r="L171">
        <v>105</v>
      </c>
      <c r="M171">
        <v>8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1120</v>
      </c>
      <c r="AF171">
        <v>576</v>
      </c>
      <c r="AG171" t="s">
        <v>620</v>
      </c>
      <c r="AH171">
        <v>0</v>
      </c>
      <c r="AI171">
        <v>0.5</v>
      </c>
      <c r="AJ171">
        <v>1</v>
      </c>
    </row>
    <row r="172" spans="1:36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50</v>
      </c>
      <c r="H172">
        <v>50</v>
      </c>
      <c r="I172">
        <v>100</v>
      </c>
      <c r="J172">
        <v>150</v>
      </c>
      <c r="K172">
        <v>140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1119</v>
      </c>
      <c r="AF172">
        <v>720</v>
      </c>
      <c r="AG172" t="s">
        <v>623</v>
      </c>
      <c r="AH172">
        <v>0</v>
      </c>
      <c r="AI172">
        <v>0.5</v>
      </c>
      <c r="AJ172">
        <v>1</v>
      </c>
    </row>
    <row r="173" spans="1:36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150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F173">
        <v>192</v>
      </c>
      <c r="AG173" t="s">
        <v>626</v>
      </c>
      <c r="AH173">
        <v>0</v>
      </c>
      <c r="AI173">
        <v>0.5</v>
      </c>
      <c r="AJ173">
        <v>1</v>
      </c>
    </row>
    <row r="174" spans="1:36" x14ac:dyDescent="0.4">
      <c r="A174">
        <v>4171</v>
      </c>
      <c r="B174" t="s">
        <v>627</v>
      </c>
      <c r="C174" t="s">
        <v>628</v>
      </c>
      <c r="D174">
        <v>30</v>
      </c>
      <c r="E174">
        <v>130</v>
      </c>
      <c r="F174">
        <v>100</v>
      </c>
      <c r="G174">
        <v>20</v>
      </c>
      <c r="H174">
        <v>160</v>
      </c>
      <c r="I174">
        <v>80</v>
      </c>
      <c r="J174">
        <v>80</v>
      </c>
      <c r="K174">
        <v>70</v>
      </c>
      <c r="L174">
        <v>130</v>
      </c>
      <c r="M174">
        <v>8</v>
      </c>
      <c r="N174">
        <v>1</v>
      </c>
      <c r="O174">
        <v>100</v>
      </c>
      <c r="P174">
        <v>0</v>
      </c>
      <c r="Q174">
        <v>120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1120</v>
      </c>
      <c r="AF174">
        <v>840</v>
      </c>
      <c r="AG174" t="s">
        <v>629</v>
      </c>
      <c r="AH174">
        <v>0</v>
      </c>
      <c r="AI174">
        <v>0.5</v>
      </c>
      <c r="AJ174">
        <v>1</v>
      </c>
    </row>
    <row r="175" spans="1:36" x14ac:dyDescent="0.4">
      <c r="A175">
        <v>4172</v>
      </c>
      <c r="B175" t="s">
        <v>630</v>
      </c>
      <c r="C175" t="s">
        <v>631</v>
      </c>
      <c r="D175">
        <v>58</v>
      </c>
      <c r="E175">
        <v>130</v>
      </c>
      <c r="F175">
        <v>100</v>
      </c>
      <c r="G175">
        <v>20</v>
      </c>
      <c r="H175">
        <v>160</v>
      </c>
      <c r="I175">
        <v>80</v>
      </c>
      <c r="J175">
        <v>80</v>
      </c>
      <c r="K175">
        <v>70</v>
      </c>
      <c r="L175">
        <v>150</v>
      </c>
      <c r="M175">
        <v>8</v>
      </c>
      <c r="N175">
        <v>1</v>
      </c>
      <c r="O175">
        <v>130</v>
      </c>
      <c r="P175">
        <v>130</v>
      </c>
      <c r="Q175">
        <v>110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1120</v>
      </c>
      <c r="AF175">
        <v>1080</v>
      </c>
      <c r="AG175" t="s">
        <v>632</v>
      </c>
      <c r="AH175">
        <v>0</v>
      </c>
      <c r="AI175">
        <v>0.5</v>
      </c>
      <c r="AJ175">
        <v>1</v>
      </c>
    </row>
    <row r="176" spans="1:36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20</v>
      </c>
      <c r="H176">
        <v>60</v>
      </c>
      <c r="I176">
        <v>100</v>
      </c>
      <c r="J176">
        <v>100</v>
      </c>
      <c r="K176">
        <v>100</v>
      </c>
      <c r="L176">
        <v>120</v>
      </c>
      <c r="M176">
        <v>10</v>
      </c>
      <c r="N176">
        <v>1</v>
      </c>
      <c r="O176">
        <v>130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1120</v>
      </c>
      <c r="AF176">
        <v>240</v>
      </c>
      <c r="AG176" t="s">
        <v>635</v>
      </c>
      <c r="AH176">
        <v>0</v>
      </c>
      <c r="AI176">
        <v>0.5</v>
      </c>
      <c r="AJ176">
        <v>1</v>
      </c>
    </row>
    <row r="177" spans="1:37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80</v>
      </c>
      <c r="H177">
        <v>100</v>
      </c>
      <c r="I177">
        <v>100</v>
      </c>
      <c r="J177">
        <v>110</v>
      </c>
      <c r="K177">
        <v>120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1166</v>
      </c>
      <c r="AD177" t="s">
        <v>1120</v>
      </c>
      <c r="AF177">
        <v>384</v>
      </c>
      <c r="AG177" t="s">
        <v>638</v>
      </c>
      <c r="AH177">
        <v>0</v>
      </c>
      <c r="AI177">
        <v>0.5</v>
      </c>
      <c r="AJ177">
        <v>1</v>
      </c>
    </row>
    <row r="178" spans="1:37" x14ac:dyDescent="0.4">
      <c r="A178">
        <v>4175</v>
      </c>
      <c r="B178" t="s">
        <v>639</v>
      </c>
      <c r="C178" t="s">
        <v>640</v>
      </c>
      <c r="D178">
        <v>50</v>
      </c>
      <c r="E178">
        <v>120</v>
      </c>
      <c r="F178">
        <v>100</v>
      </c>
      <c r="G178">
        <v>5</v>
      </c>
      <c r="H178">
        <v>70</v>
      </c>
      <c r="I178">
        <v>110</v>
      </c>
      <c r="J178">
        <v>120</v>
      </c>
      <c r="K178">
        <v>70</v>
      </c>
      <c r="L178">
        <v>100</v>
      </c>
      <c r="M178">
        <v>10</v>
      </c>
      <c r="N178">
        <v>1</v>
      </c>
      <c r="O178">
        <v>100</v>
      </c>
      <c r="P178">
        <v>125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1191</v>
      </c>
      <c r="AD178" t="s">
        <v>1120</v>
      </c>
      <c r="AF178">
        <v>216</v>
      </c>
      <c r="AG178" t="s">
        <v>642</v>
      </c>
      <c r="AH178">
        <v>0</v>
      </c>
      <c r="AI178">
        <v>0.5</v>
      </c>
      <c r="AJ178">
        <v>1</v>
      </c>
    </row>
    <row r="179" spans="1:37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120</v>
      </c>
      <c r="J179">
        <v>100</v>
      </c>
      <c r="K179">
        <v>100</v>
      </c>
      <c r="L179">
        <v>120</v>
      </c>
      <c r="M179">
        <v>10</v>
      </c>
      <c r="N179">
        <v>1</v>
      </c>
      <c r="O179">
        <v>0</v>
      </c>
      <c r="P179">
        <v>150</v>
      </c>
      <c r="Q179">
        <v>120</v>
      </c>
      <c r="R179">
        <v>125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1121</v>
      </c>
      <c r="AF179">
        <v>720</v>
      </c>
      <c r="AG179" t="s">
        <v>645</v>
      </c>
      <c r="AH179">
        <v>0</v>
      </c>
      <c r="AI179">
        <v>0.5</v>
      </c>
      <c r="AJ179">
        <v>1</v>
      </c>
    </row>
    <row r="180" spans="1:37" x14ac:dyDescent="0.4">
      <c r="A180">
        <v>4177</v>
      </c>
      <c r="B180" t="s">
        <v>646</v>
      </c>
      <c r="C180" t="s">
        <v>647</v>
      </c>
      <c r="D180">
        <v>40</v>
      </c>
      <c r="E180">
        <v>125</v>
      </c>
      <c r="F180">
        <v>80</v>
      </c>
      <c r="G180">
        <v>0</v>
      </c>
      <c r="H180">
        <v>100</v>
      </c>
      <c r="I180">
        <v>80</v>
      </c>
      <c r="J180">
        <v>70</v>
      </c>
      <c r="K180">
        <v>40</v>
      </c>
      <c r="L180">
        <v>170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F180">
        <v>408</v>
      </c>
      <c r="AG180" t="s">
        <v>648</v>
      </c>
      <c r="AH180">
        <v>0</v>
      </c>
      <c r="AI180">
        <v>0.5</v>
      </c>
      <c r="AJ180">
        <v>1</v>
      </c>
    </row>
    <row r="181" spans="1:37" x14ac:dyDescent="0.4">
      <c r="A181">
        <v>4178</v>
      </c>
      <c r="B181" t="s">
        <v>649</v>
      </c>
      <c r="C181" t="s">
        <v>650</v>
      </c>
      <c r="D181">
        <v>38</v>
      </c>
      <c r="E181">
        <v>110</v>
      </c>
      <c r="F181">
        <v>100</v>
      </c>
      <c r="G181">
        <v>140</v>
      </c>
      <c r="H181">
        <v>100</v>
      </c>
      <c r="I181">
        <v>130</v>
      </c>
      <c r="J181">
        <v>100</v>
      </c>
      <c r="K181">
        <v>100</v>
      </c>
      <c r="L181">
        <v>130</v>
      </c>
      <c r="M181">
        <v>10</v>
      </c>
      <c r="N181">
        <v>1</v>
      </c>
      <c r="O181">
        <v>50</v>
      </c>
      <c r="P181">
        <v>100</v>
      </c>
      <c r="Q181">
        <v>110</v>
      </c>
      <c r="R181">
        <v>110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1120</v>
      </c>
      <c r="AF181">
        <v>192</v>
      </c>
      <c r="AG181" t="s">
        <v>651</v>
      </c>
      <c r="AH181">
        <v>0</v>
      </c>
      <c r="AI181">
        <v>0.5</v>
      </c>
      <c r="AJ181">
        <v>1</v>
      </c>
    </row>
    <row r="182" spans="1:37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140</v>
      </c>
      <c r="I182">
        <v>115</v>
      </c>
      <c r="J182">
        <v>175</v>
      </c>
      <c r="K182">
        <v>100</v>
      </c>
      <c r="L182">
        <v>125</v>
      </c>
      <c r="M182">
        <v>30</v>
      </c>
      <c r="N182">
        <v>3</v>
      </c>
      <c r="O182">
        <v>150</v>
      </c>
      <c r="P182">
        <v>200</v>
      </c>
      <c r="Q182">
        <v>105</v>
      </c>
      <c r="R182">
        <v>115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E182" t="s">
        <v>1210</v>
      </c>
      <c r="AF182">
        <v>780</v>
      </c>
      <c r="AG182" t="s">
        <v>654</v>
      </c>
      <c r="AH182">
        <v>0</v>
      </c>
      <c r="AI182">
        <v>0.5</v>
      </c>
      <c r="AJ182">
        <v>1</v>
      </c>
    </row>
    <row r="183" spans="1:37" x14ac:dyDescent="0.4">
      <c r="A183">
        <v>4180</v>
      </c>
      <c r="B183" t="s">
        <v>655</v>
      </c>
      <c r="C183" t="s">
        <v>656</v>
      </c>
      <c r="D183">
        <v>41</v>
      </c>
      <c r="E183">
        <v>110</v>
      </c>
      <c r="F183">
        <v>100</v>
      </c>
      <c r="G183">
        <v>140</v>
      </c>
      <c r="H183">
        <v>100</v>
      </c>
      <c r="I183">
        <v>120</v>
      </c>
      <c r="J183">
        <v>120</v>
      </c>
      <c r="K183">
        <v>140</v>
      </c>
      <c r="L183">
        <v>130</v>
      </c>
      <c r="M183">
        <v>10</v>
      </c>
      <c r="N183">
        <v>1</v>
      </c>
      <c r="O183">
        <v>0</v>
      </c>
      <c r="P183">
        <v>130</v>
      </c>
      <c r="Q183">
        <v>100</v>
      </c>
      <c r="R183">
        <v>110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1192</v>
      </c>
      <c r="AD183" t="s">
        <v>1119</v>
      </c>
      <c r="AE183" t="s">
        <v>1210</v>
      </c>
      <c r="AF183">
        <v>240</v>
      </c>
      <c r="AG183" t="s">
        <v>657</v>
      </c>
      <c r="AH183">
        <v>0</v>
      </c>
      <c r="AI183">
        <v>0.5</v>
      </c>
      <c r="AJ183">
        <v>1</v>
      </c>
    </row>
    <row r="184" spans="1:37" x14ac:dyDescent="0.4">
      <c r="A184">
        <v>4181</v>
      </c>
      <c r="B184" t="s">
        <v>658</v>
      </c>
      <c r="C184" t="s">
        <v>659</v>
      </c>
      <c r="D184">
        <v>51</v>
      </c>
      <c r="E184">
        <v>100</v>
      </c>
      <c r="F184">
        <v>100</v>
      </c>
      <c r="G184">
        <v>100</v>
      </c>
      <c r="H184">
        <v>100</v>
      </c>
      <c r="I184">
        <v>130</v>
      </c>
      <c r="J184">
        <v>120</v>
      </c>
      <c r="K184">
        <v>120</v>
      </c>
      <c r="L184">
        <v>130</v>
      </c>
      <c r="M184">
        <v>10</v>
      </c>
      <c r="N184">
        <v>1</v>
      </c>
      <c r="O184">
        <v>50</v>
      </c>
      <c r="P184">
        <v>120</v>
      </c>
      <c r="Q184">
        <v>120</v>
      </c>
      <c r="R184">
        <v>110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219</v>
      </c>
      <c r="AD184" t="s">
        <v>1120</v>
      </c>
      <c r="AF184">
        <v>288</v>
      </c>
      <c r="AG184" t="s">
        <v>660</v>
      </c>
      <c r="AH184">
        <v>0</v>
      </c>
      <c r="AI184">
        <v>0.5</v>
      </c>
      <c r="AJ184">
        <v>1</v>
      </c>
      <c r="AK184" t="s">
        <v>1189</v>
      </c>
    </row>
    <row r="185" spans="1:37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110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1120</v>
      </c>
      <c r="AF185">
        <v>192</v>
      </c>
      <c r="AG185" t="s">
        <v>663</v>
      </c>
      <c r="AH185">
        <v>0</v>
      </c>
      <c r="AI185">
        <v>0.5</v>
      </c>
      <c r="AJ185">
        <v>1</v>
      </c>
    </row>
    <row r="186" spans="1:37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30</v>
      </c>
      <c r="I186">
        <v>100</v>
      </c>
      <c r="J186">
        <v>100</v>
      </c>
      <c r="K186">
        <v>60</v>
      </c>
      <c r="L186">
        <v>110</v>
      </c>
      <c r="M186">
        <v>10</v>
      </c>
      <c r="N186">
        <v>1</v>
      </c>
      <c r="O186">
        <v>130</v>
      </c>
      <c r="P186">
        <v>80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1120</v>
      </c>
      <c r="AF186">
        <v>480</v>
      </c>
      <c r="AG186" t="s">
        <v>666</v>
      </c>
      <c r="AH186">
        <v>0</v>
      </c>
      <c r="AI186">
        <v>0.5</v>
      </c>
      <c r="AJ186">
        <v>1</v>
      </c>
    </row>
    <row r="187" spans="1:37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30</v>
      </c>
      <c r="H187">
        <v>100</v>
      </c>
      <c r="I187">
        <v>100</v>
      </c>
      <c r="J187">
        <v>100</v>
      </c>
      <c r="K187">
        <v>20</v>
      </c>
      <c r="L187">
        <v>110</v>
      </c>
      <c r="M187">
        <v>10</v>
      </c>
      <c r="N187">
        <v>1</v>
      </c>
      <c r="O187">
        <v>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F187">
        <v>432</v>
      </c>
      <c r="AG187" t="s">
        <v>669</v>
      </c>
      <c r="AH187">
        <v>0</v>
      </c>
      <c r="AI187">
        <v>0.5</v>
      </c>
      <c r="AJ187">
        <v>1</v>
      </c>
    </row>
    <row r="188" spans="1:37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30</v>
      </c>
      <c r="H188">
        <v>100</v>
      </c>
      <c r="I188">
        <v>100</v>
      </c>
      <c r="J188">
        <v>100</v>
      </c>
      <c r="K188">
        <v>0</v>
      </c>
      <c r="L188">
        <v>100</v>
      </c>
      <c r="M188">
        <v>10</v>
      </c>
      <c r="N188">
        <v>1</v>
      </c>
      <c r="O188">
        <v>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1196</v>
      </c>
      <c r="AF188">
        <v>720</v>
      </c>
      <c r="AG188" t="s">
        <v>672</v>
      </c>
      <c r="AH188">
        <v>0</v>
      </c>
      <c r="AI188">
        <v>0.5</v>
      </c>
      <c r="AJ188">
        <v>1</v>
      </c>
    </row>
    <row r="189" spans="1:37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90</v>
      </c>
      <c r="I189">
        <v>105</v>
      </c>
      <c r="J189">
        <v>115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1190</v>
      </c>
      <c r="AD189" t="s">
        <v>1119</v>
      </c>
      <c r="AF189">
        <v>288</v>
      </c>
      <c r="AG189" t="s">
        <v>675</v>
      </c>
      <c r="AH189">
        <v>0</v>
      </c>
      <c r="AI189">
        <v>0.5</v>
      </c>
      <c r="AJ189">
        <v>1</v>
      </c>
    </row>
    <row r="190" spans="1:37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286</v>
      </c>
      <c r="AD190" t="s">
        <v>1196</v>
      </c>
      <c r="AF190">
        <v>432</v>
      </c>
      <c r="AG190" t="s">
        <v>678</v>
      </c>
      <c r="AH190">
        <v>0</v>
      </c>
      <c r="AI190">
        <v>0.5</v>
      </c>
      <c r="AJ190">
        <v>1</v>
      </c>
    </row>
    <row r="191" spans="1:37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130</v>
      </c>
      <c r="L191">
        <v>110</v>
      </c>
      <c r="M191">
        <v>20</v>
      </c>
      <c r="N191">
        <v>1</v>
      </c>
      <c r="O191">
        <v>120</v>
      </c>
      <c r="P191">
        <v>130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1120</v>
      </c>
      <c r="AF191">
        <v>576</v>
      </c>
      <c r="AG191" t="s">
        <v>682</v>
      </c>
      <c r="AH191">
        <v>2.5</v>
      </c>
      <c r="AI191">
        <v>0.5</v>
      </c>
      <c r="AJ191">
        <v>1</v>
      </c>
    </row>
    <row r="192" spans="1:37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0</v>
      </c>
      <c r="H192">
        <v>30</v>
      </c>
      <c r="I192">
        <v>80</v>
      </c>
      <c r="J192">
        <v>80</v>
      </c>
      <c r="K192">
        <v>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F192">
        <v>576</v>
      </c>
      <c r="AG192" t="s">
        <v>685</v>
      </c>
      <c r="AH192">
        <v>0</v>
      </c>
      <c r="AI192">
        <v>0.5</v>
      </c>
      <c r="AJ192">
        <v>1</v>
      </c>
    </row>
    <row r="193" spans="1:36" x14ac:dyDescent="0.4">
      <c r="A193">
        <v>4190</v>
      </c>
      <c r="B193" t="s">
        <v>686</v>
      </c>
      <c r="C193" t="s">
        <v>687</v>
      </c>
      <c r="D193">
        <v>24</v>
      </c>
      <c r="E193">
        <v>115</v>
      </c>
      <c r="F193">
        <v>100</v>
      </c>
      <c r="G193">
        <v>0</v>
      </c>
      <c r="H193">
        <v>100</v>
      </c>
      <c r="I193">
        <v>90</v>
      </c>
      <c r="J193">
        <v>100</v>
      </c>
      <c r="K193">
        <v>100</v>
      </c>
      <c r="L193">
        <v>110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F193">
        <v>720</v>
      </c>
      <c r="AG193" t="s">
        <v>688</v>
      </c>
      <c r="AH193">
        <v>0</v>
      </c>
      <c r="AI193">
        <v>0.5</v>
      </c>
      <c r="AJ193">
        <v>1</v>
      </c>
    </row>
    <row r="194" spans="1:36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1117</v>
      </c>
      <c r="AF194">
        <v>480</v>
      </c>
      <c r="AG194" t="s">
        <v>691</v>
      </c>
      <c r="AH194">
        <v>0</v>
      </c>
      <c r="AI194">
        <v>0.5</v>
      </c>
      <c r="AJ194">
        <v>1</v>
      </c>
    </row>
    <row r="195" spans="1:36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1112</v>
      </c>
      <c r="AF195">
        <v>420</v>
      </c>
      <c r="AG195" t="s">
        <v>694</v>
      </c>
      <c r="AH195">
        <v>0</v>
      </c>
      <c r="AI195">
        <v>0.5</v>
      </c>
      <c r="AJ195">
        <v>1</v>
      </c>
    </row>
    <row r="196" spans="1:36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40</v>
      </c>
      <c r="H196">
        <v>110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200</v>
      </c>
      <c r="P196">
        <v>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1112</v>
      </c>
      <c r="AF196">
        <v>192</v>
      </c>
      <c r="AG196" t="s">
        <v>697</v>
      </c>
      <c r="AH196">
        <v>0</v>
      </c>
      <c r="AI196">
        <v>0.5</v>
      </c>
      <c r="AJ196">
        <v>1</v>
      </c>
    </row>
    <row r="197" spans="1:36" x14ac:dyDescent="0.4">
      <c r="A197">
        <v>4194</v>
      </c>
      <c r="B197" t="s">
        <v>698</v>
      </c>
      <c r="C197" t="s">
        <v>699</v>
      </c>
      <c r="D197">
        <v>31</v>
      </c>
      <c r="E197">
        <v>140</v>
      </c>
      <c r="F197">
        <v>100</v>
      </c>
      <c r="G197">
        <v>30</v>
      </c>
      <c r="H197">
        <v>80</v>
      </c>
      <c r="I197">
        <v>100</v>
      </c>
      <c r="J197">
        <v>120</v>
      </c>
      <c r="K197">
        <v>120</v>
      </c>
      <c r="L197">
        <v>110</v>
      </c>
      <c r="M197">
        <v>10</v>
      </c>
      <c r="N197">
        <v>1</v>
      </c>
      <c r="O197">
        <v>0</v>
      </c>
      <c r="P197">
        <v>50</v>
      </c>
      <c r="Q197">
        <v>110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1112</v>
      </c>
      <c r="AF197">
        <v>468</v>
      </c>
      <c r="AG197" t="s">
        <v>700</v>
      </c>
      <c r="AH197">
        <v>0</v>
      </c>
      <c r="AI197">
        <v>0.5</v>
      </c>
      <c r="AJ197">
        <v>1</v>
      </c>
    </row>
    <row r="198" spans="1:36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110</v>
      </c>
      <c r="J198">
        <v>100</v>
      </c>
      <c r="K198">
        <v>160</v>
      </c>
      <c r="L198">
        <v>110</v>
      </c>
      <c r="M198">
        <v>10</v>
      </c>
      <c r="N198">
        <v>1</v>
      </c>
      <c r="O198">
        <v>0</v>
      </c>
      <c r="P198">
        <v>150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1119</v>
      </c>
      <c r="AF198">
        <v>384</v>
      </c>
      <c r="AG198" t="s">
        <v>703</v>
      </c>
      <c r="AH198">
        <v>0</v>
      </c>
      <c r="AI198">
        <v>0.5</v>
      </c>
      <c r="AJ198">
        <v>1</v>
      </c>
    </row>
    <row r="199" spans="1:36" x14ac:dyDescent="0.4">
      <c r="A199">
        <v>4196</v>
      </c>
      <c r="B199" t="s">
        <v>704</v>
      </c>
      <c r="C199" t="s">
        <v>705</v>
      </c>
      <c r="D199">
        <v>53</v>
      </c>
      <c r="E199">
        <v>140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160</v>
      </c>
      <c r="L199">
        <v>135</v>
      </c>
      <c r="M199">
        <v>15</v>
      </c>
      <c r="N199">
        <v>2</v>
      </c>
      <c r="O199">
        <v>70</v>
      </c>
      <c r="P199">
        <v>160</v>
      </c>
      <c r="Q199">
        <v>115</v>
      </c>
      <c r="R199">
        <v>105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456</v>
      </c>
      <c r="AD199" t="s">
        <v>1120</v>
      </c>
      <c r="AF199">
        <v>384</v>
      </c>
      <c r="AG199" t="s">
        <v>706</v>
      </c>
      <c r="AH199">
        <v>0</v>
      </c>
      <c r="AI199">
        <v>0.5</v>
      </c>
      <c r="AJ199">
        <v>1</v>
      </c>
    </row>
    <row r="200" spans="1:36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1112</v>
      </c>
      <c r="AF200">
        <v>432</v>
      </c>
      <c r="AG200" t="s">
        <v>709</v>
      </c>
      <c r="AH200">
        <v>0</v>
      </c>
      <c r="AI200">
        <v>0.5</v>
      </c>
      <c r="AJ200">
        <v>1</v>
      </c>
    </row>
    <row r="201" spans="1:36" x14ac:dyDescent="0.4">
      <c r="A201">
        <v>4198</v>
      </c>
      <c r="B201" t="s">
        <v>710</v>
      </c>
      <c r="C201" t="s">
        <v>711</v>
      </c>
      <c r="D201">
        <v>35</v>
      </c>
      <c r="E201">
        <v>120</v>
      </c>
      <c r="F201">
        <v>0</v>
      </c>
      <c r="G201">
        <v>0</v>
      </c>
      <c r="H201">
        <v>30</v>
      </c>
      <c r="I201">
        <v>30</v>
      </c>
      <c r="J201">
        <v>30</v>
      </c>
      <c r="K201">
        <v>200</v>
      </c>
      <c r="L201">
        <v>30</v>
      </c>
      <c r="M201">
        <v>5</v>
      </c>
      <c r="N201">
        <v>1</v>
      </c>
      <c r="O201">
        <v>0</v>
      </c>
      <c r="P201">
        <v>150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F201">
        <v>240</v>
      </c>
      <c r="AG201" t="s">
        <v>712</v>
      </c>
      <c r="AH201">
        <v>0</v>
      </c>
      <c r="AI201">
        <v>0.5</v>
      </c>
      <c r="AJ201">
        <v>1</v>
      </c>
    </row>
    <row r="202" spans="1:36" x14ac:dyDescent="0.4">
      <c r="A202">
        <v>4199</v>
      </c>
      <c r="B202" t="s">
        <v>713</v>
      </c>
      <c r="C202" t="s">
        <v>714</v>
      </c>
      <c r="D202">
        <v>41</v>
      </c>
      <c r="E202">
        <v>130</v>
      </c>
      <c r="F202">
        <v>100</v>
      </c>
      <c r="G202">
        <v>100</v>
      </c>
      <c r="H202">
        <v>120</v>
      </c>
      <c r="I202">
        <v>100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50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1196</v>
      </c>
      <c r="AF202">
        <v>216</v>
      </c>
      <c r="AG202" t="s">
        <v>715</v>
      </c>
      <c r="AH202">
        <v>0</v>
      </c>
      <c r="AI202">
        <v>0.5</v>
      </c>
      <c r="AJ202">
        <v>1</v>
      </c>
    </row>
    <row r="203" spans="1:36" x14ac:dyDescent="0.4">
      <c r="A203">
        <v>4200</v>
      </c>
      <c r="B203" t="s">
        <v>716</v>
      </c>
      <c r="C203" t="s">
        <v>717</v>
      </c>
      <c r="D203">
        <v>38</v>
      </c>
      <c r="E203">
        <v>115</v>
      </c>
      <c r="F203">
        <v>50</v>
      </c>
      <c r="G203">
        <v>80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1196</v>
      </c>
      <c r="AE203" t="s">
        <v>1210</v>
      </c>
      <c r="AF203">
        <v>192</v>
      </c>
      <c r="AG203" t="s">
        <v>718</v>
      </c>
      <c r="AH203">
        <v>0</v>
      </c>
      <c r="AI203">
        <v>0.5</v>
      </c>
      <c r="AJ203">
        <v>1</v>
      </c>
    </row>
    <row r="204" spans="1:36" x14ac:dyDescent="0.4">
      <c r="A204">
        <v>4201</v>
      </c>
      <c r="B204" t="s">
        <v>719</v>
      </c>
      <c r="C204" t="s">
        <v>720</v>
      </c>
      <c r="D204">
        <v>53</v>
      </c>
      <c r="E204">
        <v>110</v>
      </c>
      <c r="F204">
        <v>100</v>
      </c>
      <c r="G204">
        <v>190</v>
      </c>
      <c r="H204">
        <v>100</v>
      </c>
      <c r="I204">
        <v>80</v>
      </c>
      <c r="J204">
        <v>100</v>
      </c>
      <c r="K204">
        <v>150</v>
      </c>
      <c r="L204">
        <v>150</v>
      </c>
      <c r="M204">
        <v>60</v>
      </c>
      <c r="N204">
        <v>1</v>
      </c>
      <c r="O204">
        <v>0</v>
      </c>
      <c r="P204">
        <v>240</v>
      </c>
      <c r="Q204">
        <v>110</v>
      </c>
      <c r="R204">
        <v>120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1196</v>
      </c>
      <c r="AF204">
        <v>108</v>
      </c>
      <c r="AG204" t="s">
        <v>721</v>
      </c>
      <c r="AH204">
        <v>0</v>
      </c>
      <c r="AI204">
        <v>0.5</v>
      </c>
      <c r="AJ204">
        <v>1</v>
      </c>
    </row>
    <row r="205" spans="1:36" x14ac:dyDescent="0.4">
      <c r="A205">
        <v>4202</v>
      </c>
      <c r="B205" t="s">
        <v>722</v>
      </c>
      <c r="C205" t="s">
        <v>723</v>
      </c>
      <c r="D205">
        <v>55</v>
      </c>
      <c r="E205">
        <v>90</v>
      </c>
      <c r="F205">
        <v>100</v>
      </c>
      <c r="G205">
        <v>100</v>
      </c>
      <c r="H205">
        <v>100</v>
      </c>
      <c r="I205">
        <v>80</v>
      </c>
      <c r="J205">
        <v>100</v>
      </c>
      <c r="K205">
        <v>80</v>
      </c>
      <c r="L205">
        <v>125</v>
      </c>
      <c r="M205">
        <v>15</v>
      </c>
      <c r="N205">
        <v>1</v>
      </c>
      <c r="O205">
        <v>60</v>
      </c>
      <c r="P205">
        <v>100</v>
      </c>
      <c r="Q205">
        <v>90</v>
      </c>
      <c r="R205">
        <v>90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1112</v>
      </c>
      <c r="AE205" t="s">
        <v>1210</v>
      </c>
      <c r="AF205">
        <v>288</v>
      </c>
      <c r="AG205" t="s">
        <v>725</v>
      </c>
      <c r="AH205">
        <v>0</v>
      </c>
      <c r="AI205">
        <v>0.5</v>
      </c>
      <c r="AJ205">
        <v>1</v>
      </c>
    </row>
    <row r="206" spans="1:36" x14ac:dyDescent="0.4">
      <c r="A206">
        <v>4203</v>
      </c>
      <c r="B206" t="s">
        <v>726</v>
      </c>
      <c r="C206" t="s">
        <v>727</v>
      </c>
      <c r="D206">
        <v>53</v>
      </c>
      <c r="E206">
        <v>90</v>
      </c>
      <c r="F206">
        <v>100</v>
      </c>
      <c r="G206">
        <v>200</v>
      </c>
      <c r="H206">
        <v>60</v>
      </c>
      <c r="I206">
        <v>100</v>
      </c>
      <c r="J206">
        <v>100</v>
      </c>
      <c r="K206">
        <v>180</v>
      </c>
      <c r="L206">
        <v>80</v>
      </c>
      <c r="M206">
        <v>15</v>
      </c>
      <c r="N206">
        <v>1</v>
      </c>
      <c r="O206">
        <v>0</v>
      </c>
      <c r="P206">
        <v>200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1112</v>
      </c>
      <c r="AF206">
        <v>504</v>
      </c>
      <c r="AG206" t="s">
        <v>728</v>
      </c>
      <c r="AH206">
        <v>0</v>
      </c>
      <c r="AI206">
        <v>0.5</v>
      </c>
      <c r="AJ206">
        <v>1</v>
      </c>
    </row>
    <row r="207" spans="1:36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20</v>
      </c>
      <c r="H207">
        <v>100</v>
      </c>
      <c r="I207">
        <v>115</v>
      </c>
      <c r="J207">
        <v>100</v>
      </c>
      <c r="K207">
        <v>500</v>
      </c>
      <c r="L207">
        <v>100</v>
      </c>
      <c r="M207">
        <v>15</v>
      </c>
      <c r="N207">
        <v>1</v>
      </c>
      <c r="O207">
        <v>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1120</v>
      </c>
      <c r="AF207">
        <v>576</v>
      </c>
      <c r="AG207" t="s">
        <v>731</v>
      </c>
      <c r="AH207">
        <v>0</v>
      </c>
      <c r="AI207">
        <v>0.5</v>
      </c>
      <c r="AJ207">
        <v>1</v>
      </c>
    </row>
    <row r="208" spans="1:36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120</v>
      </c>
      <c r="K208">
        <v>100</v>
      </c>
      <c r="L208">
        <v>140</v>
      </c>
      <c r="M208">
        <v>15</v>
      </c>
      <c r="N208">
        <v>1</v>
      </c>
      <c r="O208">
        <v>60</v>
      </c>
      <c r="P208">
        <v>140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1120</v>
      </c>
      <c r="AE208" t="s">
        <v>1210</v>
      </c>
      <c r="AF208">
        <v>360</v>
      </c>
      <c r="AG208" t="s">
        <v>734</v>
      </c>
      <c r="AH208">
        <v>0</v>
      </c>
      <c r="AI208">
        <v>0.5</v>
      </c>
      <c r="AJ208">
        <v>1</v>
      </c>
    </row>
    <row r="209" spans="1:36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350</v>
      </c>
      <c r="L209">
        <v>80</v>
      </c>
      <c r="M209">
        <v>15</v>
      </c>
      <c r="N209">
        <v>1</v>
      </c>
      <c r="O209">
        <v>30</v>
      </c>
      <c r="P209">
        <v>30</v>
      </c>
      <c r="Q209">
        <v>120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1112</v>
      </c>
      <c r="AF209">
        <v>2112</v>
      </c>
      <c r="AG209" t="s">
        <v>737</v>
      </c>
      <c r="AH209">
        <v>0</v>
      </c>
      <c r="AI209">
        <v>0.5</v>
      </c>
      <c r="AJ209">
        <v>1</v>
      </c>
    </row>
    <row r="210" spans="1:36" x14ac:dyDescent="0.4">
      <c r="A210">
        <v>4207</v>
      </c>
      <c r="B210" t="s">
        <v>738</v>
      </c>
      <c r="C210" t="s">
        <v>739</v>
      </c>
      <c r="D210">
        <v>62</v>
      </c>
      <c r="E210">
        <v>120</v>
      </c>
      <c r="F210">
        <v>100</v>
      </c>
      <c r="G210">
        <v>10</v>
      </c>
      <c r="H210">
        <v>80</v>
      </c>
      <c r="I210">
        <v>100</v>
      </c>
      <c r="J210">
        <v>100</v>
      </c>
      <c r="K210">
        <v>100</v>
      </c>
      <c r="L210">
        <v>120</v>
      </c>
      <c r="M210">
        <v>15</v>
      </c>
      <c r="N210">
        <v>1</v>
      </c>
      <c r="O210">
        <v>130</v>
      </c>
      <c r="P210">
        <v>90</v>
      </c>
      <c r="Q210">
        <v>110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1119</v>
      </c>
      <c r="AF210">
        <v>384</v>
      </c>
      <c r="AG210" t="s">
        <v>740</v>
      </c>
      <c r="AH210">
        <v>0</v>
      </c>
      <c r="AI210">
        <v>0.5</v>
      </c>
      <c r="AJ210">
        <v>1</v>
      </c>
    </row>
    <row r="211" spans="1:36" x14ac:dyDescent="0.4">
      <c r="A211">
        <v>4208</v>
      </c>
      <c r="B211" t="s">
        <v>741</v>
      </c>
      <c r="C211" t="s">
        <v>742</v>
      </c>
      <c r="D211">
        <v>62</v>
      </c>
      <c r="E211">
        <v>60</v>
      </c>
      <c r="F211">
        <v>100</v>
      </c>
      <c r="G211">
        <v>10</v>
      </c>
      <c r="H211">
        <v>30</v>
      </c>
      <c r="I211">
        <v>130</v>
      </c>
      <c r="J211">
        <v>100</v>
      </c>
      <c r="K211">
        <v>100</v>
      </c>
      <c r="L211">
        <v>80</v>
      </c>
      <c r="M211">
        <v>15</v>
      </c>
      <c r="N211">
        <v>9</v>
      </c>
      <c r="O211">
        <v>120</v>
      </c>
      <c r="P211">
        <v>30</v>
      </c>
      <c r="Q211">
        <v>90</v>
      </c>
      <c r="R211">
        <v>90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1113</v>
      </c>
      <c r="AD211" t="s">
        <v>99</v>
      </c>
      <c r="AF211">
        <v>972</v>
      </c>
      <c r="AG211" t="s">
        <v>743</v>
      </c>
      <c r="AH211">
        <v>0</v>
      </c>
      <c r="AI211">
        <v>0.5</v>
      </c>
      <c r="AJ211">
        <v>1</v>
      </c>
    </row>
    <row r="212" spans="1:36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140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1120</v>
      </c>
      <c r="AF212">
        <v>384</v>
      </c>
      <c r="AG212" t="s">
        <v>747</v>
      </c>
      <c r="AH212">
        <v>0</v>
      </c>
      <c r="AI212">
        <v>1</v>
      </c>
      <c r="AJ212">
        <v>1</v>
      </c>
    </row>
    <row r="213" spans="1:36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150</v>
      </c>
      <c r="I213">
        <v>100</v>
      </c>
      <c r="J213">
        <v>80</v>
      </c>
      <c r="K213">
        <v>100</v>
      </c>
      <c r="L213">
        <v>105</v>
      </c>
      <c r="M213">
        <v>20</v>
      </c>
      <c r="N213">
        <v>1</v>
      </c>
      <c r="O213">
        <v>30</v>
      </c>
      <c r="P213">
        <v>110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1109</v>
      </c>
      <c r="AD213" t="s">
        <v>1120</v>
      </c>
      <c r="AE213" t="s">
        <v>1210</v>
      </c>
      <c r="AF213">
        <v>168</v>
      </c>
      <c r="AG213" t="s">
        <v>750</v>
      </c>
      <c r="AH213">
        <v>0</v>
      </c>
      <c r="AI213">
        <v>0.5</v>
      </c>
      <c r="AJ213">
        <v>1</v>
      </c>
    </row>
    <row r="214" spans="1:36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40</v>
      </c>
      <c r="H214">
        <v>95</v>
      </c>
      <c r="I214">
        <v>115</v>
      </c>
      <c r="J214">
        <v>80</v>
      </c>
      <c r="K214">
        <v>80</v>
      </c>
      <c r="L214">
        <v>135</v>
      </c>
      <c r="M214">
        <v>20</v>
      </c>
      <c r="N214">
        <v>1</v>
      </c>
      <c r="O214">
        <v>140</v>
      </c>
      <c r="P214">
        <v>140</v>
      </c>
      <c r="Q214">
        <v>120</v>
      </c>
      <c r="R214">
        <v>100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1120</v>
      </c>
      <c r="AF214">
        <v>720</v>
      </c>
      <c r="AG214" t="s">
        <v>754</v>
      </c>
      <c r="AH214">
        <v>0</v>
      </c>
      <c r="AI214">
        <v>1</v>
      </c>
      <c r="AJ214">
        <v>1</v>
      </c>
    </row>
    <row r="215" spans="1:36" x14ac:dyDescent="0.4">
      <c r="A215">
        <v>4212</v>
      </c>
      <c r="B215" t="s">
        <v>755</v>
      </c>
      <c r="C215" t="s">
        <v>756</v>
      </c>
      <c r="D215">
        <v>65</v>
      </c>
      <c r="E215">
        <v>90</v>
      </c>
      <c r="F215">
        <v>100</v>
      </c>
      <c r="G215">
        <v>10</v>
      </c>
      <c r="H215">
        <v>100</v>
      </c>
      <c r="I215">
        <v>95</v>
      </c>
      <c r="J215">
        <v>105</v>
      </c>
      <c r="K215">
        <v>140</v>
      </c>
      <c r="L215">
        <v>110</v>
      </c>
      <c r="M215">
        <v>15</v>
      </c>
      <c r="N215">
        <v>1</v>
      </c>
      <c r="O215">
        <v>150</v>
      </c>
      <c r="P215">
        <v>50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1120</v>
      </c>
      <c r="AF215">
        <v>240</v>
      </c>
      <c r="AG215" t="s">
        <v>757</v>
      </c>
      <c r="AH215">
        <v>0</v>
      </c>
      <c r="AI215">
        <v>0.5</v>
      </c>
      <c r="AJ215">
        <v>1</v>
      </c>
    </row>
    <row r="216" spans="1:36" x14ac:dyDescent="0.4">
      <c r="A216">
        <v>4213</v>
      </c>
      <c r="B216" t="s">
        <v>758</v>
      </c>
      <c r="C216" t="s">
        <v>759</v>
      </c>
      <c r="D216">
        <v>53</v>
      </c>
      <c r="E216">
        <v>120</v>
      </c>
      <c r="F216">
        <v>100</v>
      </c>
      <c r="G216">
        <v>130</v>
      </c>
      <c r="H216">
        <v>60</v>
      </c>
      <c r="I216">
        <v>120</v>
      </c>
      <c r="J216">
        <v>110</v>
      </c>
      <c r="K216">
        <v>100</v>
      </c>
      <c r="L216">
        <v>110</v>
      </c>
      <c r="M216">
        <v>15</v>
      </c>
      <c r="N216">
        <v>1</v>
      </c>
      <c r="O216">
        <v>40</v>
      </c>
      <c r="P216">
        <v>100</v>
      </c>
      <c r="Q216">
        <v>115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1120</v>
      </c>
      <c r="AE216" t="s">
        <v>1210</v>
      </c>
      <c r="AF216">
        <v>384</v>
      </c>
      <c r="AG216" t="s">
        <v>760</v>
      </c>
      <c r="AH216">
        <v>0</v>
      </c>
      <c r="AI216">
        <v>0.5</v>
      </c>
      <c r="AJ216">
        <v>1</v>
      </c>
    </row>
    <row r="217" spans="1:36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120</v>
      </c>
      <c r="H217">
        <v>100</v>
      </c>
      <c r="I217">
        <v>100</v>
      </c>
      <c r="J217">
        <v>100</v>
      </c>
      <c r="K217">
        <v>200</v>
      </c>
      <c r="L217">
        <v>100</v>
      </c>
      <c r="M217">
        <v>20</v>
      </c>
      <c r="N217">
        <v>2</v>
      </c>
      <c r="O217">
        <v>150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1120</v>
      </c>
      <c r="AE217" t="s">
        <v>1210</v>
      </c>
      <c r="AF217">
        <v>269</v>
      </c>
      <c r="AG217" t="s">
        <v>764</v>
      </c>
      <c r="AH217">
        <v>0</v>
      </c>
      <c r="AI217">
        <v>1</v>
      </c>
      <c r="AJ217">
        <v>1</v>
      </c>
    </row>
    <row r="218" spans="1:36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90</v>
      </c>
      <c r="J218">
        <v>100</v>
      </c>
      <c r="K218">
        <v>200</v>
      </c>
      <c r="L218">
        <v>110</v>
      </c>
      <c r="M218">
        <v>20</v>
      </c>
      <c r="N218">
        <v>2</v>
      </c>
      <c r="O218">
        <v>90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1167</v>
      </c>
      <c r="AD218" t="s">
        <v>1120</v>
      </c>
      <c r="AE218" t="s">
        <v>1210</v>
      </c>
      <c r="AF218">
        <v>408</v>
      </c>
      <c r="AG218" t="s">
        <v>767</v>
      </c>
      <c r="AH218">
        <v>0</v>
      </c>
      <c r="AI218">
        <v>1</v>
      </c>
      <c r="AJ218">
        <v>1</v>
      </c>
    </row>
    <row r="219" spans="1:36" x14ac:dyDescent="0.4">
      <c r="A219">
        <v>4216</v>
      </c>
      <c r="B219" t="s">
        <v>768</v>
      </c>
      <c r="C219" t="s">
        <v>769</v>
      </c>
      <c r="D219">
        <v>52</v>
      </c>
      <c r="E219">
        <v>95</v>
      </c>
      <c r="F219">
        <v>100</v>
      </c>
      <c r="G219">
        <v>0</v>
      </c>
      <c r="H219">
        <v>100</v>
      </c>
      <c r="I219">
        <v>115</v>
      </c>
      <c r="J219">
        <v>70</v>
      </c>
      <c r="K219">
        <v>140</v>
      </c>
      <c r="L219">
        <v>150</v>
      </c>
      <c r="M219">
        <v>15</v>
      </c>
      <c r="N219">
        <v>1</v>
      </c>
      <c r="O219">
        <v>105</v>
      </c>
      <c r="P219">
        <v>105</v>
      </c>
      <c r="Q219">
        <v>115</v>
      </c>
      <c r="R219">
        <v>110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1107</v>
      </c>
      <c r="AD219" t="s">
        <v>1097</v>
      </c>
      <c r="AF219">
        <v>864</v>
      </c>
      <c r="AG219" t="s">
        <v>771</v>
      </c>
      <c r="AH219">
        <v>0</v>
      </c>
      <c r="AI219">
        <v>0.5</v>
      </c>
      <c r="AJ219">
        <v>1</v>
      </c>
    </row>
    <row r="220" spans="1:36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0</v>
      </c>
      <c r="H220">
        <v>100</v>
      </c>
      <c r="I220">
        <v>120</v>
      </c>
      <c r="J220">
        <v>75</v>
      </c>
      <c r="K220">
        <v>140</v>
      </c>
      <c r="L220">
        <v>160</v>
      </c>
      <c r="M220">
        <v>15</v>
      </c>
      <c r="N220">
        <v>1</v>
      </c>
      <c r="O220">
        <v>95</v>
      </c>
      <c r="P220">
        <v>95</v>
      </c>
      <c r="Q220">
        <v>125</v>
      </c>
      <c r="R220">
        <v>115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1107</v>
      </c>
      <c r="AD220" t="s">
        <v>1097</v>
      </c>
      <c r="AF220">
        <v>480</v>
      </c>
      <c r="AG220" t="s">
        <v>774</v>
      </c>
      <c r="AH220">
        <v>0</v>
      </c>
      <c r="AI220">
        <v>0.5</v>
      </c>
      <c r="AJ220">
        <v>1</v>
      </c>
    </row>
    <row r="221" spans="1:36" x14ac:dyDescent="0.4">
      <c r="A221">
        <v>4218</v>
      </c>
      <c r="B221" t="s">
        <v>775</v>
      </c>
      <c r="C221" t="s">
        <v>776</v>
      </c>
      <c r="D221">
        <v>61</v>
      </c>
      <c r="E221">
        <v>95</v>
      </c>
      <c r="F221">
        <v>100</v>
      </c>
      <c r="G221">
        <v>5</v>
      </c>
      <c r="H221">
        <v>100</v>
      </c>
      <c r="I221">
        <v>130</v>
      </c>
      <c r="J221">
        <v>70</v>
      </c>
      <c r="K221">
        <v>200</v>
      </c>
      <c r="L221">
        <v>110</v>
      </c>
      <c r="M221">
        <v>15</v>
      </c>
      <c r="N221">
        <v>1</v>
      </c>
      <c r="O221">
        <v>25</v>
      </c>
      <c r="P221">
        <v>130</v>
      </c>
      <c r="Q221">
        <v>110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1120</v>
      </c>
      <c r="AF221">
        <v>336</v>
      </c>
      <c r="AG221" t="s">
        <v>777</v>
      </c>
      <c r="AH221">
        <v>0</v>
      </c>
      <c r="AI221">
        <v>0.5</v>
      </c>
      <c r="AJ221">
        <v>1</v>
      </c>
    </row>
    <row r="222" spans="1:36" x14ac:dyDescent="0.4">
      <c r="A222">
        <v>4219</v>
      </c>
      <c r="B222" t="s">
        <v>778</v>
      </c>
      <c r="C222" t="s">
        <v>779</v>
      </c>
      <c r="D222">
        <v>66</v>
      </c>
      <c r="E222">
        <v>150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60</v>
      </c>
      <c r="Q222">
        <v>120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1120</v>
      </c>
      <c r="AF222">
        <v>660</v>
      </c>
      <c r="AG222" t="s">
        <v>781</v>
      </c>
      <c r="AH222">
        <v>0</v>
      </c>
      <c r="AI222">
        <v>1</v>
      </c>
      <c r="AJ222">
        <v>1</v>
      </c>
    </row>
    <row r="223" spans="1:36" x14ac:dyDescent="0.4">
      <c r="A223">
        <v>4220</v>
      </c>
      <c r="B223" t="s">
        <v>782</v>
      </c>
      <c r="C223" t="s">
        <v>783</v>
      </c>
      <c r="D223">
        <v>48</v>
      </c>
      <c r="E223">
        <v>105</v>
      </c>
      <c r="F223">
        <v>100</v>
      </c>
      <c r="G223">
        <v>30</v>
      </c>
      <c r="H223">
        <v>60</v>
      </c>
      <c r="I223">
        <v>140</v>
      </c>
      <c r="J223">
        <v>140</v>
      </c>
      <c r="K223">
        <v>170</v>
      </c>
      <c r="L223">
        <v>100</v>
      </c>
      <c r="M223">
        <v>15</v>
      </c>
      <c r="N223">
        <v>9</v>
      </c>
      <c r="O223">
        <v>60</v>
      </c>
      <c r="P223">
        <v>60</v>
      </c>
      <c r="Q223">
        <v>110</v>
      </c>
      <c r="R223">
        <v>140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1114</v>
      </c>
      <c r="AD223" t="s">
        <v>99</v>
      </c>
      <c r="AE223" t="s">
        <v>1210</v>
      </c>
      <c r="AF223">
        <v>600</v>
      </c>
      <c r="AG223" t="s">
        <v>785</v>
      </c>
      <c r="AH223">
        <v>0</v>
      </c>
      <c r="AI223">
        <v>0.5</v>
      </c>
      <c r="AJ223">
        <v>1</v>
      </c>
    </row>
    <row r="224" spans="1:36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80</v>
      </c>
      <c r="R224">
        <v>80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1120</v>
      </c>
      <c r="AF224">
        <v>288</v>
      </c>
      <c r="AG224" t="s">
        <v>788</v>
      </c>
      <c r="AH224">
        <v>0</v>
      </c>
      <c r="AI224">
        <v>0.5</v>
      </c>
      <c r="AJ224">
        <v>1</v>
      </c>
    </row>
    <row r="225" spans="1:36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0</v>
      </c>
      <c r="H225">
        <v>80</v>
      </c>
      <c r="I225">
        <v>110</v>
      </c>
      <c r="J225">
        <v>110</v>
      </c>
      <c r="K225">
        <v>150</v>
      </c>
      <c r="L225">
        <v>110</v>
      </c>
      <c r="M225">
        <v>15</v>
      </c>
      <c r="N225">
        <v>1</v>
      </c>
      <c r="O225">
        <v>0</v>
      </c>
      <c r="P225">
        <v>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1120</v>
      </c>
      <c r="AF225">
        <v>540</v>
      </c>
      <c r="AG225" t="s">
        <v>791</v>
      </c>
      <c r="AH225">
        <v>0</v>
      </c>
      <c r="AI225">
        <v>0.5</v>
      </c>
      <c r="AJ225">
        <v>1</v>
      </c>
    </row>
    <row r="226" spans="1:36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120</v>
      </c>
      <c r="H226">
        <v>120</v>
      </c>
      <c r="I226">
        <v>95</v>
      </c>
      <c r="J226">
        <v>120</v>
      </c>
      <c r="K226">
        <v>250</v>
      </c>
      <c r="L226">
        <v>100</v>
      </c>
      <c r="M226">
        <v>15</v>
      </c>
      <c r="N226">
        <v>1</v>
      </c>
      <c r="O226">
        <v>170</v>
      </c>
      <c r="P226">
        <v>150</v>
      </c>
      <c r="Q226">
        <v>100</v>
      </c>
      <c r="R226">
        <v>80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1097</v>
      </c>
      <c r="AF226">
        <v>900</v>
      </c>
      <c r="AG226" t="s">
        <v>795</v>
      </c>
      <c r="AH226">
        <v>0</v>
      </c>
      <c r="AI226">
        <v>0.5</v>
      </c>
      <c r="AJ226">
        <v>1</v>
      </c>
    </row>
    <row r="227" spans="1:36" x14ac:dyDescent="0.4">
      <c r="A227">
        <v>4224</v>
      </c>
      <c r="B227" t="s">
        <v>796</v>
      </c>
      <c r="C227" t="s">
        <v>797</v>
      </c>
      <c r="D227">
        <v>73</v>
      </c>
      <c r="E227">
        <v>80</v>
      </c>
      <c r="F227">
        <v>100</v>
      </c>
      <c r="G227">
        <v>40</v>
      </c>
      <c r="H227">
        <v>60</v>
      </c>
      <c r="I227">
        <v>100</v>
      </c>
      <c r="J227">
        <v>120</v>
      </c>
      <c r="K227">
        <v>150</v>
      </c>
      <c r="L227">
        <v>100</v>
      </c>
      <c r="M227">
        <v>20</v>
      </c>
      <c r="N227">
        <v>1</v>
      </c>
      <c r="O227">
        <v>30</v>
      </c>
      <c r="P227">
        <v>50</v>
      </c>
      <c r="Q227">
        <v>80</v>
      </c>
      <c r="R227">
        <v>80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1097</v>
      </c>
      <c r="AF227">
        <v>1920</v>
      </c>
      <c r="AG227" t="s">
        <v>798</v>
      </c>
      <c r="AH227">
        <v>0</v>
      </c>
      <c r="AI227">
        <v>0.5</v>
      </c>
      <c r="AJ227">
        <v>1</v>
      </c>
    </row>
    <row r="228" spans="1:36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110</v>
      </c>
      <c r="H228">
        <v>160</v>
      </c>
      <c r="I228">
        <v>90</v>
      </c>
      <c r="J228">
        <v>105</v>
      </c>
      <c r="K228">
        <v>140</v>
      </c>
      <c r="L228">
        <v>100</v>
      </c>
      <c r="M228">
        <v>10</v>
      </c>
      <c r="N228">
        <v>2</v>
      </c>
      <c r="O228">
        <v>140</v>
      </c>
      <c r="P228">
        <v>130</v>
      </c>
      <c r="Q228">
        <v>110</v>
      </c>
      <c r="R228">
        <v>95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1097</v>
      </c>
      <c r="AF228">
        <v>960</v>
      </c>
      <c r="AG228" t="s">
        <v>801</v>
      </c>
      <c r="AH228">
        <v>0</v>
      </c>
      <c r="AI228">
        <v>0.5</v>
      </c>
      <c r="AJ228">
        <v>1</v>
      </c>
    </row>
    <row r="229" spans="1:36" x14ac:dyDescent="0.4">
      <c r="A229">
        <v>4226</v>
      </c>
      <c r="B229" t="s">
        <v>802</v>
      </c>
      <c r="C229" t="s">
        <v>803</v>
      </c>
      <c r="D229">
        <v>61</v>
      </c>
      <c r="E229">
        <v>115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200</v>
      </c>
      <c r="L229">
        <v>100</v>
      </c>
      <c r="M229">
        <v>15</v>
      </c>
      <c r="N229">
        <v>1</v>
      </c>
      <c r="O229">
        <v>85</v>
      </c>
      <c r="P229">
        <v>85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1120</v>
      </c>
      <c r="AF229">
        <v>660</v>
      </c>
      <c r="AG229" t="s">
        <v>804</v>
      </c>
      <c r="AH229">
        <v>0</v>
      </c>
      <c r="AI229">
        <v>0.5</v>
      </c>
      <c r="AJ229">
        <v>1</v>
      </c>
    </row>
    <row r="230" spans="1:36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170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0</v>
      </c>
      <c r="P230">
        <v>200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1115</v>
      </c>
      <c r="AD230" t="s">
        <v>1120</v>
      </c>
      <c r="AE230" t="s">
        <v>1210</v>
      </c>
      <c r="AF230">
        <v>720</v>
      </c>
      <c r="AG230" t="s">
        <v>807</v>
      </c>
      <c r="AH230">
        <v>0</v>
      </c>
      <c r="AI230">
        <v>0.5</v>
      </c>
      <c r="AJ230">
        <v>1</v>
      </c>
    </row>
    <row r="231" spans="1:36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20</v>
      </c>
      <c r="H231">
        <v>100</v>
      </c>
      <c r="I231">
        <v>90</v>
      </c>
      <c r="J231">
        <v>90</v>
      </c>
      <c r="K231">
        <v>100</v>
      </c>
      <c r="L231">
        <v>110</v>
      </c>
      <c r="M231">
        <v>15</v>
      </c>
      <c r="N231">
        <v>1</v>
      </c>
      <c r="O231">
        <v>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1085</v>
      </c>
      <c r="AD231" t="s">
        <v>1196</v>
      </c>
      <c r="AF231">
        <v>432</v>
      </c>
      <c r="AG231" t="s">
        <v>810</v>
      </c>
      <c r="AH231">
        <v>0</v>
      </c>
      <c r="AI231">
        <v>0.5</v>
      </c>
      <c r="AJ231">
        <v>1</v>
      </c>
    </row>
    <row r="232" spans="1:36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0</v>
      </c>
      <c r="P232">
        <v>200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1120</v>
      </c>
      <c r="AF232">
        <v>336</v>
      </c>
      <c r="AG232" t="s">
        <v>813</v>
      </c>
      <c r="AH232">
        <v>0</v>
      </c>
      <c r="AI232">
        <v>0.5</v>
      </c>
      <c r="AJ232">
        <v>1</v>
      </c>
    </row>
    <row r="233" spans="1:36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30</v>
      </c>
      <c r="H233">
        <v>120</v>
      </c>
      <c r="I233">
        <v>100</v>
      </c>
      <c r="J233">
        <v>70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F233">
        <v>360</v>
      </c>
      <c r="AG233" t="s">
        <v>816</v>
      </c>
      <c r="AH233">
        <v>0</v>
      </c>
      <c r="AI233">
        <v>0.5</v>
      </c>
      <c r="AJ233">
        <v>1</v>
      </c>
    </row>
    <row r="234" spans="1:36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90</v>
      </c>
      <c r="J234">
        <v>100</v>
      </c>
      <c r="K234">
        <v>200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1120</v>
      </c>
      <c r="AF234">
        <v>108</v>
      </c>
      <c r="AG234" t="s">
        <v>819</v>
      </c>
      <c r="AH234">
        <v>0</v>
      </c>
      <c r="AI234">
        <v>0.5</v>
      </c>
      <c r="AJ234">
        <v>1</v>
      </c>
    </row>
    <row r="235" spans="1:36" x14ac:dyDescent="0.4">
      <c r="A235">
        <v>4232</v>
      </c>
      <c r="B235" t="s">
        <v>820</v>
      </c>
      <c r="C235" t="s">
        <v>821</v>
      </c>
      <c r="D235">
        <v>58</v>
      </c>
      <c r="E235">
        <v>95</v>
      </c>
      <c r="F235">
        <v>100</v>
      </c>
      <c r="G235">
        <v>50</v>
      </c>
      <c r="H235">
        <v>5</v>
      </c>
      <c r="I235">
        <v>120</v>
      </c>
      <c r="J235">
        <v>110</v>
      </c>
      <c r="K235">
        <v>300</v>
      </c>
      <c r="L235">
        <v>110</v>
      </c>
      <c r="M235">
        <v>15</v>
      </c>
      <c r="N235">
        <v>1</v>
      </c>
      <c r="O235">
        <v>130</v>
      </c>
      <c r="P235">
        <v>130</v>
      </c>
      <c r="Q235">
        <v>110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1116</v>
      </c>
      <c r="AD235" t="s">
        <v>1117</v>
      </c>
      <c r="AF235">
        <v>756</v>
      </c>
      <c r="AG235" t="s">
        <v>822</v>
      </c>
      <c r="AH235">
        <v>0</v>
      </c>
      <c r="AI235">
        <v>0.5</v>
      </c>
      <c r="AJ235">
        <v>1</v>
      </c>
    </row>
    <row r="236" spans="1:36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</v>
      </c>
      <c r="H236">
        <v>70</v>
      </c>
      <c r="I236">
        <v>130</v>
      </c>
      <c r="J236">
        <v>130</v>
      </c>
      <c r="K236">
        <v>30</v>
      </c>
      <c r="L236">
        <v>100</v>
      </c>
      <c r="M236">
        <v>15</v>
      </c>
      <c r="N236">
        <v>1</v>
      </c>
      <c r="O236">
        <v>0</v>
      </c>
      <c r="P236">
        <v>50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1120</v>
      </c>
      <c r="AF236">
        <v>396</v>
      </c>
      <c r="AG236" t="s">
        <v>825</v>
      </c>
      <c r="AH236">
        <v>0</v>
      </c>
      <c r="AI236">
        <v>0.5</v>
      </c>
      <c r="AJ236">
        <v>1</v>
      </c>
    </row>
    <row r="237" spans="1:36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15</v>
      </c>
      <c r="N237">
        <v>2</v>
      </c>
      <c r="O237">
        <v>130</v>
      </c>
      <c r="P237">
        <v>130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1112</v>
      </c>
      <c r="AF237">
        <v>720</v>
      </c>
      <c r="AG237" t="s">
        <v>829</v>
      </c>
      <c r="AH237">
        <v>0</v>
      </c>
      <c r="AI237">
        <v>0.5</v>
      </c>
      <c r="AJ237">
        <v>1</v>
      </c>
    </row>
    <row r="238" spans="1:36" x14ac:dyDescent="0.4">
      <c r="A238">
        <v>4235</v>
      </c>
      <c r="B238" t="s">
        <v>830</v>
      </c>
      <c r="C238" t="s">
        <v>831</v>
      </c>
      <c r="D238">
        <v>70</v>
      </c>
      <c r="E238">
        <v>110</v>
      </c>
      <c r="F238">
        <v>100</v>
      </c>
      <c r="G238">
        <v>15</v>
      </c>
      <c r="H238">
        <v>140</v>
      </c>
      <c r="I238">
        <v>105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85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1112</v>
      </c>
      <c r="AF238">
        <v>1248</v>
      </c>
      <c r="AG238" t="s">
        <v>832</v>
      </c>
      <c r="AH238">
        <v>0</v>
      </c>
      <c r="AI238">
        <v>0.5</v>
      </c>
      <c r="AJ238">
        <v>1</v>
      </c>
    </row>
    <row r="239" spans="1:36" x14ac:dyDescent="0.4">
      <c r="A239">
        <v>4236</v>
      </c>
      <c r="B239" t="s">
        <v>833</v>
      </c>
      <c r="C239" t="s">
        <v>834</v>
      </c>
      <c r="D239">
        <v>72</v>
      </c>
      <c r="E239">
        <v>80</v>
      </c>
      <c r="F239">
        <v>100</v>
      </c>
      <c r="G239">
        <v>80</v>
      </c>
      <c r="H239">
        <v>70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120</v>
      </c>
      <c r="P239">
        <v>110</v>
      </c>
      <c r="Q239">
        <v>75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1120</v>
      </c>
      <c r="AF239">
        <v>522</v>
      </c>
      <c r="AG239" t="s">
        <v>835</v>
      </c>
      <c r="AH239">
        <v>0</v>
      </c>
      <c r="AI239">
        <v>0.5</v>
      </c>
      <c r="AJ239">
        <v>1</v>
      </c>
    </row>
    <row r="240" spans="1:36" x14ac:dyDescent="0.4">
      <c r="A240">
        <v>4237</v>
      </c>
      <c r="B240" t="s">
        <v>836</v>
      </c>
      <c r="C240" t="s">
        <v>837</v>
      </c>
      <c r="D240">
        <v>68</v>
      </c>
      <c r="E240">
        <v>110</v>
      </c>
      <c r="F240">
        <v>100</v>
      </c>
      <c r="G240">
        <v>10</v>
      </c>
      <c r="H240">
        <v>50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120</v>
      </c>
      <c r="R240">
        <v>120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1120</v>
      </c>
      <c r="AF240">
        <v>1200</v>
      </c>
      <c r="AG240" t="s">
        <v>838</v>
      </c>
      <c r="AH240">
        <v>0</v>
      </c>
      <c r="AI240">
        <v>0.5</v>
      </c>
      <c r="AJ240">
        <v>1</v>
      </c>
    </row>
    <row r="241" spans="1:36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60</v>
      </c>
      <c r="H241">
        <v>100</v>
      </c>
      <c r="I241">
        <v>110</v>
      </c>
      <c r="J241">
        <v>160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80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1120</v>
      </c>
      <c r="AF241">
        <v>540</v>
      </c>
      <c r="AG241" t="s">
        <v>842</v>
      </c>
      <c r="AH241">
        <v>0</v>
      </c>
      <c r="AI241">
        <v>0.5</v>
      </c>
      <c r="AJ241">
        <v>1</v>
      </c>
    </row>
    <row r="242" spans="1:36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80</v>
      </c>
      <c r="H242">
        <v>60</v>
      </c>
      <c r="I242">
        <v>100</v>
      </c>
      <c r="J242">
        <v>100</v>
      </c>
      <c r="K242">
        <v>120</v>
      </c>
      <c r="L242">
        <v>100</v>
      </c>
      <c r="M242">
        <v>20</v>
      </c>
      <c r="N242">
        <v>2</v>
      </c>
      <c r="O242">
        <v>80</v>
      </c>
      <c r="P242">
        <v>120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1120</v>
      </c>
      <c r="AF242">
        <v>624</v>
      </c>
      <c r="AG242" t="s">
        <v>846</v>
      </c>
      <c r="AH242">
        <v>0</v>
      </c>
      <c r="AI242">
        <v>0.5</v>
      </c>
      <c r="AJ242">
        <v>1</v>
      </c>
    </row>
    <row r="243" spans="1:36" x14ac:dyDescent="0.4">
      <c r="A243">
        <v>4240</v>
      </c>
      <c r="B243" t="s">
        <v>847</v>
      </c>
      <c r="C243" t="s">
        <v>848</v>
      </c>
      <c r="D243">
        <v>58</v>
      </c>
      <c r="E243">
        <v>120</v>
      </c>
      <c r="F243">
        <v>100</v>
      </c>
      <c r="G243">
        <v>130</v>
      </c>
      <c r="H243">
        <v>90</v>
      </c>
      <c r="I243">
        <v>100</v>
      </c>
      <c r="J243">
        <v>100</v>
      </c>
      <c r="K243">
        <v>250</v>
      </c>
      <c r="L243">
        <v>110</v>
      </c>
      <c r="M243">
        <v>10</v>
      </c>
      <c r="N243">
        <v>2</v>
      </c>
      <c r="O243">
        <v>200</v>
      </c>
      <c r="P243">
        <v>200</v>
      </c>
      <c r="Q243">
        <v>78</v>
      </c>
      <c r="R243">
        <v>85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F243">
        <v>432</v>
      </c>
      <c r="AG243" t="s">
        <v>849</v>
      </c>
      <c r="AH243">
        <v>0</v>
      </c>
      <c r="AI243">
        <v>0.5</v>
      </c>
      <c r="AJ243">
        <v>1</v>
      </c>
    </row>
    <row r="244" spans="1:36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F244">
        <v>240</v>
      </c>
      <c r="AG244" t="s">
        <v>852</v>
      </c>
      <c r="AH244">
        <v>0</v>
      </c>
      <c r="AI244">
        <v>0.5</v>
      </c>
      <c r="AJ244">
        <v>1</v>
      </c>
    </row>
    <row r="245" spans="1:36" x14ac:dyDescent="0.4">
      <c r="A245">
        <v>4242</v>
      </c>
      <c r="B245" t="s">
        <v>853</v>
      </c>
      <c r="C245" t="s">
        <v>854</v>
      </c>
      <c r="D245">
        <v>66</v>
      </c>
      <c r="E245">
        <v>150</v>
      </c>
      <c r="F245">
        <v>100</v>
      </c>
      <c r="G245">
        <v>125</v>
      </c>
      <c r="H245">
        <v>80</v>
      </c>
      <c r="I245">
        <v>100</v>
      </c>
      <c r="J245">
        <v>100</v>
      </c>
      <c r="K245">
        <v>130</v>
      </c>
      <c r="L245">
        <v>75</v>
      </c>
      <c r="M245">
        <v>10</v>
      </c>
      <c r="N245">
        <v>1</v>
      </c>
      <c r="O245">
        <v>140</v>
      </c>
      <c r="P245">
        <v>160</v>
      </c>
      <c r="Q245">
        <v>90</v>
      </c>
      <c r="R245">
        <v>90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1097</v>
      </c>
      <c r="AE245" t="s">
        <v>1210</v>
      </c>
      <c r="AF245">
        <v>336</v>
      </c>
      <c r="AG245" t="s">
        <v>855</v>
      </c>
      <c r="AH245">
        <v>0</v>
      </c>
      <c r="AI245">
        <v>0.5</v>
      </c>
      <c r="AJ245">
        <v>1</v>
      </c>
    </row>
    <row r="246" spans="1:36" x14ac:dyDescent="0.4">
      <c r="A246">
        <v>4243</v>
      </c>
      <c r="B246" t="s">
        <v>856</v>
      </c>
      <c r="C246" t="s">
        <v>854</v>
      </c>
      <c r="D246">
        <v>65</v>
      </c>
      <c r="E246">
        <v>130</v>
      </c>
      <c r="F246">
        <v>100</v>
      </c>
      <c r="G246">
        <v>125</v>
      </c>
      <c r="H246">
        <v>120</v>
      </c>
      <c r="I246">
        <v>100</v>
      </c>
      <c r="J246">
        <v>100</v>
      </c>
      <c r="K246">
        <v>130</v>
      </c>
      <c r="L246">
        <v>75</v>
      </c>
      <c r="M246">
        <v>10</v>
      </c>
      <c r="N246">
        <v>1</v>
      </c>
      <c r="O246">
        <v>140</v>
      </c>
      <c r="P246">
        <v>160</v>
      </c>
      <c r="Q246">
        <v>90</v>
      </c>
      <c r="R246">
        <v>90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1097</v>
      </c>
      <c r="AF246">
        <v>336</v>
      </c>
      <c r="AG246" t="s">
        <v>857</v>
      </c>
      <c r="AH246">
        <v>0</v>
      </c>
      <c r="AI246">
        <v>0.5</v>
      </c>
      <c r="AJ246">
        <v>1</v>
      </c>
    </row>
    <row r="247" spans="1:36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125</v>
      </c>
      <c r="J247">
        <v>125</v>
      </c>
      <c r="K247">
        <v>100</v>
      </c>
      <c r="L247">
        <v>100</v>
      </c>
      <c r="M247">
        <v>10</v>
      </c>
      <c r="N247">
        <v>3</v>
      </c>
      <c r="O247">
        <v>110</v>
      </c>
      <c r="P247">
        <v>120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1095</v>
      </c>
      <c r="AD247" t="s">
        <v>115</v>
      </c>
      <c r="AF247">
        <v>480</v>
      </c>
      <c r="AG247" t="s">
        <v>860</v>
      </c>
      <c r="AH247">
        <v>0</v>
      </c>
      <c r="AI247">
        <v>0.5</v>
      </c>
      <c r="AJ247">
        <v>1</v>
      </c>
    </row>
    <row r="248" spans="1:36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30</v>
      </c>
      <c r="H248">
        <v>100</v>
      </c>
      <c r="I248">
        <v>100</v>
      </c>
      <c r="J248">
        <v>100</v>
      </c>
      <c r="K248">
        <v>60</v>
      </c>
      <c r="L248">
        <v>100</v>
      </c>
      <c r="M248">
        <v>10</v>
      </c>
      <c r="N248">
        <v>3</v>
      </c>
      <c r="O248">
        <v>0</v>
      </c>
      <c r="P248">
        <v>20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F248">
        <v>432</v>
      </c>
      <c r="AG248" t="s">
        <v>863</v>
      </c>
      <c r="AH248">
        <v>0</v>
      </c>
      <c r="AI248">
        <v>0.5</v>
      </c>
      <c r="AJ248">
        <v>1</v>
      </c>
    </row>
    <row r="249" spans="1:36" x14ac:dyDescent="0.4">
      <c r="A249">
        <v>4246</v>
      </c>
      <c r="B249" t="s">
        <v>864</v>
      </c>
      <c r="C249" t="s">
        <v>865</v>
      </c>
      <c r="D249">
        <v>60</v>
      </c>
      <c r="E249">
        <v>120</v>
      </c>
      <c r="F249">
        <v>100</v>
      </c>
      <c r="G249">
        <v>90</v>
      </c>
      <c r="H249">
        <v>100</v>
      </c>
      <c r="I249">
        <v>80</v>
      </c>
      <c r="J249">
        <v>110</v>
      </c>
      <c r="K249">
        <v>200</v>
      </c>
      <c r="L249">
        <v>95</v>
      </c>
      <c r="M249">
        <v>10</v>
      </c>
      <c r="N249">
        <v>1</v>
      </c>
      <c r="O249">
        <v>130</v>
      </c>
      <c r="P249">
        <v>130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F249">
        <v>312</v>
      </c>
      <c r="AG249" t="s">
        <v>867</v>
      </c>
      <c r="AH249">
        <v>0</v>
      </c>
      <c r="AI249">
        <v>0.5</v>
      </c>
      <c r="AJ249">
        <v>1</v>
      </c>
    </row>
    <row r="250" spans="1:36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150</v>
      </c>
      <c r="I250">
        <v>110</v>
      </c>
      <c r="J250">
        <v>110</v>
      </c>
      <c r="K250">
        <v>100</v>
      </c>
      <c r="L250">
        <v>110</v>
      </c>
      <c r="M250">
        <v>10</v>
      </c>
      <c r="N250">
        <v>1</v>
      </c>
      <c r="O250">
        <v>200</v>
      </c>
      <c r="P250">
        <v>120</v>
      </c>
      <c r="Q250">
        <v>80</v>
      </c>
      <c r="R250">
        <v>90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F250">
        <v>720</v>
      </c>
      <c r="AG250" t="s">
        <v>870</v>
      </c>
      <c r="AH250">
        <v>0</v>
      </c>
      <c r="AI250">
        <v>0.5</v>
      </c>
      <c r="AJ250">
        <v>1</v>
      </c>
    </row>
    <row r="251" spans="1:36" x14ac:dyDescent="0.4">
      <c r="A251">
        <v>4248</v>
      </c>
      <c r="B251" t="s">
        <v>871</v>
      </c>
      <c r="C251" t="s">
        <v>872</v>
      </c>
      <c r="D251">
        <v>64</v>
      </c>
      <c r="E251">
        <v>125</v>
      </c>
      <c r="F251">
        <v>100</v>
      </c>
      <c r="G251">
        <v>100</v>
      </c>
      <c r="H251">
        <v>100</v>
      </c>
      <c r="I251">
        <v>110</v>
      </c>
      <c r="J251">
        <v>120</v>
      </c>
      <c r="K251">
        <v>100</v>
      </c>
      <c r="L251">
        <v>80</v>
      </c>
      <c r="M251">
        <v>10</v>
      </c>
      <c r="N251">
        <v>1</v>
      </c>
      <c r="O251">
        <v>300</v>
      </c>
      <c r="P251">
        <v>140</v>
      </c>
      <c r="Q251">
        <v>75</v>
      </c>
      <c r="R251">
        <v>90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F251">
        <v>720</v>
      </c>
      <c r="AG251" t="s">
        <v>873</v>
      </c>
      <c r="AH251">
        <v>0</v>
      </c>
      <c r="AI251">
        <v>0.5</v>
      </c>
      <c r="AJ251">
        <v>1</v>
      </c>
    </row>
    <row r="252" spans="1:36" x14ac:dyDescent="0.4">
      <c r="A252">
        <v>4249</v>
      </c>
      <c r="B252" t="s">
        <v>874</v>
      </c>
      <c r="C252" t="s">
        <v>875</v>
      </c>
      <c r="D252">
        <v>59</v>
      </c>
      <c r="E252">
        <v>120</v>
      </c>
      <c r="F252">
        <v>100</v>
      </c>
      <c r="G252">
        <v>100</v>
      </c>
      <c r="H252">
        <v>120</v>
      </c>
      <c r="I252">
        <v>100</v>
      </c>
      <c r="J252">
        <v>220</v>
      </c>
      <c r="K252">
        <v>130</v>
      </c>
      <c r="L252">
        <v>90</v>
      </c>
      <c r="M252">
        <v>10</v>
      </c>
      <c r="N252">
        <v>1</v>
      </c>
      <c r="O252">
        <v>250</v>
      </c>
      <c r="P252">
        <v>150</v>
      </c>
      <c r="Q252">
        <v>100</v>
      </c>
      <c r="R252">
        <v>90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1196</v>
      </c>
      <c r="AE252" t="s">
        <v>1159</v>
      </c>
      <c r="AF252">
        <v>672</v>
      </c>
      <c r="AG252" t="s">
        <v>877</v>
      </c>
      <c r="AH252">
        <v>0</v>
      </c>
      <c r="AI252">
        <v>0.5</v>
      </c>
      <c r="AJ252">
        <v>1</v>
      </c>
    </row>
    <row r="253" spans="1:36" x14ac:dyDescent="0.4">
      <c r="A253">
        <v>4250</v>
      </c>
      <c r="B253" t="s">
        <v>878</v>
      </c>
      <c r="C253" t="s">
        <v>879</v>
      </c>
      <c r="D253">
        <v>57</v>
      </c>
      <c r="E253">
        <v>100</v>
      </c>
      <c r="F253">
        <v>100</v>
      </c>
      <c r="G253">
        <v>150</v>
      </c>
      <c r="H253">
        <v>100</v>
      </c>
      <c r="I253">
        <v>100</v>
      </c>
      <c r="J253">
        <v>130</v>
      </c>
      <c r="K253">
        <v>200</v>
      </c>
      <c r="L253">
        <v>130</v>
      </c>
      <c r="M253">
        <v>10</v>
      </c>
      <c r="N253">
        <v>1</v>
      </c>
      <c r="O253">
        <v>180</v>
      </c>
      <c r="P253">
        <v>100</v>
      </c>
      <c r="Q253">
        <v>120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1098</v>
      </c>
      <c r="AD253" t="s">
        <v>1196</v>
      </c>
      <c r="AF253">
        <v>540</v>
      </c>
      <c r="AG253" t="s">
        <v>880</v>
      </c>
      <c r="AH253">
        <v>0</v>
      </c>
      <c r="AI253">
        <v>0.5</v>
      </c>
      <c r="AJ253">
        <v>1</v>
      </c>
    </row>
    <row r="254" spans="1:36" x14ac:dyDescent="0.4">
      <c r="A254">
        <v>4251</v>
      </c>
      <c r="B254" t="s">
        <v>881</v>
      </c>
      <c r="C254" t="s">
        <v>882</v>
      </c>
      <c r="D254">
        <v>65</v>
      </c>
      <c r="E254">
        <v>120</v>
      </c>
      <c r="F254">
        <v>100</v>
      </c>
      <c r="G254">
        <v>100</v>
      </c>
      <c r="H254">
        <v>125</v>
      </c>
      <c r="I254">
        <v>100</v>
      </c>
      <c r="J254">
        <v>135</v>
      </c>
      <c r="K254">
        <v>200</v>
      </c>
      <c r="L254">
        <v>110</v>
      </c>
      <c r="M254">
        <v>10</v>
      </c>
      <c r="N254">
        <v>1</v>
      </c>
      <c r="O254">
        <v>150</v>
      </c>
      <c r="P254">
        <v>180</v>
      </c>
      <c r="Q254">
        <v>75</v>
      </c>
      <c r="R254">
        <v>90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641</v>
      </c>
      <c r="AD254" t="s">
        <v>1196</v>
      </c>
      <c r="AE254" t="s">
        <v>1210</v>
      </c>
      <c r="AF254">
        <v>384</v>
      </c>
      <c r="AG254" t="s">
        <v>883</v>
      </c>
      <c r="AH254">
        <v>0</v>
      </c>
      <c r="AI254">
        <v>0.5</v>
      </c>
      <c r="AJ254">
        <v>1</v>
      </c>
    </row>
    <row r="255" spans="1:36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120</v>
      </c>
      <c r="J255">
        <v>100</v>
      </c>
      <c r="K255">
        <v>100</v>
      </c>
      <c r="L255">
        <v>120</v>
      </c>
      <c r="M255">
        <v>10</v>
      </c>
      <c r="N255">
        <v>2</v>
      </c>
      <c r="O255">
        <v>100</v>
      </c>
      <c r="P255">
        <v>100</v>
      </c>
      <c r="Q255">
        <v>95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F255">
        <v>420</v>
      </c>
      <c r="AG255" t="s">
        <v>886</v>
      </c>
      <c r="AH255">
        <v>0</v>
      </c>
      <c r="AI255">
        <v>0.5</v>
      </c>
      <c r="AJ255">
        <v>1</v>
      </c>
    </row>
    <row r="256" spans="1:36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120</v>
      </c>
      <c r="K256">
        <v>100</v>
      </c>
      <c r="L256">
        <v>120</v>
      </c>
      <c r="M256">
        <v>10</v>
      </c>
      <c r="N256">
        <v>2</v>
      </c>
      <c r="O256">
        <v>70</v>
      </c>
      <c r="P256">
        <v>100</v>
      </c>
      <c r="Q256">
        <v>95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F256">
        <v>420</v>
      </c>
      <c r="AG256" t="s">
        <v>888</v>
      </c>
      <c r="AH256">
        <v>0</v>
      </c>
      <c r="AI256">
        <v>0.5</v>
      </c>
      <c r="AJ256">
        <v>1</v>
      </c>
    </row>
    <row r="257" spans="1:36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120</v>
      </c>
      <c r="M257">
        <v>10</v>
      </c>
      <c r="N257">
        <v>2</v>
      </c>
      <c r="O257">
        <v>130</v>
      </c>
      <c r="P257">
        <v>100</v>
      </c>
      <c r="Q257">
        <v>95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F257">
        <v>420</v>
      </c>
      <c r="AG257" t="s">
        <v>890</v>
      </c>
      <c r="AH257">
        <v>0</v>
      </c>
      <c r="AI257">
        <v>0.5</v>
      </c>
      <c r="AJ257">
        <v>1</v>
      </c>
    </row>
    <row r="258" spans="1:36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120</v>
      </c>
      <c r="M258">
        <v>10</v>
      </c>
      <c r="N258">
        <v>2</v>
      </c>
      <c r="O258">
        <v>100</v>
      </c>
      <c r="P258">
        <v>130</v>
      </c>
      <c r="Q258">
        <v>95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F258">
        <v>420</v>
      </c>
      <c r="AG258" t="s">
        <v>892</v>
      </c>
      <c r="AH258">
        <v>0</v>
      </c>
      <c r="AI258">
        <v>0.5</v>
      </c>
      <c r="AJ258">
        <v>1</v>
      </c>
    </row>
    <row r="259" spans="1:36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250</v>
      </c>
      <c r="H259">
        <v>100</v>
      </c>
      <c r="I259">
        <v>100</v>
      </c>
      <c r="J259">
        <v>100</v>
      </c>
      <c r="K259">
        <v>600</v>
      </c>
      <c r="L259">
        <v>110</v>
      </c>
      <c r="M259">
        <v>10</v>
      </c>
      <c r="N259">
        <v>1</v>
      </c>
      <c r="O259">
        <v>0</v>
      </c>
      <c r="P259">
        <v>100</v>
      </c>
      <c r="Q259">
        <v>105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1112</v>
      </c>
      <c r="AF259">
        <v>108</v>
      </c>
      <c r="AG259" t="s">
        <v>895</v>
      </c>
      <c r="AH259">
        <v>0</v>
      </c>
      <c r="AI259">
        <v>0.5</v>
      </c>
      <c r="AJ259">
        <v>1</v>
      </c>
    </row>
    <row r="260" spans="1:36" x14ac:dyDescent="0.4">
      <c r="A260">
        <v>4257</v>
      </c>
      <c r="B260" t="s">
        <v>896</v>
      </c>
      <c r="C260" t="s">
        <v>894</v>
      </c>
      <c r="D260">
        <v>28</v>
      </c>
      <c r="E260">
        <v>90</v>
      </c>
      <c r="F260">
        <v>100</v>
      </c>
      <c r="G260">
        <v>250</v>
      </c>
      <c r="H260">
        <v>100</v>
      </c>
      <c r="I260">
        <v>100</v>
      </c>
      <c r="J260">
        <v>100</v>
      </c>
      <c r="K260">
        <v>600</v>
      </c>
      <c r="L260">
        <v>100</v>
      </c>
      <c r="M260">
        <v>10</v>
      </c>
      <c r="N260">
        <v>1</v>
      </c>
      <c r="O260">
        <v>0</v>
      </c>
      <c r="P260">
        <v>100</v>
      </c>
      <c r="Q260">
        <v>100</v>
      </c>
      <c r="R260">
        <v>110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1112</v>
      </c>
      <c r="AF260">
        <v>336</v>
      </c>
      <c r="AG260" t="s">
        <v>898</v>
      </c>
      <c r="AH260">
        <v>0</v>
      </c>
      <c r="AI260">
        <v>0.5</v>
      </c>
      <c r="AJ260">
        <v>1</v>
      </c>
    </row>
    <row r="261" spans="1:36" x14ac:dyDescent="0.4">
      <c r="A261">
        <v>4258</v>
      </c>
      <c r="B261" t="s">
        <v>899</v>
      </c>
      <c r="C261" t="s">
        <v>900</v>
      </c>
      <c r="D261">
        <v>40</v>
      </c>
      <c r="E261">
        <v>100</v>
      </c>
      <c r="F261">
        <v>100</v>
      </c>
      <c r="G261">
        <v>25</v>
      </c>
      <c r="H261">
        <v>25</v>
      </c>
      <c r="I261">
        <v>140</v>
      </c>
      <c r="J261">
        <v>120</v>
      </c>
      <c r="K261">
        <v>150</v>
      </c>
      <c r="L261">
        <v>105</v>
      </c>
      <c r="M261">
        <v>10</v>
      </c>
      <c r="N261">
        <v>7</v>
      </c>
      <c r="O261">
        <v>50</v>
      </c>
      <c r="P261">
        <v>50</v>
      </c>
      <c r="Q261">
        <v>105</v>
      </c>
      <c r="R261">
        <v>80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F261">
        <v>1224</v>
      </c>
      <c r="AG261" t="s">
        <v>901</v>
      </c>
      <c r="AH261">
        <v>0</v>
      </c>
      <c r="AI261">
        <v>0.5</v>
      </c>
      <c r="AJ261">
        <v>1</v>
      </c>
    </row>
    <row r="262" spans="1:36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250</v>
      </c>
      <c r="H262">
        <v>90</v>
      </c>
      <c r="I262">
        <v>110</v>
      </c>
      <c r="J262">
        <v>140</v>
      </c>
      <c r="K262">
        <v>500</v>
      </c>
      <c r="L262">
        <v>105</v>
      </c>
      <c r="M262">
        <v>10</v>
      </c>
      <c r="N262">
        <v>1</v>
      </c>
      <c r="O262">
        <v>0</v>
      </c>
      <c r="P262">
        <v>130</v>
      </c>
      <c r="Q262">
        <v>120</v>
      </c>
      <c r="R262">
        <v>70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1120</v>
      </c>
      <c r="AF262">
        <v>336</v>
      </c>
      <c r="AG262" t="s">
        <v>904</v>
      </c>
      <c r="AH262">
        <v>0</v>
      </c>
      <c r="AI262">
        <v>0.5</v>
      </c>
      <c r="AJ262">
        <v>1</v>
      </c>
    </row>
    <row r="263" spans="1:36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1120</v>
      </c>
      <c r="AE263" t="s">
        <v>1180</v>
      </c>
      <c r="AF263">
        <v>384</v>
      </c>
      <c r="AG263" t="s">
        <v>907</v>
      </c>
      <c r="AH263">
        <v>0</v>
      </c>
      <c r="AI263">
        <v>0.5</v>
      </c>
      <c r="AJ263">
        <v>1</v>
      </c>
    </row>
    <row r="264" spans="1:36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80</v>
      </c>
      <c r="I264">
        <v>90</v>
      </c>
      <c r="J264">
        <v>110</v>
      </c>
      <c r="K264">
        <v>130</v>
      </c>
      <c r="L264">
        <v>150</v>
      </c>
      <c r="M264">
        <v>10</v>
      </c>
      <c r="N264">
        <v>3</v>
      </c>
      <c r="O264">
        <v>160</v>
      </c>
      <c r="P264">
        <v>130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1106</v>
      </c>
      <c r="AD264" t="s">
        <v>1120</v>
      </c>
      <c r="AF264">
        <v>312</v>
      </c>
      <c r="AG264" t="s">
        <v>910</v>
      </c>
      <c r="AH264">
        <v>0</v>
      </c>
      <c r="AI264">
        <v>1</v>
      </c>
      <c r="AJ264">
        <v>1</v>
      </c>
    </row>
    <row r="265" spans="1:36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F265">
        <v>288</v>
      </c>
      <c r="AG265" t="s">
        <v>913</v>
      </c>
      <c r="AH265">
        <v>0</v>
      </c>
      <c r="AI265">
        <v>0.5</v>
      </c>
      <c r="AJ265">
        <v>1</v>
      </c>
    </row>
    <row r="266" spans="1:36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80</v>
      </c>
      <c r="H266">
        <v>100</v>
      </c>
      <c r="I266">
        <v>100</v>
      </c>
      <c r="J266">
        <v>140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120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1168</v>
      </c>
      <c r="AD266" t="s">
        <v>1120</v>
      </c>
      <c r="AF266">
        <v>252</v>
      </c>
      <c r="AG266" t="s">
        <v>916</v>
      </c>
      <c r="AH266">
        <v>0</v>
      </c>
      <c r="AI266">
        <v>0.5</v>
      </c>
      <c r="AJ266">
        <v>1</v>
      </c>
    </row>
    <row r="267" spans="1:36" x14ac:dyDescent="0.4">
      <c r="A267">
        <v>4264</v>
      </c>
      <c r="B267" t="s">
        <v>917</v>
      </c>
      <c r="C267" t="s">
        <v>918</v>
      </c>
      <c r="D267">
        <v>40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120</v>
      </c>
      <c r="M267">
        <v>10</v>
      </c>
      <c r="N267">
        <v>1</v>
      </c>
      <c r="O267">
        <v>40</v>
      </c>
      <c r="P267">
        <v>80</v>
      </c>
      <c r="Q267">
        <v>115</v>
      </c>
      <c r="R267">
        <v>80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1112</v>
      </c>
      <c r="AF267">
        <v>432</v>
      </c>
      <c r="AG267" t="s">
        <v>919</v>
      </c>
      <c r="AH267">
        <v>0</v>
      </c>
      <c r="AI267">
        <v>0.5</v>
      </c>
      <c r="AJ267">
        <v>1</v>
      </c>
    </row>
    <row r="268" spans="1:36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120</v>
      </c>
      <c r="H268">
        <v>60</v>
      </c>
      <c r="I268">
        <v>120</v>
      </c>
      <c r="J268">
        <v>120</v>
      </c>
      <c r="K268">
        <v>300</v>
      </c>
      <c r="L268">
        <v>120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60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1120</v>
      </c>
      <c r="AE268" t="s">
        <v>1210</v>
      </c>
      <c r="AF268">
        <v>720</v>
      </c>
      <c r="AG268" t="s">
        <v>923</v>
      </c>
      <c r="AH268">
        <v>0</v>
      </c>
      <c r="AI268">
        <v>0.5</v>
      </c>
      <c r="AJ268">
        <v>1</v>
      </c>
    </row>
    <row r="269" spans="1:36" x14ac:dyDescent="0.4">
      <c r="A269">
        <v>4266</v>
      </c>
      <c r="B269" t="s">
        <v>924</v>
      </c>
      <c r="C269" t="s">
        <v>925</v>
      </c>
      <c r="D269">
        <v>25</v>
      </c>
      <c r="E269">
        <v>100</v>
      </c>
      <c r="F269">
        <v>100</v>
      </c>
      <c r="G269">
        <v>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400</v>
      </c>
      <c r="P269">
        <v>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1112</v>
      </c>
      <c r="AF269">
        <v>468</v>
      </c>
      <c r="AG269" t="s">
        <v>926</v>
      </c>
      <c r="AH269">
        <v>0</v>
      </c>
      <c r="AI269">
        <v>-1</v>
      </c>
      <c r="AJ269">
        <v>1</v>
      </c>
    </row>
    <row r="270" spans="1:36" x14ac:dyDescent="0.4">
      <c r="A270">
        <v>4267</v>
      </c>
      <c r="B270" t="s">
        <v>927</v>
      </c>
      <c r="C270" t="s">
        <v>928</v>
      </c>
      <c r="D270">
        <v>42</v>
      </c>
      <c r="E270">
        <v>110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516</v>
      </c>
      <c r="AD270" t="s">
        <v>1112</v>
      </c>
      <c r="AF270">
        <v>540</v>
      </c>
      <c r="AG270" t="s">
        <v>929</v>
      </c>
      <c r="AH270">
        <v>0</v>
      </c>
      <c r="AI270">
        <v>0.5</v>
      </c>
      <c r="AJ270">
        <v>1</v>
      </c>
    </row>
    <row r="271" spans="1:36" x14ac:dyDescent="0.4">
      <c r="A271">
        <v>4268</v>
      </c>
      <c r="B271" t="s">
        <v>930</v>
      </c>
      <c r="C271" t="s">
        <v>931</v>
      </c>
      <c r="D271">
        <v>28</v>
      </c>
      <c r="E271">
        <v>80</v>
      </c>
      <c r="F271">
        <v>100</v>
      </c>
      <c r="G271">
        <v>0</v>
      </c>
      <c r="H271">
        <v>50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1112</v>
      </c>
      <c r="AF271">
        <v>336</v>
      </c>
      <c r="AG271" t="s">
        <v>932</v>
      </c>
      <c r="AH271">
        <v>0</v>
      </c>
      <c r="AI271">
        <v>0.5</v>
      </c>
      <c r="AJ271">
        <v>1</v>
      </c>
    </row>
    <row r="272" spans="1:36" x14ac:dyDescent="0.4">
      <c r="A272">
        <v>4269</v>
      </c>
      <c r="B272" t="s">
        <v>933</v>
      </c>
      <c r="C272" t="s">
        <v>934</v>
      </c>
      <c r="D272">
        <v>30</v>
      </c>
      <c r="E272">
        <v>110</v>
      </c>
      <c r="F272">
        <v>100</v>
      </c>
      <c r="G272">
        <v>0</v>
      </c>
      <c r="H272">
        <v>60</v>
      </c>
      <c r="I272">
        <v>115</v>
      </c>
      <c r="J272">
        <v>100</v>
      </c>
      <c r="K272">
        <v>100</v>
      </c>
      <c r="L272">
        <v>120</v>
      </c>
      <c r="M272">
        <v>10</v>
      </c>
      <c r="N272">
        <v>1</v>
      </c>
      <c r="O272">
        <v>350</v>
      </c>
      <c r="P272">
        <v>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F272">
        <v>288</v>
      </c>
      <c r="AG272" t="s">
        <v>935</v>
      </c>
      <c r="AH272">
        <v>0</v>
      </c>
      <c r="AI272">
        <v>0.5</v>
      </c>
      <c r="AJ272">
        <v>1</v>
      </c>
    </row>
    <row r="273" spans="1:37" x14ac:dyDescent="0.4">
      <c r="A273">
        <v>4270</v>
      </c>
      <c r="B273" t="s">
        <v>936</v>
      </c>
      <c r="C273" t="s">
        <v>937</v>
      </c>
      <c r="D273">
        <v>31</v>
      </c>
      <c r="E273">
        <v>100</v>
      </c>
      <c r="F273">
        <v>100</v>
      </c>
      <c r="G273">
        <v>80</v>
      </c>
      <c r="H273">
        <v>100</v>
      </c>
      <c r="I273">
        <v>100</v>
      </c>
      <c r="J273">
        <v>100</v>
      </c>
      <c r="K273">
        <v>100</v>
      </c>
      <c r="L273">
        <v>110</v>
      </c>
      <c r="M273">
        <v>10</v>
      </c>
      <c r="N273">
        <v>1</v>
      </c>
      <c r="O273">
        <v>0</v>
      </c>
      <c r="P273">
        <v>50</v>
      </c>
      <c r="Q273">
        <v>100</v>
      </c>
      <c r="R273">
        <v>120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1120</v>
      </c>
      <c r="AF273">
        <v>252</v>
      </c>
      <c r="AG273" t="s">
        <v>938</v>
      </c>
      <c r="AH273">
        <v>0</v>
      </c>
      <c r="AI273">
        <v>0.5</v>
      </c>
      <c r="AJ273">
        <v>1</v>
      </c>
    </row>
    <row r="274" spans="1:37" x14ac:dyDescent="0.4">
      <c r="A274">
        <v>4271</v>
      </c>
      <c r="B274" t="s">
        <v>939</v>
      </c>
      <c r="C274" t="s">
        <v>940</v>
      </c>
      <c r="D274">
        <v>61</v>
      </c>
      <c r="E274">
        <v>90</v>
      </c>
      <c r="F274">
        <v>100</v>
      </c>
      <c r="G274">
        <v>60</v>
      </c>
      <c r="H274">
        <v>30</v>
      </c>
      <c r="I274">
        <v>100</v>
      </c>
      <c r="J274">
        <v>100</v>
      </c>
      <c r="K274">
        <v>140</v>
      </c>
      <c r="L274">
        <v>120</v>
      </c>
      <c r="M274">
        <v>10</v>
      </c>
      <c r="N274">
        <v>1</v>
      </c>
      <c r="O274">
        <v>150</v>
      </c>
      <c r="P274">
        <v>130</v>
      </c>
      <c r="Q274">
        <v>90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1120</v>
      </c>
      <c r="AF274">
        <v>576</v>
      </c>
      <c r="AG274" t="s">
        <v>942</v>
      </c>
      <c r="AH274">
        <v>0</v>
      </c>
      <c r="AI274">
        <v>0.5</v>
      </c>
      <c r="AJ274">
        <v>1</v>
      </c>
    </row>
    <row r="275" spans="1:37" x14ac:dyDescent="0.4">
      <c r="A275">
        <v>4272</v>
      </c>
      <c r="B275" t="s">
        <v>943</v>
      </c>
      <c r="C275" t="s">
        <v>944</v>
      </c>
      <c r="D275">
        <v>65</v>
      </c>
      <c r="E275">
        <v>80</v>
      </c>
      <c r="F275">
        <v>100</v>
      </c>
      <c r="G275">
        <v>25</v>
      </c>
      <c r="H275">
        <v>30</v>
      </c>
      <c r="I275">
        <v>100</v>
      </c>
      <c r="J275">
        <v>100</v>
      </c>
      <c r="K275">
        <v>340</v>
      </c>
      <c r="L275">
        <v>125</v>
      </c>
      <c r="M275">
        <v>10</v>
      </c>
      <c r="N275">
        <v>1</v>
      </c>
      <c r="O275">
        <v>120</v>
      </c>
      <c r="P275">
        <v>140</v>
      </c>
      <c r="Q275">
        <v>85</v>
      </c>
      <c r="R275">
        <v>80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516</v>
      </c>
      <c r="AD275" t="s">
        <v>1119</v>
      </c>
      <c r="AF275">
        <v>576</v>
      </c>
      <c r="AG275" t="s">
        <v>945</v>
      </c>
      <c r="AH275">
        <v>0</v>
      </c>
      <c r="AI275">
        <v>0.5</v>
      </c>
      <c r="AJ275">
        <v>1</v>
      </c>
    </row>
    <row r="276" spans="1:37" x14ac:dyDescent="0.4">
      <c r="A276">
        <v>4273</v>
      </c>
      <c r="B276" t="s">
        <v>946</v>
      </c>
      <c r="C276" t="s">
        <v>947</v>
      </c>
      <c r="D276">
        <v>61</v>
      </c>
      <c r="E276">
        <v>110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85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1118</v>
      </c>
      <c r="AF276">
        <v>480</v>
      </c>
      <c r="AG276" t="s">
        <v>948</v>
      </c>
      <c r="AH276">
        <v>0</v>
      </c>
      <c r="AI276">
        <v>0.5</v>
      </c>
      <c r="AJ276">
        <v>1</v>
      </c>
    </row>
    <row r="277" spans="1:37" x14ac:dyDescent="0.4">
      <c r="A277">
        <v>4274</v>
      </c>
      <c r="B277" t="s">
        <v>949</v>
      </c>
      <c r="C277" t="s">
        <v>950</v>
      </c>
      <c r="D277">
        <v>65</v>
      </c>
      <c r="E277">
        <v>100</v>
      </c>
      <c r="F277">
        <v>100</v>
      </c>
      <c r="G277">
        <v>110</v>
      </c>
      <c r="H277">
        <v>50</v>
      </c>
      <c r="I277">
        <v>70</v>
      </c>
      <c r="J277">
        <v>80</v>
      </c>
      <c r="K277">
        <v>90</v>
      </c>
      <c r="L277">
        <v>180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1120</v>
      </c>
      <c r="AF277">
        <v>900</v>
      </c>
      <c r="AG277" t="s">
        <v>951</v>
      </c>
      <c r="AH277">
        <v>0</v>
      </c>
      <c r="AI277">
        <v>0.5</v>
      </c>
      <c r="AJ277">
        <v>1</v>
      </c>
    </row>
    <row r="278" spans="1:37" x14ac:dyDescent="0.4">
      <c r="A278">
        <v>4275</v>
      </c>
      <c r="B278" t="s">
        <v>952</v>
      </c>
      <c r="C278" t="s">
        <v>953</v>
      </c>
      <c r="D278">
        <v>61</v>
      </c>
      <c r="E278">
        <v>80</v>
      </c>
      <c r="F278">
        <v>100</v>
      </c>
      <c r="G278">
        <v>60</v>
      </c>
      <c r="H278">
        <v>60</v>
      </c>
      <c r="I278">
        <v>120</v>
      </c>
      <c r="J278">
        <v>100</v>
      </c>
      <c r="K278">
        <v>100</v>
      </c>
      <c r="L278">
        <v>110</v>
      </c>
      <c r="M278">
        <v>10</v>
      </c>
      <c r="N278">
        <v>1</v>
      </c>
      <c r="O278">
        <v>180</v>
      </c>
      <c r="P278">
        <v>180</v>
      </c>
      <c r="Q278">
        <v>85</v>
      </c>
      <c r="R278">
        <v>80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516</v>
      </c>
      <c r="AD278" t="s">
        <v>1119</v>
      </c>
      <c r="AF278">
        <v>432</v>
      </c>
      <c r="AG278" t="s">
        <v>954</v>
      </c>
      <c r="AH278">
        <v>0</v>
      </c>
      <c r="AI278">
        <v>0.5</v>
      </c>
      <c r="AJ278">
        <v>1</v>
      </c>
    </row>
    <row r="279" spans="1:37" x14ac:dyDescent="0.4">
      <c r="A279">
        <v>4276</v>
      </c>
      <c r="B279" t="s">
        <v>955</v>
      </c>
      <c r="C279" t="s">
        <v>956</v>
      </c>
      <c r="D279">
        <v>72</v>
      </c>
      <c r="E279">
        <v>90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120</v>
      </c>
      <c r="P279">
        <v>120</v>
      </c>
      <c r="Q279">
        <v>80</v>
      </c>
      <c r="R279">
        <v>110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1120</v>
      </c>
      <c r="AE279" t="s">
        <v>1210</v>
      </c>
      <c r="AF279">
        <v>288</v>
      </c>
      <c r="AG279" t="s">
        <v>957</v>
      </c>
      <c r="AH279">
        <v>0</v>
      </c>
      <c r="AI279">
        <v>0.5</v>
      </c>
      <c r="AJ279">
        <v>1</v>
      </c>
    </row>
    <row r="280" spans="1:37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200</v>
      </c>
      <c r="L280">
        <v>100</v>
      </c>
      <c r="M280">
        <v>10</v>
      </c>
      <c r="N280">
        <v>1</v>
      </c>
      <c r="O280">
        <v>100</v>
      </c>
      <c r="P280">
        <v>80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641</v>
      </c>
      <c r="AD280" t="s">
        <v>1120</v>
      </c>
      <c r="AF280">
        <v>1080</v>
      </c>
      <c r="AG280" t="s">
        <v>960</v>
      </c>
      <c r="AH280">
        <v>0</v>
      </c>
      <c r="AI280">
        <v>0.5</v>
      </c>
      <c r="AJ280">
        <v>1</v>
      </c>
    </row>
    <row r="281" spans="1:37" x14ac:dyDescent="0.4">
      <c r="A281">
        <v>4278</v>
      </c>
      <c r="B281" t="s">
        <v>961</v>
      </c>
      <c r="C281" t="s">
        <v>962</v>
      </c>
      <c r="D281">
        <v>45</v>
      </c>
      <c r="E281">
        <v>100</v>
      </c>
      <c r="F281">
        <v>100</v>
      </c>
      <c r="G281">
        <v>20</v>
      </c>
      <c r="H281">
        <v>120</v>
      </c>
      <c r="I281">
        <v>120</v>
      </c>
      <c r="J281">
        <v>120</v>
      </c>
      <c r="K281">
        <v>25</v>
      </c>
      <c r="L281">
        <v>115</v>
      </c>
      <c r="M281">
        <v>10</v>
      </c>
      <c r="N281">
        <v>1</v>
      </c>
      <c r="O281">
        <v>0</v>
      </c>
      <c r="P281">
        <v>80</v>
      </c>
      <c r="Q281">
        <v>100</v>
      </c>
      <c r="R281">
        <v>80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1120</v>
      </c>
      <c r="AF281">
        <v>384</v>
      </c>
      <c r="AG281" t="s">
        <v>963</v>
      </c>
      <c r="AH281">
        <v>0</v>
      </c>
      <c r="AI281">
        <v>0.5</v>
      </c>
      <c r="AJ281">
        <v>1</v>
      </c>
    </row>
    <row r="282" spans="1:37" x14ac:dyDescent="0.4">
      <c r="A282">
        <v>4279</v>
      </c>
      <c r="B282" t="s">
        <v>964</v>
      </c>
      <c r="C282" t="s">
        <v>965</v>
      </c>
      <c r="D282">
        <v>37</v>
      </c>
      <c r="E282">
        <v>100</v>
      </c>
      <c r="F282">
        <v>100</v>
      </c>
      <c r="G282">
        <v>20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1120</v>
      </c>
      <c r="AF282">
        <v>540</v>
      </c>
      <c r="AG282" t="s">
        <v>966</v>
      </c>
      <c r="AH282">
        <v>0</v>
      </c>
      <c r="AI282">
        <v>0.5</v>
      </c>
      <c r="AJ282">
        <v>1</v>
      </c>
    </row>
    <row r="283" spans="1:37" x14ac:dyDescent="0.4">
      <c r="A283">
        <v>4280</v>
      </c>
      <c r="B283" t="s">
        <v>967</v>
      </c>
      <c r="C283" t="s">
        <v>968</v>
      </c>
      <c r="D283">
        <v>60</v>
      </c>
      <c r="E283">
        <v>140</v>
      </c>
      <c r="F283">
        <v>100</v>
      </c>
      <c r="G283">
        <v>20</v>
      </c>
      <c r="H283">
        <v>100</v>
      </c>
      <c r="I283">
        <v>105</v>
      </c>
      <c r="J283">
        <v>105</v>
      </c>
      <c r="K283">
        <v>100</v>
      </c>
      <c r="L283">
        <v>130</v>
      </c>
      <c r="M283">
        <v>15</v>
      </c>
      <c r="N283">
        <v>1</v>
      </c>
      <c r="O283">
        <v>140</v>
      </c>
      <c r="P283">
        <v>20</v>
      </c>
      <c r="Q283">
        <v>110</v>
      </c>
      <c r="R283">
        <v>80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1195</v>
      </c>
      <c r="AD283" t="s">
        <v>1112</v>
      </c>
      <c r="AE283" t="s">
        <v>327</v>
      </c>
      <c r="AF283">
        <v>720</v>
      </c>
      <c r="AG283" t="s">
        <v>969</v>
      </c>
      <c r="AH283">
        <v>0</v>
      </c>
      <c r="AI283">
        <v>1</v>
      </c>
      <c r="AJ283">
        <v>1</v>
      </c>
    </row>
    <row r="284" spans="1:37" x14ac:dyDescent="0.4">
      <c r="A284">
        <v>4281</v>
      </c>
      <c r="B284" t="s">
        <v>970</v>
      </c>
      <c r="C284" t="s">
        <v>971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F284">
        <v>696</v>
      </c>
      <c r="AG284" t="s">
        <v>972</v>
      </c>
      <c r="AH284">
        <v>0</v>
      </c>
      <c r="AI284">
        <v>0.5</v>
      </c>
      <c r="AJ284">
        <v>1</v>
      </c>
    </row>
    <row r="285" spans="1:37" x14ac:dyDescent="0.4">
      <c r="A285">
        <v>4282</v>
      </c>
      <c r="B285" t="s">
        <v>973</v>
      </c>
      <c r="C285" t="s">
        <v>974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1092</v>
      </c>
      <c r="AD285" t="s">
        <v>115</v>
      </c>
      <c r="AE285" t="s">
        <v>327</v>
      </c>
      <c r="AF285">
        <v>936</v>
      </c>
      <c r="AG285" t="s">
        <v>975</v>
      </c>
      <c r="AH285">
        <v>0</v>
      </c>
      <c r="AI285">
        <v>-1</v>
      </c>
      <c r="AJ285">
        <v>1</v>
      </c>
    </row>
    <row r="286" spans="1:37" x14ac:dyDescent="0.4">
      <c r="A286">
        <v>4283</v>
      </c>
      <c r="B286" t="s">
        <v>976</v>
      </c>
      <c r="C286" t="s">
        <v>977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 t="s">
        <v>327</v>
      </c>
      <c r="AF286">
        <v>384</v>
      </c>
      <c r="AG286" t="s">
        <v>978</v>
      </c>
      <c r="AH286">
        <v>0</v>
      </c>
      <c r="AI286">
        <v>0.5</v>
      </c>
      <c r="AJ286">
        <v>1</v>
      </c>
    </row>
    <row r="287" spans="1:37" x14ac:dyDescent="0.4">
      <c r="A287">
        <v>4284</v>
      </c>
      <c r="B287" t="s">
        <v>979</v>
      </c>
      <c r="C287" t="s">
        <v>980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F287">
        <v>0</v>
      </c>
      <c r="AG287" t="s">
        <v>981</v>
      </c>
      <c r="AH287">
        <v>0</v>
      </c>
      <c r="AI287">
        <v>-1</v>
      </c>
      <c r="AJ287">
        <v>1</v>
      </c>
      <c r="AK287" t="s">
        <v>1171</v>
      </c>
    </row>
    <row r="288" spans="1:37" x14ac:dyDescent="0.4">
      <c r="A288">
        <v>4285</v>
      </c>
      <c r="B288" t="s">
        <v>982</v>
      </c>
      <c r="C288" t="s">
        <v>983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984</v>
      </c>
      <c r="AE288" t="s">
        <v>1210</v>
      </c>
      <c r="AF288">
        <v>216</v>
      </c>
      <c r="AG288" t="s">
        <v>985</v>
      </c>
      <c r="AH288">
        <v>0</v>
      </c>
      <c r="AI288">
        <v>0.5</v>
      </c>
      <c r="AJ288">
        <v>1</v>
      </c>
      <c r="AK288" t="s">
        <v>1171</v>
      </c>
    </row>
    <row r="289" spans="1:37" x14ac:dyDescent="0.4">
      <c r="A289">
        <v>4286</v>
      </c>
      <c r="B289" t="s">
        <v>986</v>
      </c>
      <c r="C289" t="s">
        <v>987</v>
      </c>
      <c r="D289">
        <v>99</v>
      </c>
      <c r="E289">
        <v>100</v>
      </c>
      <c r="F289">
        <v>100</v>
      </c>
      <c r="G289">
        <v>60</v>
      </c>
      <c r="H289">
        <v>70</v>
      </c>
      <c r="I289">
        <v>70</v>
      </c>
      <c r="J289">
        <v>30</v>
      </c>
      <c r="K289">
        <v>100</v>
      </c>
      <c r="L289">
        <v>40</v>
      </c>
      <c r="M289">
        <v>10</v>
      </c>
      <c r="N289">
        <v>3</v>
      </c>
      <c r="O289">
        <v>50</v>
      </c>
      <c r="P289">
        <v>60</v>
      </c>
      <c r="Q289">
        <v>100</v>
      </c>
      <c r="R289">
        <v>100</v>
      </c>
      <c r="S289">
        <v>12</v>
      </c>
      <c r="T289">
        <v>15</v>
      </c>
      <c r="U289" t="s">
        <v>144</v>
      </c>
      <c r="V289" t="s">
        <v>229</v>
      </c>
      <c r="W289" t="s">
        <v>109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1165</v>
      </c>
      <c r="AD289" t="s">
        <v>99</v>
      </c>
      <c r="AE289" t="s">
        <v>1210</v>
      </c>
      <c r="AF289">
        <v>504</v>
      </c>
      <c r="AG289" t="s">
        <v>988</v>
      </c>
      <c r="AH289">
        <v>0</v>
      </c>
      <c r="AI289">
        <v>0.5</v>
      </c>
      <c r="AJ289">
        <v>1.4</v>
      </c>
    </row>
    <row r="290" spans="1:37" x14ac:dyDescent="0.4">
      <c r="A290">
        <v>4287</v>
      </c>
      <c r="B290" t="s">
        <v>989</v>
      </c>
      <c r="C290" t="s">
        <v>990</v>
      </c>
      <c r="D290">
        <v>99</v>
      </c>
      <c r="E290">
        <v>75</v>
      </c>
      <c r="F290">
        <v>100</v>
      </c>
      <c r="G290">
        <v>100</v>
      </c>
      <c r="H290">
        <v>70</v>
      </c>
      <c r="I290">
        <v>70</v>
      </c>
      <c r="J290">
        <v>30</v>
      </c>
      <c r="K290">
        <v>100</v>
      </c>
      <c r="L290">
        <v>45</v>
      </c>
      <c r="M290">
        <v>10</v>
      </c>
      <c r="N290">
        <v>3</v>
      </c>
      <c r="O290">
        <v>60</v>
      </c>
      <c r="P290">
        <v>70</v>
      </c>
      <c r="Q290">
        <v>100</v>
      </c>
      <c r="R290">
        <v>100</v>
      </c>
      <c r="S290">
        <v>12</v>
      </c>
      <c r="T290">
        <v>15</v>
      </c>
      <c r="U290" t="s">
        <v>144</v>
      </c>
      <c r="V290" t="s">
        <v>229</v>
      </c>
      <c r="W290" t="s">
        <v>109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F290">
        <v>504</v>
      </c>
      <c r="AG290" t="s">
        <v>991</v>
      </c>
      <c r="AH290">
        <v>0</v>
      </c>
      <c r="AI290">
        <v>0.5</v>
      </c>
      <c r="AJ290">
        <v>1</v>
      </c>
    </row>
    <row r="291" spans="1:37" x14ac:dyDescent="0.4">
      <c r="A291">
        <v>4288</v>
      </c>
      <c r="B291" t="s">
        <v>992</v>
      </c>
      <c r="C291" t="s">
        <v>993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1119</v>
      </c>
      <c r="AF291">
        <v>384</v>
      </c>
      <c r="AG291" t="s">
        <v>994</v>
      </c>
      <c r="AH291">
        <v>0</v>
      </c>
      <c r="AI291">
        <v>0.5</v>
      </c>
      <c r="AJ291">
        <v>1</v>
      </c>
    </row>
    <row r="292" spans="1:37" x14ac:dyDescent="0.4">
      <c r="A292">
        <v>4289</v>
      </c>
      <c r="B292" t="s">
        <v>995</v>
      </c>
      <c r="C292" t="s">
        <v>996</v>
      </c>
      <c r="D292">
        <v>69</v>
      </c>
      <c r="E292">
        <v>105</v>
      </c>
      <c r="F292">
        <v>100</v>
      </c>
      <c r="G292">
        <v>50</v>
      </c>
      <c r="H292">
        <v>50</v>
      </c>
      <c r="I292">
        <v>110</v>
      </c>
      <c r="J292">
        <v>130</v>
      </c>
      <c r="K292">
        <v>100</v>
      </c>
      <c r="L292">
        <v>110</v>
      </c>
      <c r="M292">
        <v>25</v>
      </c>
      <c r="N292">
        <v>2</v>
      </c>
      <c r="O292">
        <v>70</v>
      </c>
      <c r="P292">
        <v>100</v>
      </c>
      <c r="Q292">
        <v>105</v>
      </c>
      <c r="R292">
        <v>95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F292">
        <v>480</v>
      </c>
      <c r="AG292" t="s">
        <v>997</v>
      </c>
      <c r="AH292">
        <v>0</v>
      </c>
      <c r="AI292">
        <v>0.5</v>
      </c>
      <c r="AJ292">
        <v>1</v>
      </c>
    </row>
    <row r="293" spans="1:37" x14ac:dyDescent="0.4">
      <c r="A293">
        <v>4290</v>
      </c>
      <c r="B293" t="s">
        <v>998</v>
      </c>
      <c r="C293" t="s">
        <v>999</v>
      </c>
      <c r="D293">
        <v>51</v>
      </c>
      <c r="E293">
        <v>120</v>
      </c>
      <c r="F293">
        <v>100</v>
      </c>
      <c r="G293">
        <v>50</v>
      </c>
      <c r="H293">
        <v>100</v>
      </c>
      <c r="I293">
        <v>100</v>
      </c>
      <c r="J293">
        <v>100</v>
      </c>
      <c r="K293">
        <v>180</v>
      </c>
      <c r="L293">
        <v>140</v>
      </c>
      <c r="M293">
        <v>10</v>
      </c>
      <c r="N293">
        <v>3</v>
      </c>
      <c r="O293">
        <v>100</v>
      </c>
      <c r="P293">
        <v>130</v>
      </c>
      <c r="Q293">
        <v>120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1196</v>
      </c>
      <c r="AF293">
        <v>576</v>
      </c>
      <c r="AG293" t="s">
        <v>1000</v>
      </c>
      <c r="AH293">
        <v>0</v>
      </c>
      <c r="AI293">
        <v>0.5</v>
      </c>
      <c r="AJ293">
        <v>1</v>
      </c>
    </row>
    <row r="294" spans="1:37" x14ac:dyDescent="0.4">
      <c r="A294">
        <v>4291</v>
      </c>
      <c r="B294" t="s">
        <v>1001</v>
      </c>
      <c r="C294" t="s">
        <v>1002</v>
      </c>
      <c r="D294">
        <v>40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F294">
        <v>432</v>
      </c>
      <c r="AG294" t="s">
        <v>1003</v>
      </c>
      <c r="AH294">
        <v>0</v>
      </c>
      <c r="AI294">
        <v>0.5</v>
      </c>
      <c r="AJ294">
        <v>1</v>
      </c>
    </row>
    <row r="295" spans="1:37" x14ac:dyDescent="0.4">
      <c r="A295">
        <v>4292</v>
      </c>
      <c r="B295" t="s">
        <v>1004</v>
      </c>
      <c r="C295" t="s">
        <v>1005</v>
      </c>
      <c r="D295">
        <v>65</v>
      </c>
      <c r="E295">
        <v>135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250</v>
      </c>
      <c r="L295">
        <v>115</v>
      </c>
      <c r="M295">
        <v>10</v>
      </c>
      <c r="N295">
        <v>2</v>
      </c>
      <c r="O295">
        <v>50</v>
      </c>
      <c r="P295">
        <v>300</v>
      </c>
      <c r="Q295">
        <v>115</v>
      </c>
      <c r="R295">
        <v>90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1196</v>
      </c>
      <c r="AF295">
        <v>624</v>
      </c>
      <c r="AG295" t="s">
        <v>1006</v>
      </c>
      <c r="AH295">
        <v>0</v>
      </c>
      <c r="AI295">
        <v>0.5</v>
      </c>
      <c r="AJ295">
        <v>1</v>
      </c>
    </row>
    <row r="296" spans="1:37" x14ac:dyDescent="0.4">
      <c r="A296">
        <v>4293</v>
      </c>
      <c r="B296" t="s">
        <v>1007</v>
      </c>
      <c r="C296" t="s">
        <v>1008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170</v>
      </c>
      <c r="J296">
        <v>110</v>
      </c>
      <c r="K296">
        <v>400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115</v>
      </c>
      <c r="R296">
        <v>140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F296">
        <v>480</v>
      </c>
      <c r="AG296" t="s">
        <v>1009</v>
      </c>
      <c r="AH296">
        <v>0</v>
      </c>
      <c r="AI296">
        <v>0.5</v>
      </c>
      <c r="AJ296">
        <v>1</v>
      </c>
    </row>
    <row r="297" spans="1:37" x14ac:dyDescent="0.4">
      <c r="A297">
        <v>4294</v>
      </c>
      <c r="B297" t="s">
        <v>1010</v>
      </c>
      <c r="C297" t="s">
        <v>1011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130</v>
      </c>
      <c r="M297">
        <v>20</v>
      </c>
      <c r="N297">
        <v>3</v>
      </c>
      <c r="O297">
        <v>30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F297">
        <v>425</v>
      </c>
      <c r="AG297" t="s">
        <v>1012</v>
      </c>
      <c r="AH297">
        <v>0</v>
      </c>
      <c r="AI297">
        <v>0.5</v>
      </c>
      <c r="AJ297">
        <v>1</v>
      </c>
    </row>
    <row r="298" spans="1:37" x14ac:dyDescent="0.4">
      <c r="A298">
        <v>4295</v>
      </c>
      <c r="B298" t="s">
        <v>1013</v>
      </c>
      <c r="C298" t="s">
        <v>1014</v>
      </c>
      <c r="D298">
        <v>43</v>
      </c>
      <c r="E298">
        <v>130</v>
      </c>
      <c r="F298">
        <v>100</v>
      </c>
      <c r="G298">
        <v>40</v>
      </c>
      <c r="H298">
        <v>50</v>
      </c>
      <c r="I298">
        <v>100</v>
      </c>
      <c r="J298">
        <v>110</v>
      </c>
      <c r="K298">
        <v>80</v>
      </c>
      <c r="L298">
        <v>120</v>
      </c>
      <c r="M298">
        <v>10</v>
      </c>
      <c r="N298">
        <v>1</v>
      </c>
      <c r="O298">
        <v>5</v>
      </c>
      <c r="P298">
        <v>100</v>
      </c>
      <c r="Q298">
        <v>100</v>
      </c>
      <c r="R298">
        <v>110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1112</v>
      </c>
      <c r="AF298">
        <v>672</v>
      </c>
      <c r="AG298" t="s">
        <v>1015</v>
      </c>
      <c r="AH298">
        <v>0</v>
      </c>
      <c r="AI298">
        <v>0.5</v>
      </c>
      <c r="AJ298">
        <v>1</v>
      </c>
    </row>
    <row r="299" spans="1:37" x14ac:dyDescent="0.4">
      <c r="A299">
        <v>4296</v>
      </c>
      <c r="B299" t="s">
        <v>1016</v>
      </c>
      <c r="C299" t="s">
        <v>1096</v>
      </c>
      <c r="D299">
        <v>61</v>
      </c>
      <c r="E299">
        <v>120</v>
      </c>
      <c r="F299">
        <v>100</v>
      </c>
      <c r="G299">
        <v>120</v>
      </c>
      <c r="H299">
        <v>100</v>
      </c>
      <c r="I299">
        <v>95</v>
      </c>
      <c r="J299">
        <v>120</v>
      </c>
      <c r="K299">
        <v>200</v>
      </c>
      <c r="L299">
        <v>120</v>
      </c>
      <c r="M299">
        <v>10</v>
      </c>
      <c r="N299">
        <v>1</v>
      </c>
      <c r="O299">
        <v>70</v>
      </c>
      <c r="P299">
        <v>70</v>
      </c>
      <c r="Q299">
        <v>110</v>
      </c>
      <c r="R299">
        <v>120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456</v>
      </c>
      <c r="AD299" t="s">
        <v>1196</v>
      </c>
      <c r="AE299" t="s">
        <v>1210</v>
      </c>
      <c r="AF299">
        <v>540</v>
      </c>
      <c r="AG299" t="s">
        <v>1017</v>
      </c>
      <c r="AH299">
        <v>0</v>
      </c>
      <c r="AI299">
        <v>0.5</v>
      </c>
      <c r="AJ299">
        <v>1</v>
      </c>
    </row>
    <row r="300" spans="1:37" x14ac:dyDescent="0.4">
      <c r="A300">
        <v>4297</v>
      </c>
      <c r="B300" t="s">
        <v>1018</v>
      </c>
      <c r="C300" t="s">
        <v>1019</v>
      </c>
      <c r="D300">
        <v>46</v>
      </c>
      <c r="E300">
        <v>100</v>
      </c>
      <c r="F300">
        <v>100</v>
      </c>
      <c r="G300">
        <v>30</v>
      </c>
      <c r="H300">
        <v>40</v>
      </c>
      <c r="I300">
        <v>110</v>
      </c>
      <c r="J300">
        <v>90</v>
      </c>
      <c r="K300">
        <v>200</v>
      </c>
      <c r="L300">
        <v>100</v>
      </c>
      <c r="M300">
        <v>15</v>
      </c>
      <c r="N300">
        <v>3</v>
      </c>
      <c r="O300">
        <v>30</v>
      </c>
      <c r="P300">
        <v>60</v>
      </c>
      <c r="Q300">
        <v>120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1098</v>
      </c>
      <c r="AD300" t="s">
        <v>42</v>
      </c>
      <c r="AF300">
        <v>624</v>
      </c>
      <c r="AG300" t="s">
        <v>1020</v>
      </c>
      <c r="AH300">
        <v>0</v>
      </c>
      <c r="AI300">
        <v>0.5</v>
      </c>
      <c r="AJ300">
        <v>1</v>
      </c>
    </row>
    <row r="301" spans="1:37" x14ac:dyDescent="0.4">
      <c r="A301">
        <v>4298</v>
      </c>
      <c r="B301" t="s">
        <v>1176</v>
      </c>
      <c r="C301" t="s">
        <v>1177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F301">
        <v>200</v>
      </c>
      <c r="AG301" t="s">
        <v>981</v>
      </c>
      <c r="AH301">
        <v>0</v>
      </c>
      <c r="AI301">
        <v>-1</v>
      </c>
      <c r="AJ301">
        <v>1</v>
      </c>
      <c r="AK301" t="s">
        <v>1178</v>
      </c>
    </row>
    <row r="302" spans="1:37" x14ac:dyDescent="0.4">
      <c r="A302">
        <v>4299</v>
      </c>
      <c r="B302" t="s">
        <v>1186</v>
      </c>
      <c r="C302" t="s">
        <v>1188</v>
      </c>
      <c r="D302">
        <v>56</v>
      </c>
      <c r="E302">
        <v>100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</v>
      </c>
      <c r="N302">
        <v>1</v>
      </c>
      <c r="O302">
        <v>100</v>
      </c>
      <c r="P302">
        <v>100</v>
      </c>
      <c r="Q302">
        <v>100</v>
      </c>
      <c r="R302">
        <v>100</v>
      </c>
      <c r="S302">
        <v>10</v>
      </c>
      <c r="T302">
        <v>12</v>
      </c>
      <c r="U302" t="s">
        <v>47</v>
      </c>
      <c r="V302" t="s">
        <v>48</v>
      </c>
      <c r="W302" t="s">
        <v>63</v>
      </c>
      <c r="X302">
        <v>1292</v>
      </c>
      <c r="Y302">
        <v>340</v>
      </c>
      <c r="Z302">
        <v>792</v>
      </c>
      <c r="AA302">
        <v>155</v>
      </c>
      <c r="AB302" t="s">
        <v>41</v>
      </c>
      <c r="AC302" t="s">
        <v>181</v>
      </c>
      <c r="AD302" t="s">
        <v>42</v>
      </c>
      <c r="AE302" t="s">
        <v>1210</v>
      </c>
      <c r="AF302">
        <v>825</v>
      </c>
      <c r="AG302" t="s">
        <v>1187</v>
      </c>
      <c r="AH302">
        <v>0</v>
      </c>
      <c r="AI302">
        <v>0.5</v>
      </c>
      <c r="AJ302">
        <v>1</v>
      </c>
    </row>
    <row r="303" spans="1:37" x14ac:dyDescent="0.4">
      <c r="A303">
        <v>5000</v>
      </c>
      <c r="B303" t="s">
        <v>44</v>
      </c>
      <c r="C303" t="s">
        <v>37</v>
      </c>
      <c r="D303">
        <v>50</v>
      </c>
      <c r="E303">
        <v>80</v>
      </c>
      <c r="F303">
        <v>80</v>
      </c>
      <c r="G303">
        <v>80</v>
      </c>
      <c r="H303">
        <v>80</v>
      </c>
      <c r="I303">
        <v>80</v>
      </c>
      <c r="J303">
        <v>80</v>
      </c>
      <c r="K303">
        <v>80</v>
      </c>
      <c r="L303">
        <v>100</v>
      </c>
      <c r="M303">
        <v>5</v>
      </c>
      <c r="N303">
        <v>1</v>
      </c>
      <c r="O303">
        <v>50</v>
      </c>
      <c r="P303">
        <v>50</v>
      </c>
      <c r="Q303">
        <v>100</v>
      </c>
      <c r="R303">
        <v>100</v>
      </c>
      <c r="S303">
        <v>10</v>
      </c>
      <c r="T303">
        <v>12</v>
      </c>
      <c r="U303" t="s">
        <v>38</v>
      </c>
      <c r="V303" t="s">
        <v>39</v>
      </c>
      <c r="W303" t="s">
        <v>40</v>
      </c>
      <c r="X303">
        <v>1872</v>
      </c>
      <c r="Y303">
        <v>480</v>
      </c>
      <c r="Z303">
        <v>672</v>
      </c>
      <c r="AA303">
        <v>400</v>
      </c>
      <c r="AB303" t="s">
        <v>41</v>
      </c>
      <c r="AC303" t="s">
        <v>39</v>
      </c>
      <c r="AD303" t="s">
        <v>1117</v>
      </c>
      <c r="AF303">
        <v>288</v>
      </c>
      <c r="AG303" t="s">
        <v>43</v>
      </c>
      <c r="AH303">
        <v>0</v>
      </c>
      <c r="AI303">
        <v>0.5</v>
      </c>
      <c r="AJ303">
        <v>1.1000000000000001</v>
      </c>
    </row>
    <row r="304" spans="1:37" x14ac:dyDescent="0.4">
      <c r="A304">
        <v>6000</v>
      </c>
      <c r="B304" t="s">
        <v>1093</v>
      </c>
      <c r="C304" t="s">
        <v>565</v>
      </c>
      <c r="D304">
        <v>65</v>
      </c>
      <c r="E304">
        <v>15</v>
      </c>
      <c r="F304">
        <v>100</v>
      </c>
      <c r="G304">
        <v>100</v>
      </c>
      <c r="H304">
        <v>100</v>
      </c>
      <c r="I304">
        <v>120</v>
      </c>
      <c r="J304">
        <v>120</v>
      </c>
      <c r="K304">
        <v>200</v>
      </c>
      <c r="L304">
        <v>75</v>
      </c>
      <c r="M304">
        <v>15</v>
      </c>
      <c r="N304">
        <v>1</v>
      </c>
      <c r="O304">
        <v>40</v>
      </c>
      <c r="P304">
        <v>130</v>
      </c>
      <c r="Q304">
        <v>0</v>
      </c>
      <c r="R304">
        <v>0</v>
      </c>
      <c r="S304">
        <v>10</v>
      </c>
      <c r="T304">
        <v>12</v>
      </c>
      <c r="U304" t="s">
        <v>38</v>
      </c>
      <c r="V304" t="s">
        <v>219</v>
      </c>
      <c r="W304" t="s">
        <v>274</v>
      </c>
      <c r="X304">
        <v>1276</v>
      </c>
      <c r="Y304">
        <v>288</v>
      </c>
      <c r="Z304">
        <v>576</v>
      </c>
      <c r="AA304">
        <v>150</v>
      </c>
      <c r="AB304" t="s">
        <v>119</v>
      </c>
      <c r="AC304" t="s">
        <v>566</v>
      </c>
      <c r="AD304" t="s">
        <v>1120</v>
      </c>
      <c r="AF304">
        <v>180</v>
      </c>
      <c r="AG304" t="s">
        <v>567</v>
      </c>
      <c r="AH304">
        <v>0</v>
      </c>
      <c r="AI304">
        <v>0.5</v>
      </c>
      <c r="AJ304">
        <v>1</v>
      </c>
      <c r="AK304" t="s">
        <v>1094</v>
      </c>
    </row>
    <row r="305" spans="1:37" x14ac:dyDescent="0.4">
      <c r="A305">
        <v>6001</v>
      </c>
      <c r="B305" t="s">
        <v>1102</v>
      </c>
      <c r="C305" t="s">
        <v>77</v>
      </c>
      <c r="D305">
        <v>13</v>
      </c>
      <c r="E305">
        <v>100</v>
      </c>
      <c r="F305">
        <v>100</v>
      </c>
      <c r="G305">
        <v>100</v>
      </c>
      <c r="H305">
        <v>80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0</v>
      </c>
      <c r="O305">
        <v>100</v>
      </c>
      <c r="P305">
        <v>100</v>
      </c>
      <c r="Q305">
        <v>0</v>
      </c>
      <c r="R305">
        <v>0</v>
      </c>
      <c r="S305">
        <v>1</v>
      </c>
      <c r="T305">
        <v>1</v>
      </c>
      <c r="U305" t="s">
        <v>47</v>
      </c>
      <c r="V305" t="s">
        <v>48</v>
      </c>
      <c r="W305" t="s">
        <v>619</v>
      </c>
      <c r="X305">
        <v>701</v>
      </c>
      <c r="Y305">
        <v>1</v>
      </c>
      <c r="Z305">
        <v>1</v>
      </c>
      <c r="AA305">
        <v>-1</v>
      </c>
      <c r="AB305" t="s">
        <v>41</v>
      </c>
      <c r="AC305" t="s">
        <v>1089</v>
      </c>
      <c r="AD305" t="s">
        <v>59</v>
      </c>
      <c r="AF305">
        <v>288</v>
      </c>
      <c r="AG305" t="s">
        <v>79</v>
      </c>
      <c r="AH305">
        <v>0</v>
      </c>
      <c r="AI305">
        <v>-1</v>
      </c>
      <c r="AJ305">
        <v>1.2</v>
      </c>
    </row>
    <row r="306" spans="1:37" x14ac:dyDescent="0.4">
      <c r="A306">
        <v>6002</v>
      </c>
      <c r="B306" t="s">
        <v>1103</v>
      </c>
      <c r="C306" t="s">
        <v>1104</v>
      </c>
      <c r="D306">
        <v>24</v>
      </c>
      <c r="E306">
        <v>90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105</v>
      </c>
      <c r="M306">
        <v>10</v>
      </c>
      <c r="N306">
        <v>1</v>
      </c>
      <c r="O306">
        <v>100</v>
      </c>
      <c r="P306">
        <v>100</v>
      </c>
      <c r="Q306">
        <v>0</v>
      </c>
      <c r="R306">
        <v>0</v>
      </c>
      <c r="S306">
        <v>12</v>
      </c>
      <c r="T306">
        <v>12</v>
      </c>
      <c r="U306" t="s">
        <v>38</v>
      </c>
      <c r="V306" t="s">
        <v>48</v>
      </c>
      <c r="W306" t="s">
        <v>619</v>
      </c>
      <c r="X306">
        <v>500</v>
      </c>
      <c r="Y306">
        <v>288</v>
      </c>
      <c r="Z306">
        <v>288</v>
      </c>
      <c r="AA306">
        <v>120</v>
      </c>
      <c r="AB306" t="s">
        <v>41</v>
      </c>
      <c r="AC306" t="s">
        <v>1088</v>
      </c>
      <c r="AD306" t="s">
        <v>1120</v>
      </c>
      <c r="AF306">
        <v>504</v>
      </c>
      <c r="AG306" t="s">
        <v>283</v>
      </c>
      <c r="AH306">
        <v>0</v>
      </c>
      <c r="AI306">
        <v>0.5</v>
      </c>
      <c r="AJ306">
        <v>0.7</v>
      </c>
      <c r="AK306" t="s">
        <v>1105</v>
      </c>
    </row>
    <row r="307" spans="1:37" x14ac:dyDescent="0.4">
      <c r="A307">
        <v>6003</v>
      </c>
      <c r="B307" t="s">
        <v>1122</v>
      </c>
      <c r="C307" t="s">
        <v>1123</v>
      </c>
      <c r="D307">
        <v>48</v>
      </c>
      <c r="E307">
        <v>55</v>
      </c>
      <c r="F307">
        <v>100</v>
      </c>
      <c r="G307">
        <v>50</v>
      </c>
      <c r="H307">
        <v>50</v>
      </c>
      <c r="I307">
        <v>125</v>
      </c>
      <c r="J307">
        <v>100</v>
      </c>
      <c r="K307">
        <v>100</v>
      </c>
      <c r="L307">
        <v>115</v>
      </c>
      <c r="M307">
        <v>15</v>
      </c>
      <c r="N307">
        <v>1</v>
      </c>
      <c r="O307">
        <v>300</v>
      </c>
      <c r="P307">
        <v>350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49</v>
      </c>
      <c r="X307">
        <v>902</v>
      </c>
      <c r="Y307">
        <v>432</v>
      </c>
      <c r="Z307">
        <v>648</v>
      </c>
      <c r="AA307">
        <v>150</v>
      </c>
      <c r="AB307" t="s">
        <v>119</v>
      </c>
      <c r="AC307" t="s">
        <v>120</v>
      </c>
      <c r="AD307" t="s">
        <v>1120</v>
      </c>
      <c r="AE307" t="s">
        <v>1205</v>
      </c>
      <c r="AF307">
        <v>216</v>
      </c>
      <c r="AG307" t="s">
        <v>1124</v>
      </c>
      <c r="AH307">
        <v>0</v>
      </c>
      <c r="AI307">
        <v>0.5</v>
      </c>
      <c r="AJ307">
        <v>1</v>
      </c>
    </row>
    <row r="308" spans="1:37" x14ac:dyDescent="0.4">
      <c r="A308">
        <v>6004</v>
      </c>
      <c r="B308" t="s">
        <v>1125</v>
      </c>
      <c r="C308" t="s">
        <v>1126</v>
      </c>
      <c r="D308">
        <v>38</v>
      </c>
      <c r="E308">
        <v>100</v>
      </c>
      <c r="F308">
        <v>100</v>
      </c>
      <c r="G308">
        <v>20</v>
      </c>
      <c r="H308">
        <v>100</v>
      </c>
      <c r="I308">
        <v>130</v>
      </c>
      <c r="J308">
        <v>100</v>
      </c>
      <c r="K308">
        <v>100</v>
      </c>
      <c r="L308">
        <v>100</v>
      </c>
      <c r="M308">
        <v>10</v>
      </c>
      <c r="N308">
        <v>3</v>
      </c>
      <c r="O308">
        <v>40</v>
      </c>
      <c r="P308">
        <v>120</v>
      </c>
      <c r="Q308">
        <v>100</v>
      </c>
      <c r="R308">
        <v>100</v>
      </c>
      <c r="S308">
        <v>10</v>
      </c>
      <c r="T308">
        <v>12</v>
      </c>
      <c r="U308" t="s">
        <v>38</v>
      </c>
      <c r="V308" t="s">
        <v>53</v>
      </c>
      <c r="W308" t="s">
        <v>40</v>
      </c>
      <c r="X308">
        <v>1540</v>
      </c>
      <c r="Y308">
        <v>576</v>
      </c>
      <c r="Z308">
        <v>720</v>
      </c>
      <c r="AA308">
        <v>300</v>
      </c>
      <c r="AB308" t="s">
        <v>41</v>
      </c>
      <c r="AC308" t="s">
        <v>41</v>
      </c>
      <c r="AD308" t="s">
        <v>1119</v>
      </c>
      <c r="AF308">
        <v>324</v>
      </c>
      <c r="AG308" t="s">
        <v>1127</v>
      </c>
      <c r="AH308">
        <v>0</v>
      </c>
      <c r="AI308">
        <v>0.5</v>
      </c>
      <c r="AJ308">
        <v>1</v>
      </c>
    </row>
    <row r="309" spans="1:37" x14ac:dyDescent="0.4">
      <c r="A309">
        <v>6005</v>
      </c>
      <c r="B309" t="s">
        <v>1133</v>
      </c>
      <c r="C309" t="s">
        <v>1134</v>
      </c>
      <c r="D309">
        <v>34</v>
      </c>
      <c r="E309">
        <v>100</v>
      </c>
      <c r="F309">
        <v>100</v>
      </c>
      <c r="G309">
        <v>100</v>
      </c>
      <c r="H309">
        <v>100</v>
      </c>
      <c r="I309">
        <v>140</v>
      </c>
      <c r="J309">
        <v>100</v>
      </c>
      <c r="K309">
        <v>400</v>
      </c>
      <c r="L309">
        <v>100</v>
      </c>
      <c r="M309">
        <v>10</v>
      </c>
      <c r="N309">
        <v>1</v>
      </c>
      <c r="O309">
        <v>0</v>
      </c>
      <c r="P309">
        <v>60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53</v>
      </c>
      <c r="W309" t="s">
        <v>49</v>
      </c>
      <c r="X309">
        <v>1000</v>
      </c>
      <c r="Y309">
        <v>1000</v>
      </c>
      <c r="Z309">
        <v>500</v>
      </c>
      <c r="AA309">
        <v>140</v>
      </c>
      <c r="AB309" t="s">
        <v>41</v>
      </c>
      <c r="AC309" t="s">
        <v>275</v>
      </c>
      <c r="AD309" t="s">
        <v>1119</v>
      </c>
      <c r="AF309">
        <v>620</v>
      </c>
      <c r="AG309" t="s">
        <v>103</v>
      </c>
      <c r="AH309">
        <v>0</v>
      </c>
      <c r="AI309">
        <v>0.5</v>
      </c>
      <c r="AJ309">
        <v>1</v>
      </c>
      <c r="AK309" t="s">
        <v>1132</v>
      </c>
    </row>
    <row r="310" spans="1:37" x14ac:dyDescent="0.4">
      <c r="A310">
        <v>6006</v>
      </c>
      <c r="B310" t="s">
        <v>1135</v>
      </c>
      <c r="C310" t="s">
        <v>1138</v>
      </c>
      <c r="D310">
        <v>31</v>
      </c>
      <c r="E310">
        <v>130</v>
      </c>
      <c r="F310">
        <v>100</v>
      </c>
      <c r="G310">
        <v>100</v>
      </c>
      <c r="H310">
        <v>130</v>
      </c>
      <c r="I310">
        <v>100</v>
      </c>
      <c r="J310">
        <v>100</v>
      </c>
      <c r="K310">
        <v>80</v>
      </c>
      <c r="L310">
        <v>100</v>
      </c>
      <c r="M310">
        <v>10</v>
      </c>
      <c r="N310">
        <v>1</v>
      </c>
      <c r="O310">
        <v>130</v>
      </c>
      <c r="P310">
        <v>100</v>
      </c>
      <c r="Q310">
        <v>105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916</v>
      </c>
      <c r="Y310">
        <v>576</v>
      </c>
      <c r="Z310">
        <v>648</v>
      </c>
      <c r="AA310">
        <v>250</v>
      </c>
      <c r="AB310" t="s">
        <v>41</v>
      </c>
      <c r="AC310" t="s">
        <v>48</v>
      </c>
      <c r="AD310" t="s">
        <v>1119</v>
      </c>
      <c r="AE310" t="s">
        <v>1183</v>
      </c>
      <c r="AF310">
        <v>180</v>
      </c>
      <c r="AG310" t="s">
        <v>1141</v>
      </c>
      <c r="AH310">
        <v>0</v>
      </c>
      <c r="AI310">
        <v>0.5</v>
      </c>
      <c r="AJ310">
        <v>1</v>
      </c>
    </row>
    <row r="311" spans="1:37" x14ac:dyDescent="0.4">
      <c r="A311">
        <v>6007</v>
      </c>
      <c r="B311" s="9" t="s">
        <v>1136</v>
      </c>
      <c r="C311" t="s">
        <v>1139</v>
      </c>
      <c r="D311">
        <v>33</v>
      </c>
      <c r="E311">
        <v>100</v>
      </c>
      <c r="F311">
        <v>100</v>
      </c>
      <c r="G311">
        <v>100</v>
      </c>
      <c r="H311">
        <v>100</v>
      </c>
      <c r="I311">
        <v>130</v>
      </c>
      <c r="J311">
        <v>85</v>
      </c>
      <c r="K311">
        <v>100</v>
      </c>
      <c r="L311">
        <v>130</v>
      </c>
      <c r="M311">
        <v>10</v>
      </c>
      <c r="N311">
        <v>1</v>
      </c>
      <c r="O311">
        <v>100</v>
      </c>
      <c r="P311">
        <v>100</v>
      </c>
      <c r="Q311">
        <v>105</v>
      </c>
      <c r="R311">
        <v>105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1200</v>
      </c>
      <c r="Y311">
        <v>576</v>
      </c>
      <c r="Z311">
        <v>648</v>
      </c>
      <c r="AA311">
        <v>160</v>
      </c>
      <c r="AB311" t="s">
        <v>41</v>
      </c>
      <c r="AC311" t="s">
        <v>48</v>
      </c>
      <c r="AD311" t="s">
        <v>1119</v>
      </c>
      <c r="AE311" t="s">
        <v>1183</v>
      </c>
      <c r="AF311">
        <v>144</v>
      </c>
      <c r="AG311" t="s">
        <v>1142</v>
      </c>
      <c r="AH311">
        <v>0</v>
      </c>
      <c r="AI311">
        <v>0.5</v>
      </c>
      <c r="AJ311">
        <v>1</v>
      </c>
    </row>
    <row r="312" spans="1:37" x14ac:dyDescent="0.4">
      <c r="A312">
        <v>6008</v>
      </c>
      <c r="B312" s="9" t="s">
        <v>1137</v>
      </c>
      <c r="C312" t="s">
        <v>1140</v>
      </c>
      <c r="D312">
        <v>36</v>
      </c>
      <c r="E312">
        <v>95</v>
      </c>
      <c r="F312">
        <v>100</v>
      </c>
      <c r="G312">
        <v>130</v>
      </c>
      <c r="H312">
        <v>100</v>
      </c>
      <c r="I312">
        <v>90</v>
      </c>
      <c r="J312">
        <v>130</v>
      </c>
      <c r="K312">
        <v>110</v>
      </c>
      <c r="L312">
        <v>100</v>
      </c>
      <c r="M312">
        <v>10</v>
      </c>
      <c r="N312">
        <v>1</v>
      </c>
      <c r="O312">
        <v>100</v>
      </c>
      <c r="P312">
        <v>130</v>
      </c>
      <c r="Q312">
        <v>112</v>
      </c>
      <c r="R312">
        <v>105</v>
      </c>
      <c r="S312">
        <v>10</v>
      </c>
      <c r="T312">
        <v>12</v>
      </c>
      <c r="U312" t="s">
        <v>47</v>
      </c>
      <c r="V312" t="s">
        <v>48</v>
      </c>
      <c r="W312" t="s">
        <v>113</v>
      </c>
      <c r="X312">
        <v>800</v>
      </c>
      <c r="Y312">
        <v>576</v>
      </c>
      <c r="Z312">
        <v>648</v>
      </c>
      <c r="AA312">
        <v>200</v>
      </c>
      <c r="AB312" t="s">
        <v>41</v>
      </c>
      <c r="AC312" t="s">
        <v>48</v>
      </c>
      <c r="AD312" t="s">
        <v>1119</v>
      </c>
      <c r="AE312" t="s">
        <v>1183</v>
      </c>
      <c r="AF312">
        <v>144</v>
      </c>
      <c r="AG312" t="s">
        <v>1143</v>
      </c>
      <c r="AH312">
        <v>0</v>
      </c>
      <c r="AI312">
        <v>0.5</v>
      </c>
      <c r="AJ312">
        <v>1</v>
      </c>
    </row>
    <row r="313" spans="1:37" x14ac:dyDescent="0.4">
      <c r="A313">
        <v>6009</v>
      </c>
      <c r="B313" t="s">
        <v>1144</v>
      </c>
      <c r="C313" t="s">
        <v>1147</v>
      </c>
      <c r="D313">
        <v>18</v>
      </c>
      <c r="E313">
        <v>100</v>
      </c>
      <c r="F313">
        <v>100</v>
      </c>
      <c r="G313">
        <v>100</v>
      </c>
      <c r="H313">
        <v>30</v>
      </c>
      <c r="I313">
        <v>100</v>
      </c>
      <c r="J313">
        <v>140</v>
      </c>
      <c r="K313">
        <v>100</v>
      </c>
      <c r="L313">
        <v>160</v>
      </c>
      <c r="M313">
        <v>10</v>
      </c>
      <c r="N313">
        <v>1</v>
      </c>
      <c r="O313">
        <v>50</v>
      </c>
      <c r="P313">
        <v>50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384</v>
      </c>
      <c r="Z313">
        <v>288</v>
      </c>
      <c r="AA313">
        <v>160</v>
      </c>
      <c r="AB313" t="s">
        <v>41</v>
      </c>
      <c r="AC313" t="s">
        <v>48</v>
      </c>
      <c r="AD313" t="s">
        <v>1118</v>
      </c>
      <c r="AE313" t="s">
        <v>1183</v>
      </c>
      <c r="AF313">
        <v>180</v>
      </c>
      <c r="AG313" t="s">
        <v>1152</v>
      </c>
      <c r="AH313">
        <v>0</v>
      </c>
      <c r="AI313">
        <v>0.25</v>
      </c>
      <c r="AJ313">
        <v>1</v>
      </c>
    </row>
    <row r="314" spans="1:37" x14ac:dyDescent="0.4">
      <c r="A314">
        <v>6010</v>
      </c>
      <c r="B314" t="s">
        <v>1145</v>
      </c>
      <c r="C314" t="s">
        <v>1148</v>
      </c>
      <c r="D314">
        <v>20</v>
      </c>
      <c r="E314">
        <v>100</v>
      </c>
      <c r="F314">
        <v>100</v>
      </c>
      <c r="G314">
        <v>100</v>
      </c>
      <c r="H314">
        <v>30</v>
      </c>
      <c r="I314">
        <v>140</v>
      </c>
      <c r="J314">
        <v>140</v>
      </c>
      <c r="K314">
        <v>100</v>
      </c>
      <c r="L314">
        <v>160</v>
      </c>
      <c r="M314">
        <v>10</v>
      </c>
      <c r="N314">
        <v>1</v>
      </c>
      <c r="O314">
        <v>50</v>
      </c>
      <c r="P314">
        <v>50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80</v>
      </c>
      <c r="AB314" t="s">
        <v>41</v>
      </c>
      <c r="AC314" t="s">
        <v>48</v>
      </c>
      <c r="AD314" t="s">
        <v>1118</v>
      </c>
      <c r="AE314" t="s">
        <v>1183</v>
      </c>
      <c r="AF314">
        <v>144</v>
      </c>
      <c r="AG314" t="s">
        <v>1153</v>
      </c>
      <c r="AH314">
        <v>0</v>
      </c>
      <c r="AI314">
        <v>0.25</v>
      </c>
      <c r="AJ314">
        <v>1</v>
      </c>
    </row>
    <row r="315" spans="1:37" x14ac:dyDescent="0.4">
      <c r="A315">
        <v>6011</v>
      </c>
      <c r="B315" t="s">
        <v>1146</v>
      </c>
      <c r="C315" t="s">
        <v>1149</v>
      </c>
      <c r="D315">
        <v>22</v>
      </c>
      <c r="E315">
        <v>100</v>
      </c>
      <c r="F315">
        <v>100</v>
      </c>
      <c r="G315">
        <v>100</v>
      </c>
      <c r="H315">
        <v>30</v>
      </c>
      <c r="I315">
        <v>100</v>
      </c>
      <c r="J315">
        <v>140</v>
      </c>
      <c r="K315">
        <v>100</v>
      </c>
      <c r="L315">
        <v>160</v>
      </c>
      <c r="M315">
        <v>10</v>
      </c>
      <c r="N315">
        <v>1</v>
      </c>
      <c r="O315">
        <v>50</v>
      </c>
      <c r="P315">
        <v>50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48</v>
      </c>
      <c r="W315" t="s">
        <v>49</v>
      </c>
      <c r="X315">
        <v>600</v>
      </c>
      <c r="Y315">
        <v>576</v>
      </c>
      <c r="Z315">
        <v>288</v>
      </c>
      <c r="AA315">
        <v>140</v>
      </c>
      <c r="AB315" t="s">
        <v>41</v>
      </c>
      <c r="AC315" t="s">
        <v>48</v>
      </c>
      <c r="AD315" t="s">
        <v>1118</v>
      </c>
      <c r="AE315" t="s">
        <v>1183</v>
      </c>
      <c r="AF315">
        <v>144</v>
      </c>
      <c r="AG315" t="s">
        <v>1154</v>
      </c>
      <c r="AH315">
        <v>0</v>
      </c>
      <c r="AI315">
        <v>0.25</v>
      </c>
      <c r="AJ315">
        <v>1</v>
      </c>
    </row>
    <row r="316" spans="1:37" x14ac:dyDescent="0.4">
      <c r="A316">
        <v>6012</v>
      </c>
      <c r="B316" t="s">
        <v>1150</v>
      </c>
      <c r="C316" t="s">
        <v>1151</v>
      </c>
      <c r="D316">
        <v>20</v>
      </c>
      <c r="E316">
        <v>100</v>
      </c>
      <c r="F316">
        <v>100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10</v>
      </c>
      <c r="N316">
        <v>0</v>
      </c>
      <c r="O316">
        <v>100</v>
      </c>
      <c r="P316">
        <v>100</v>
      </c>
      <c r="Q316">
        <v>170</v>
      </c>
      <c r="R316">
        <v>170</v>
      </c>
      <c r="S316">
        <v>10</v>
      </c>
      <c r="T316">
        <v>12</v>
      </c>
      <c r="U316" t="s">
        <v>47</v>
      </c>
      <c r="V316" t="s">
        <v>140</v>
      </c>
      <c r="W316" t="s">
        <v>54</v>
      </c>
      <c r="X316">
        <v>1001</v>
      </c>
      <c r="Y316">
        <v>1</v>
      </c>
      <c r="Z316">
        <v>1</v>
      </c>
      <c r="AA316">
        <v>1000</v>
      </c>
      <c r="AB316" t="s">
        <v>41</v>
      </c>
      <c r="AC316" t="s">
        <v>58</v>
      </c>
      <c r="AD316" t="s">
        <v>59</v>
      </c>
      <c r="AE316" t="s">
        <v>1183</v>
      </c>
      <c r="AF316">
        <v>672</v>
      </c>
      <c r="AG316" t="s">
        <v>334</v>
      </c>
      <c r="AH316">
        <v>0</v>
      </c>
      <c r="AI316">
        <v>-1</v>
      </c>
      <c r="AJ316">
        <v>1.05</v>
      </c>
    </row>
    <row r="317" spans="1:37" x14ac:dyDescent="0.4">
      <c r="A317">
        <v>6013</v>
      </c>
      <c r="B317" t="s">
        <v>1157</v>
      </c>
      <c r="C317" t="s">
        <v>1159</v>
      </c>
      <c r="D317">
        <v>36</v>
      </c>
      <c r="E317">
        <v>90</v>
      </c>
      <c r="F317">
        <v>100</v>
      </c>
      <c r="G317">
        <v>0</v>
      </c>
      <c r="H317">
        <v>80</v>
      </c>
      <c r="I317">
        <v>120</v>
      </c>
      <c r="J317">
        <v>115</v>
      </c>
      <c r="K317">
        <v>0</v>
      </c>
      <c r="L317">
        <v>130</v>
      </c>
      <c r="M317">
        <v>10</v>
      </c>
      <c r="N317">
        <v>1</v>
      </c>
      <c r="O317">
        <v>0</v>
      </c>
      <c r="P317">
        <v>0</v>
      </c>
      <c r="Q317">
        <v>110</v>
      </c>
      <c r="R317">
        <v>80</v>
      </c>
      <c r="S317">
        <v>10</v>
      </c>
      <c r="T317">
        <v>12</v>
      </c>
      <c r="U317" t="s">
        <v>38</v>
      </c>
      <c r="V317" t="s">
        <v>39</v>
      </c>
      <c r="W317" t="s">
        <v>437</v>
      </c>
      <c r="X317">
        <v>1472</v>
      </c>
      <c r="Y317">
        <v>288</v>
      </c>
      <c r="Z317">
        <v>672</v>
      </c>
      <c r="AA317">
        <v>180</v>
      </c>
      <c r="AB317" t="s">
        <v>41</v>
      </c>
      <c r="AC317" t="s">
        <v>39</v>
      </c>
      <c r="AD317" t="s">
        <v>99</v>
      </c>
      <c r="AE317" t="s">
        <v>1159</v>
      </c>
      <c r="AF317">
        <v>528</v>
      </c>
      <c r="AG317" t="s">
        <v>1155</v>
      </c>
      <c r="AH317">
        <v>0</v>
      </c>
      <c r="AI317">
        <v>0.5</v>
      </c>
      <c r="AJ317">
        <v>1</v>
      </c>
    </row>
    <row r="318" spans="1:37" x14ac:dyDescent="0.4">
      <c r="A318">
        <v>6014</v>
      </c>
      <c r="B318" t="s">
        <v>1158</v>
      </c>
      <c r="C318" t="s">
        <v>1160</v>
      </c>
      <c r="D318">
        <v>42</v>
      </c>
      <c r="E318">
        <v>90</v>
      </c>
      <c r="F318">
        <v>100</v>
      </c>
      <c r="G318">
        <v>0</v>
      </c>
      <c r="H318">
        <v>80</v>
      </c>
      <c r="I318">
        <v>120</v>
      </c>
      <c r="J318">
        <v>115</v>
      </c>
      <c r="K318">
        <v>0</v>
      </c>
      <c r="L318">
        <v>200</v>
      </c>
      <c r="M318">
        <v>10</v>
      </c>
      <c r="N318">
        <v>1</v>
      </c>
      <c r="O318">
        <v>0</v>
      </c>
      <c r="P318">
        <v>0</v>
      </c>
      <c r="Q318">
        <v>125</v>
      </c>
      <c r="R318">
        <v>80</v>
      </c>
      <c r="S318">
        <v>10</v>
      </c>
      <c r="T318">
        <v>12</v>
      </c>
      <c r="U318" t="s">
        <v>38</v>
      </c>
      <c r="V318" t="s">
        <v>39</v>
      </c>
      <c r="W318" t="s">
        <v>1026</v>
      </c>
      <c r="X318">
        <v>1272</v>
      </c>
      <c r="Y318">
        <v>288</v>
      </c>
      <c r="Z318">
        <v>672</v>
      </c>
      <c r="AA318">
        <v>170</v>
      </c>
      <c r="AB318" t="s">
        <v>119</v>
      </c>
      <c r="AC318" t="s">
        <v>225</v>
      </c>
      <c r="AD318" t="s">
        <v>99</v>
      </c>
      <c r="AE318" t="s">
        <v>1159</v>
      </c>
      <c r="AF318">
        <v>528</v>
      </c>
      <c r="AG318" t="s">
        <v>1156</v>
      </c>
      <c r="AH318">
        <v>0</v>
      </c>
      <c r="AI318">
        <v>0.5</v>
      </c>
      <c r="AJ318">
        <v>1</v>
      </c>
    </row>
    <row r="319" spans="1:37" x14ac:dyDescent="0.4">
      <c r="A319">
        <v>6015</v>
      </c>
      <c r="B319" t="s">
        <v>1207</v>
      </c>
      <c r="C319" t="s">
        <v>1208</v>
      </c>
      <c r="D319">
        <v>10</v>
      </c>
      <c r="E319">
        <v>80</v>
      </c>
      <c r="F319">
        <v>80</v>
      </c>
      <c r="G319">
        <v>80</v>
      </c>
      <c r="H319">
        <v>80</v>
      </c>
      <c r="I319">
        <v>80</v>
      </c>
      <c r="J319">
        <v>80</v>
      </c>
      <c r="K319">
        <v>80</v>
      </c>
      <c r="L319">
        <v>100</v>
      </c>
      <c r="M319">
        <v>5</v>
      </c>
      <c r="N319">
        <v>1</v>
      </c>
      <c r="O319">
        <v>50</v>
      </c>
      <c r="P319">
        <v>50</v>
      </c>
      <c r="Q319">
        <v>100</v>
      </c>
      <c r="R319">
        <v>80</v>
      </c>
      <c r="S319">
        <v>10</v>
      </c>
      <c r="T319">
        <v>12</v>
      </c>
      <c r="U319" t="s">
        <v>38</v>
      </c>
      <c r="V319" t="s">
        <v>39</v>
      </c>
      <c r="W319" t="s">
        <v>109</v>
      </c>
      <c r="X319">
        <v>1872</v>
      </c>
      <c r="Y319">
        <v>480</v>
      </c>
      <c r="Z319">
        <v>672</v>
      </c>
      <c r="AA319">
        <v>400</v>
      </c>
      <c r="AB319" t="s">
        <v>41</v>
      </c>
      <c r="AC319" t="s">
        <v>39</v>
      </c>
      <c r="AD319" t="s">
        <v>1117</v>
      </c>
      <c r="AF319">
        <v>288</v>
      </c>
      <c r="AG319" t="s">
        <v>1209</v>
      </c>
      <c r="AH319">
        <v>0</v>
      </c>
      <c r="AI319">
        <v>0.5</v>
      </c>
      <c r="AJ319">
        <v>1</v>
      </c>
    </row>
    <row r="320" spans="1:37" x14ac:dyDescent="0.4">
      <c r="A320">
        <v>6016</v>
      </c>
      <c r="B320" t="s">
        <v>1213</v>
      </c>
      <c r="C320" t="s">
        <v>1225</v>
      </c>
      <c r="D320">
        <v>85</v>
      </c>
      <c r="E320">
        <v>100</v>
      </c>
      <c r="F320">
        <v>100</v>
      </c>
      <c r="G320">
        <v>100</v>
      </c>
      <c r="H320">
        <v>100</v>
      </c>
      <c r="I320">
        <v>100</v>
      </c>
      <c r="J320">
        <v>100</v>
      </c>
      <c r="K320">
        <v>100</v>
      </c>
      <c r="L320">
        <v>100</v>
      </c>
      <c r="M320">
        <v>10</v>
      </c>
      <c r="N320">
        <v>2</v>
      </c>
      <c r="O320">
        <v>100</v>
      </c>
      <c r="P320">
        <v>100</v>
      </c>
      <c r="Q320">
        <v>100</v>
      </c>
      <c r="R320">
        <v>100</v>
      </c>
      <c r="S320">
        <v>10</v>
      </c>
      <c r="T320">
        <v>12</v>
      </c>
      <c r="U320" t="s">
        <v>38</v>
      </c>
      <c r="V320" t="s">
        <v>219</v>
      </c>
      <c r="W320" t="s">
        <v>619</v>
      </c>
      <c r="X320">
        <v>1306</v>
      </c>
      <c r="Y320">
        <v>288</v>
      </c>
      <c r="Z320">
        <v>1056</v>
      </c>
      <c r="AA320">
        <v>155</v>
      </c>
      <c r="AB320" t="s">
        <v>41</v>
      </c>
      <c r="AC320" t="s">
        <v>1115</v>
      </c>
      <c r="AD320" t="s">
        <v>1120</v>
      </c>
      <c r="AF320">
        <v>576</v>
      </c>
      <c r="AG320" t="s">
        <v>1214</v>
      </c>
      <c r="AH320">
        <v>0</v>
      </c>
      <c r="AI320">
        <v>0.5</v>
      </c>
      <c r="AJ320">
        <v>1</v>
      </c>
    </row>
    <row r="321" spans="1:36" x14ac:dyDescent="0.4">
      <c r="A321">
        <v>6017</v>
      </c>
      <c r="B321" t="s">
        <v>1215</v>
      </c>
      <c r="C321" t="s">
        <v>1226</v>
      </c>
      <c r="D321">
        <v>75</v>
      </c>
      <c r="E321">
        <v>100</v>
      </c>
      <c r="F321">
        <v>100</v>
      </c>
      <c r="G321">
        <v>100</v>
      </c>
      <c r="H321">
        <v>100</v>
      </c>
      <c r="I321">
        <v>100</v>
      </c>
      <c r="J321">
        <v>100</v>
      </c>
      <c r="K321">
        <v>100</v>
      </c>
      <c r="L321">
        <v>100</v>
      </c>
      <c r="M321">
        <v>10</v>
      </c>
      <c r="N321">
        <v>2</v>
      </c>
      <c r="O321">
        <v>100</v>
      </c>
      <c r="P321">
        <v>100</v>
      </c>
      <c r="Q321">
        <v>100</v>
      </c>
      <c r="R321">
        <v>100</v>
      </c>
      <c r="S321">
        <v>10</v>
      </c>
      <c r="T321">
        <v>12</v>
      </c>
      <c r="U321" t="s">
        <v>38</v>
      </c>
      <c r="V321" t="s">
        <v>219</v>
      </c>
      <c r="W321" t="s">
        <v>619</v>
      </c>
      <c r="X321">
        <v>850</v>
      </c>
      <c r="Y321">
        <v>336</v>
      </c>
      <c r="Z321">
        <v>600</v>
      </c>
      <c r="AA321">
        <v>165</v>
      </c>
      <c r="AB321" t="s">
        <v>41</v>
      </c>
      <c r="AC321" t="s">
        <v>1115</v>
      </c>
      <c r="AD321" t="s">
        <v>1120</v>
      </c>
      <c r="AF321">
        <v>420</v>
      </c>
      <c r="AG321" t="s">
        <v>1216</v>
      </c>
      <c r="AH321">
        <v>0</v>
      </c>
      <c r="AI321">
        <v>0.5</v>
      </c>
      <c r="AJ321">
        <v>1</v>
      </c>
    </row>
    <row r="322" spans="1:36" x14ac:dyDescent="0.4">
      <c r="A322">
        <v>6018</v>
      </c>
      <c r="B322" t="s">
        <v>1217</v>
      </c>
      <c r="C322" t="s">
        <v>1231</v>
      </c>
      <c r="D322">
        <v>81</v>
      </c>
      <c r="E322">
        <v>100</v>
      </c>
      <c r="F322">
        <v>100</v>
      </c>
      <c r="G322">
        <v>100</v>
      </c>
      <c r="H322">
        <v>100</v>
      </c>
      <c r="I322">
        <v>100</v>
      </c>
      <c r="J322">
        <v>100</v>
      </c>
      <c r="K322">
        <v>100</v>
      </c>
      <c r="L322">
        <v>100</v>
      </c>
      <c r="M322">
        <v>10</v>
      </c>
      <c r="N322">
        <v>2</v>
      </c>
      <c r="O322">
        <v>100</v>
      </c>
      <c r="P322">
        <v>100</v>
      </c>
      <c r="Q322">
        <v>100</v>
      </c>
      <c r="R322">
        <v>100</v>
      </c>
      <c r="S322">
        <v>10</v>
      </c>
      <c r="T322">
        <v>12</v>
      </c>
      <c r="U322" t="s">
        <v>38</v>
      </c>
      <c r="V322" t="s">
        <v>229</v>
      </c>
      <c r="W322" t="s">
        <v>585</v>
      </c>
      <c r="X322">
        <v>432</v>
      </c>
      <c r="Y322">
        <v>360</v>
      </c>
      <c r="Z322">
        <v>480</v>
      </c>
      <c r="AA322">
        <v>100</v>
      </c>
      <c r="AB322" t="s">
        <v>119</v>
      </c>
      <c r="AC322" t="s">
        <v>1228</v>
      </c>
      <c r="AD322" t="s">
        <v>1120</v>
      </c>
      <c r="AF322">
        <v>300</v>
      </c>
      <c r="AG322" t="s">
        <v>1218</v>
      </c>
      <c r="AH322">
        <v>0</v>
      </c>
      <c r="AI322">
        <v>0.5</v>
      </c>
      <c r="AJ322">
        <v>1</v>
      </c>
    </row>
    <row r="323" spans="1:36" x14ac:dyDescent="0.4">
      <c r="A323">
        <v>6019</v>
      </c>
      <c r="B323" t="s">
        <v>1219</v>
      </c>
      <c r="C323" t="s">
        <v>1230</v>
      </c>
      <c r="D323">
        <v>79</v>
      </c>
      <c r="E323">
        <v>100</v>
      </c>
      <c r="F323">
        <v>100</v>
      </c>
      <c r="G323">
        <v>100</v>
      </c>
      <c r="H323">
        <v>100</v>
      </c>
      <c r="I323">
        <v>100</v>
      </c>
      <c r="J323">
        <v>100</v>
      </c>
      <c r="K323">
        <v>100</v>
      </c>
      <c r="L323">
        <v>100</v>
      </c>
      <c r="M323">
        <v>10</v>
      </c>
      <c r="N323">
        <v>2</v>
      </c>
      <c r="O323">
        <v>100</v>
      </c>
      <c r="P323">
        <v>100</v>
      </c>
      <c r="Q323">
        <v>100</v>
      </c>
      <c r="R323">
        <v>100</v>
      </c>
      <c r="S323">
        <v>10</v>
      </c>
      <c r="T323">
        <v>12</v>
      </c>
      <c r="U323" t="s">
        <v>38</v>
      </c>
      <c r="V323" t="s">
        <v>229</v>
      </c>
      <c r="W323" t="s">
        <v>619</v>
      </c>
      <c r="X323">
        <v>360</v>
      </c>
      <c r="Y323">
        <v>360</v>
      </c>
      <c r="Z323">
        <v>480</v>
      </c>
      <c r="AA323">
        <v>120</v>
      </c>
      <c r="AB323" t="s">
        <v>119</v>
      </c>
      <c r="AC323" t="s">
        <v>1228</v>
      </c>
      <c r="AD323" t="s">
        <v>1120</v>
      </c>
      <c r="AF323">
        <v>240</v>
      </c>
      <c r="AG323" t="s">
        <v>1220</v>
      </c>
      <c r="AH323">
        <v>0</v>
      </c>
      <c r="AI323">
        <v>0.5</v>
      </c>
      <c r="AJ323">
        <v>1</v>
      </c>
    </row>
    <row r="324" spans="1:36" x14ac:dyDescent="0.4">
      <c r="A324">
        <v>6020</v>
      </c>
      <c r="B324" t="s">
        <v>1221</v>
      </c>
      <c r="C324" t="s">
        <v>1231</v>
      </c>
      <c r="D324">
        <v>77</v>
      </c>
      <c r="E324">
        <v>100</v>
      </c>
      <c r="F324">
        <v>100</v>
      </c>
      <c r="G324">
        <v>100</v>
      </c>
      <c r="H324">
        <v>100</v>
      </c>
      <c r="I324">
        <v>100</v>
      </c>
      <c r="J324">
        <v>100</v>
      </c>
      <c r="K324">
        <v>100</v>
      </c>
      <c r="L324">
        <v>100</v>
      </c>
      <c r="M324">
        <v>10</v>
      </c>
      <c r="N324">
        <v>2</v>
      </c>
      <c r="O324">
        <v>100</v>
      </c>
      <c r="P324">
        <v>100</v>
      </c>
      <c r="Q324">
        <v>100</v>
      </c>
      <c r="R324">
        <v>100</v>
      </c>
      <c r="S324">
        <v>10</v>
      </c>
      <c r="T324">
        <v>12</v>
      </c>
      <c r="U324" t="s">
        <v>38</v>
      </c>
      <c r="V324" t="s">
        <v>229</v>
      </c>
      <c r="W324" t="s">
        <v>866</v>
      </c>
      <c r="X324">
        <v>576</v>
      </c>
      <c r="Y324">
        <v>360</v>
      </c>
      <c r="Z324">
        <v>420</v>
      </c>
      <c r="AA324">
        <v>180</v>
      </c>
      <c r="AB324" t="s">
        <v>119</v>
      </c>
      <c r="AC324" t="s">
        <v>1227</v>
      </c>
      <c r="AD324" t="s">
        <v>1120</v>
      </c>
      <c r="AF324">
        <v>384</v>
      </c>
      <c r="AG324" t="s">
        <v>1222</v>
      </c>
      <c r="AH324">
        <v>0</v>
      </c>
      <c r="AI324">
        <v>0.5</v>
      </c>
      <c r="AJ324">
        <v>1</v>
      </c>
    </row>
    <row r="325" spans="1:36" x14ac:dyDescent="0.4">
      <c r="A325">
        <v>6021</v>
      </c>
      <c r="B325" t="s">
        <v>1223</v>
      </c>
      <c r="C325" t="s">
        <v>1232</v>
      </c>
      <c r="D325">
        <v>80</v>
      </c>
      <c r="E325">
        <v>100</v>
      </c>
      <c r="F325">
        <v>100</v>
      </c>
      <c r="G325">
        <v>100</v>
      </c>
      <c r="H325">
        <v>100</v>
      </c>
      <c r="I325">
        <v>100</v>
      </c>
      <c r="J325">
        <v>100</v>
      </c>
      <c r="K325">
        <v>100</v>
      </c>
      <c r="L325">
        <v>100</v>
      </c>
      <c r="M325">
        <v>10</v>
      </c>
      <c r="N325">
        <v>2</v>
      </c>
      <c r="O325">
        <v>100</v>
      </c>
      <c r="P325">
        <v>100</v>
      </c>
      <c r="Q325">
        <v>100</v>
      </c>
      <c r="R325">
        <v>100</v>
      </c>
      <c r="S325">
        <v>10</v>
      </c>
      <c r="T325">
        <v>12</v>
      </c>
      <c r="U325" t="s">
        <v>38</v>
      </c>
      <c r="V325" t="s">
        <v>229</v>
      </c>
      <c r="W325" t="s">
        <v>866</v>
      </c>
      <c r="X325">
        <v>432</v>
      </c>
      <c r="Y325">
        <v>360</v>
      </c>
      <c r="Z325">
        <v>420</v>
      </c>
      <c r="AA325">
        <v>160</v>
      </c>
      <c r="AB325" t="s">
        <v>119</v>
      </c>
      <c r="AC325" t="s">
        <v>1229</v>
      </c>
      <c r="AD325" t="s">
        <v>1120</v>
      </c>
      <c r="AF325">
        <v>240</v>
      </c>
      <c r="AG325" t="s">
        <v>1224</v>
      </c>
      <c r="AH325">
        <v>0</v>
      </c>
      <c r="AI325">
        <v>0.5</v>
      </c>
      <c r="AJ325">
        <v>1</v>
      </c>
    </row>
  </sheetData>
  <sortState xmlns:xlrd2="http://schemas.microsoft.com/office/spreadsheetml/2017/richdata2" ref="A3:AJ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1075</v>
      </c>
    </row>
    <row r="2" spans="1:2" x14ac:dyDescent="0.4">
      <c r="A2">
        <v>0</v>
      </c>
      <c r="B2" t="s">
        <v>1038</v>
      </c>
    </row>
    <row r="3" spans="1:2" x14ac:dyDescent="0.4">
      <c r="A3">
        <v>1</v>
      </c>
      <c r="B3" t="s">
        <v>1039</v>
      </c>
    </row>
    <row r="4" spans="1:2" x14ac:dyDescent="0.4">
      <c r="A4">
        <v>2</v>
      </c>
      <c r="B4" t="s">
        <v>1040</v>
      </c>
    </row>
    <row r="5" spans="1:2" x14ac:dyDescent="0.4">
      <c r="A5">
        <v>3</v>
      </c>
      <c r="B5" t="s">
        <v>1041</v>
      </c>
    </row>
    <row r="6" spans="1:2" x14ac:dyDescent="0.4">
      <c r="A6">
        <v>4</v>
      </c>
      <c r="B6" t="s">
        <v>1042</v>
      </c>
    </row>
    <row r="7" spans="1:2" x14ac:dyDescent="0.4">
      <c r="A7">
        <v>5</v>
      </c>
      <c r="B7" t="s">
        <v>1043</v>
      </c>
    </row>
    <row r="8" spans="1:2" x14ac:dyDescent="0.4">
      <c r="A8">
        <v>6</v>
      </c>
      <c r="B8" t="s">
        <v>1044</v>
      </c>
    </row>
    <row r="9" spans="1:2" x14ac:dyDescent="0.4">
      <c r="A9">
        <v>7</v>
      </c>
      <c r="B9" t="s">
        <v>1045</v>
      </c>
    </row>
    <row r="10" spans="1:2" x14ac:dyDescent="0.4">
      <c r="A10">
        <v>8</v>
      </c>
      <c r="B10" t="s">
        <v>1046</v>
      </c>
    </row>
    <row r="11" spans="1:2" x14ac:dyDescent="0.4">
      <c r="A11">
        <v>9</v>
      </c>
      <c r="B11" t="s">
        <v>1047</v>
      </c>
    </row>
    <row r="12" spans="1:2" x14ac:dyDescent="0.4">
      <c r="A12">
        <v>10</v>
      </c>
      <c r="B12" t="s">
        <v>1048</v>
      </c>
    </row>
    <row r="13" spans="1:2" x14ac:dyDescent="0.4">
      <c r="A13">
        <v>11</v>
      </c>
      <c r="B13" t="s">
        <v>1049</v>
      </c>
    </row>
    <row r="14" spans="1:2" x14ac:dyDescent="0.4">
      <c r="A14">
        <v>12</v>
      </c>
      <c r="B14" t="s">
        <v>1050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1022</v>
      </c>
      <c r="B1" t="s">
        <v>28</v>
      </c>
      <c r="C1" t="s">
        <v>1076</v>
      </c>
      <c r="D1" t="s">
        <v>1077</v>
      </c>
      <c r="E1" t="s">
        <v>1036</v>
      </c>
      <c r="F1" t="s">
        <v>1037</v>
      </c>
    </row>
    <row r="2" spans="1:6" x14ac:dyDescent="0.4">
      <c r="A2" t="s">
        <v>1051</v>
      </c>
      <c r="B2" t="s">
        <v>1038</v>
      </c>
      <c r="C2">
        <v>0</v>
      </c>
      <c r="D2">
        <v>1</v>
      </c>
    </row>
    <row r="3" spans="1:6" x14ac:dyDescent="0.4">
      <c r="A3" t="s">
        <v>1051</v>
      </c>
      <c r="B3" t="s">
        <v>1039</v>
      </c>
      <c r="C3">
        <v>0</v>
      </c>
      <c r="D3">
        <v>2</v>
      </c>
      <c r="E3" t="s">
        <v>1078</v>
      </c>
      <c r="F3" t="s">
        <v>1079</v>
      </c>
    </row>
    <row r="4" spans="1:6" x14ac:dyDescent="0.4">
      <c r="A4" t="s">
        <v>1051</v>
      </c>
      <c r="B4" t="s">
        <v>1040</v>
      </c>
      <c r="C4">
        <v>0</v>
      </c>
      <c r="D4">
        <v>2</v>
      </c>
      <c r="E4" t="s">
        <v>1080</v>
      </c>
      <c r="F4" t="s">
        <v>1081</v>
      </c>
    </row>
    <row r="5" spans="1:6" x14ac:dyDescent="0.4">
      <c r="A5" t="s">
        <v>1054</v>
      </c>
      <c r="B5" t="s">
        <v>1038</v>
      </c>
      <c r="C5">
        <v>0</v>
      </c>
      <c r="D5">
        <v>1</v>
      </c>
    </row>
    <row r="6" spans="1:6" x14ac:dyDescent="0.4">
      <c r="A6" t="s">
        <v>1054</v>
      </c>
      <c r="B6" t="s">
        <v>1039</v>
      </c>
      <c r="C6">
        <v>0</v>
      </c>
      <c r="D6">
        <v>2</v>
      </c>
      <c r="E6" t="s">
        <v>1082</v>
      </c>
      <c r="F6" t="s">
        <v>1083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1027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1027</v>
      </c>
      <c r="C1" s="7" t="s">
        <v>4</v>
      </c>
      <c r="D1" s="7" t="s">
        <v>11</v>
      </c>
      <c r="E1" s="7" t="s">
        <v>1028</v>
      </c>
      <c r="F1" s="7" t="s">
        <v>16</v>
      </c>
      <c r="G1" s="6" t="s">
        <v>1029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3.4999285787164571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12.254119636287411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36.123676820060155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99.294283538732984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267.32826609546987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482.03393684280218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891.79004606297065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1091.1341283266065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1719.3049426940772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2130.1484218813071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3374.7938603407733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4231.5008936754857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6278.7599549187898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7770.9444569188281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11607.376709250759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12985.402703780936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18472.369867157591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20451.889773573297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28286.796507658415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30389.496352831829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54760.636299501952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30"/>
  <sheetViews>
    <sheetView workbookViewId="0">
      <pane ySplit="1" topLeftCell="A2" activePane="bottomLeft" state="frozen"/>
      <selection pane="bottomLeft" activeCell="B19" sqref="B19"/>
    </sheetView>
  </sheetViews>
  <sheetFormatPr defaultRowHeight="14.6" x14ac:dyDescent="0.4"/>
  <cols>
    <col min="1" max="1" width="16.535156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  <c r="N1" t="s">
        <v>1023</v>
      </c>
    </row>
    <row r="2" spans="1:14" x14ac:dyDescent="0.4">
      <c r="A2" t="s">
        <v>1024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1130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0</v>
      </c>
      <c r="G4">
        <v>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1025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1162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1108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50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115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115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150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1190</v>
      </c>
      <c r="B22">
        <v>120</v>
      </c>
      <c r="C22">
        <v>130</v>
      </c>
      <c r="D22">
        <v>120</v>
      </c>
      <c r="E22">
        <v>100</v>
      </c>
      <c r="F22">
        <v>100</v>
      </c>
      <c r="G22">
        <v>110</v>
      </c>
      <c r="H22">
        <v>120</v>
      </c>
      <c r="I22">
        <v>100</v>
      </c>
      <c r="J22">
        <v>100</v>
      </c>
      <c r="K22">
        <v>100</v>
      </c>
      <c r="L22">
        <v>110</v>
      </c>
      <c r="M22">
        <v>110</v>
      </c>
      <c r="N22">
        <v>1</v>
      </c>
    </row>
    <row r="23" spans="1:14" x14ac:dyDescent="0.4">
      <c r="A23" t="s">
        <v>286</v>
      </c>
      <c r="B23">
        <v>130</v>
      </c>
      <c r="C23">
        <v>115</v>
      </c>
      <c r="D23">
        <v>110</v>
      </c>
      <c r="E23">
        <v>100</v>
      </c>
      <c r="F23">
        <v>110</v>
      </c>
      <c r="G23">
        <v>95</v>
      </c>
      <c r="H23">
        <v>110</v>
      </c>
      <c r="I23">
        <v>100</v>
      </c>
      <c r="J23">
        <v>105</v>
      </c>
      <c r="K23">
        <v>95</v>
      </c>
      <c r="L23">
        <v>110</v>
      </c>
      <c r="M23">
        <v>110</v>
      </c>
      <c r="N23">
        <v>1</v>
      </c>
    </row>
    <row r="24" spans="1:14" x14ac:dyDescent="0.4">
      <c r="A24" t="s">
        <v>456</v>
      </c>
      <c r="B24">
        <v>150</v>
      </c>
      <c r="C24">
        <v>120</v>
      </c>
      <c r="D24">
        <v>110</v>
      </c>
      <c r="E24">
        <v>105</v>
      </c>
      <c r="F24">
        <v>110</v>
      </c>
      <c r="G24">
        <v>110</v>
      </c>
      <c r="H24">
        <v>115</v>
      </c>
      <c r="I24">
        <v>110</v>
      </c>
      <c r="J24">
        <v>110</v>
      </c>
      <c r="K24">
        <v>110</v>
      </c>
      <c r="L24">
        <v>120</v>
      </c>
      <c r="M24">
        <v>135</v>
      </c>
      <c r="N24">
        <v>2</v>
      </c>
    </row>
    <row r="25" spans="1:14" x14ac:dyDescent="0.4">
      <c r="A25" t="s">
        <v>181</v>
      </c>
      <c r="B25">
        <v>200</v>
      </c>
      <c r="C25">
        <v>125</v>
      </c>
      <c r="D25">
        <v>120</v>
      </c>
      <c r="E25">
        <v>105</v>
      </c>
      <c r="F25">
        <v>115</v>
      </c>
      <c r="G25">
        <v>120</v>
      </c>
      <c r="H25">
        <v>120</v>
      </c>
      <c r="I25">
        <v>120</v>
      </c>
      <c r="J25">
        <v>115</v>
      </c>
      <c r="K25">
        <v>115</v>
      </c>
      <c r="L25">
        <v>140</v>
      </c>
      <c r="M25">
        <v>145</v>
      </c>
      <c r="N25">
        <v>2</v>
      </c>
    </row>
    <row r="26" spans="1:14" x14ac:dyDescent="0.4">
      <c r="A26" t="s">
        <v>753</v>
      </c>
      <c r="B26">
        <v>240</v>
      </c>
      <c r="C26">
        <v>130</v>
      </c>
      <c r="D26">
        <v>130</v>
      </c>
      <c r="E26">
        <v>110</v>
      </c>
      <c r="F26">
        <v>120</v>
      </c>
      <c r="G26">
        <v>130</v>
      </c>
      <c r="H26">
        <v>125</v>
      </c>
      <c r="I26">
        <v>130</v>
      </c>
      <c r="J26">
        <v>120</v>
      </c>
      <c r="K26">
        <v>120</v>
      </c>
      <c r="L26">
        <v>160</v>
      </c>
      <c r="M26">
        <v>150</v>
      </c>
      <c r="N26">
        <v>3</v>
      </c>
    </row>
    <row r="27" spans="1:14" x14ac:dyDescent="0.4">
      <c r="A27" t="s">
        <v>192</v>
      </c>
      <c r="B27">
        <v>500</v>
      </c>
      <c r="C27">
        <v>130</v>
      </c>
      <c r="D27">
        <v>140</v>
      </c>
      <c r="E27">
        <v>110</v>
      </c>
      <c r="F27">
        <v>125</v>
      </c>
      <c r="G27">
        <v>140</v>
      </c>
      <c r="H27">
        <v>130</v>
      </c>
      <c r="I27">
        <v>140</v>
      </c>
      <c r="J27">
        <v>125</v>
      </c>
      <c r="K27">
        <v>125</v>
      </c>
      <c r="L27">
        <v>300</v>
      </c>
      <c r="M27">
        <v>300</v>
      </c>
      <c r="N27">
        <v>4</v>
      </c>
    </row>
    <row r="28" spans="1:14" x14ac:dyDescent="0.4">
      <c r="A28" t="s">
        <v>681</v>
      </c>
      <c r="B28">
        <v>1500</v>
      </c>
      <c r="C28">
        <v>140</v>
      </c>
      <c r="D28">
        <v>150</v>
      </c>
      <c r="E28">
        <v>115</v>
      </c>
      <c r="F28">
        <v>130</v>
      </c>
      <c r="G28">
        <v>150</v>
      </c>
      <c r="H28">
        <v>135</v>
      </c>
      <c r="I28">
        <v>150</v>
      </c>
      <c r="J28">
        <v>130</v>
      </c>
      <c r="K28">
        <v>130</v>
      </c>
      <c r="L28">
        <v>800</v>
      </c>
      <c r="M28">
        <v>800</v>
      </c>
      <c r="N28">
        <v>5</v>
      </c>
    </row>
    <row r="29" spans="1:14" x14ac:dyDescent="0.4">
      <c r="A29" t="s">
        <v>1163</v>
      </c>
      <c r="B29">
        <v>2000</v>
      </c>
      <c r="C29">
        <v>160</v>
      </c>
      <c r="D29">
        <v>160</v>
      </c>
      <c r="E29">
        <v>120</v>
      </c>
      <c r="F29">
        <v>150</v>
      </c>
      <c r="G29">
        <v>160</v>
      </c>
      <c r="H29">
        <v>140</v>
      </c>
      <c r="I29">
        <v>160</v>
      </c>
      <c r="J29">
        <v>135</v>
      </c>
      <c r="K29">
        <v>135</v>
      </c>
      <c r="L29">
        <v>1000</v>
      </c>
      <c r="M29">
        <v>1000</v>
      </c>
      <c r="N29">
        <v>5</v>
      </c>
    </row>
    <row r="30" spans="1:14" x14ac:dyDescent="0.4">
      <c r="A30" t="s">
        <v>1164</v>
      </c>
      <c r="B30">
        <v>3200</v>
      </c>
      <c r="C30">
        <v>190</v>
      </c>
      <c r="D30">
        <v>180</v>
      </c>
      <c r="E30">
        <v>125</v>
      </c>
      <c r="F30">
        <v>160</v>
      </c>
      <c r="G30">
        <v>180</v>
      </c>
      <c r="H30">
        <v>150</v>
      </c>
      <c r="I30">
        <v>180</v>
      </c>
      <c r="J30">
        <v>140</v>
      </c>
      <c r="K30">
        <v>140</v>
      </c>
      <c r="L30">
        <v>1200</v>
      </c>
      <c r="M30">
        <v>1200</v>
      </c>
      <c r="N3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4" activePane="bottomLeft" state="frozen"/>
      <selection pane="bottomLeft" activeCell="O11" sqref="O11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1026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K10" sqref="K10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102</v>
      </c>
      <c r="K2">
        <v>98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98</v>
      </c>
      <c r="K4">
        <v>99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99</v>
      </c>
      <c r="K5">
        <v>101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101</v>
      </c>
      <c r="K6">
        <v>98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98</v>
      </c>
      <c r="K7">
        <v>98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102</v>
      </c>
      <c r="K9">
        <v>98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103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102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AA100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F100" sqref="F100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7" x14ac:dyDescent="0.4">
      <c r="A1" t="s">
        <v>3</v>
      </c>
      <c r="B1" s="1" t="s">
        <v>1027</v>
      </c>
      <c r="C1" s="1" t="s">
        <v>4</v>
      </c>
      <c r="D1" s="1" t="s">
        <v>11</v>
      </c>
      <c r="E1" s="1" t="s">
        <v>1028</v>
      </c>
      <c r="F1" s="1" t="s">
        <v>16</v>
      </c>
      <c r="G1" t="s">
        <v>1029</v>
      </c>
      <c r="H1" t="s">
        <v>14</v>
      </c>
      <c r="J1" s="1" t="s">
        <v>16</v>
      </c>
      <c r="K1" s="1" t="s">
        <v>1100</v>
      </c>
      <c r="L1" t="s">
        <v>1101</v>
      </c>
      <c r="M1" s="1" t="s">
        <v>1128</v>
      </c>
      <c r="Q1" s="1" t="s">
        <v>16</v>
      </c>
      <c r="R1" s="1" t="s">
        <v>1131</v>
      </c>
      <c r="T1" t="s">
        <v>1169</v>
      </c>
      <c r="U1" t="s">
        <v>1170</v>
      </c>
      <c r="W1" t="s">
        <v>1184</v>
      </c>
      <c r="X1" t="s">
        <v>1185</v>
      </c>
      <c r="Z1" t="s">
        <v>1203</v>
      </c>
    </row>
    <row r="2" spans="1:27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 t="shared" ref="D2:D33" si="0">(5+A2*2+10*B2)*MIN(1,0.8+A2*0.015)*T2</f>
        <v>6.4469254645277374</v>
      </c>
      <c r="E2" s="1">
        <v>2</v>
      </c>
      <c r="F2" s="1">
        <f>VLOOKUP($A2,Exp!$AF2:$AG100,2)/$E2</f>
        <v>3.4999285787164571</v>
      </c>
      <c r="G2">
        <f t="shared" ref="G2:G33" si="1">FLOOR(A2*0.8,1)+1</f>
        <v>1</v>
      </c>
      <c r="H2">
        <f t="shared" ref="H2:H33" si="2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 t="shared" ref="U2:U33" si="3">T2/(1+A2/100)</f>
        <v>0.97029702970297027</v>
      </c>
      <c r="W2">
        <f>F2*0.6</f>
        <v>2.0999571472298744</v>
      </c>
      <c r="Z2" s="1">
        <f>MIN(800,F2*0.8)+MAX(0,F2-1000)</f>
        <v>2.799942862973166</v>
      </c>
      <c r="AA2" t="s">
        <v>1204</v>
      </c>
    </row>
    <row r="3" spans="1:27" x14ac:dyDescent="0.4">
      <c r="A3">
        <v>2</v>
      </c>
      <c r="B3" s="1">
        <f t="shared" ref="B3:B66" si="4">FLOOR(A3/20,1)*FLOOR(A3/20,1)*MIN(2,A3/30)+FLOOR(A3/30,1)*FLOOR(A3/30,1)*5+POWER(2,A3/10)/10</f>
        <v>0.1148698354997035</v>
      </c>
      <c r="C3" s="1">
        <f t="shared" ref="C3:C66" si="5">(A3*20+A3*B3*2+30+(MAX(0,A3-20)*50))*0.7</f>
        <v>49.321635539399168</v>
      </c>
      <c r="D3" s="1">
        <f t="shared" si="0"/>
        <v>8.1285999474348767</v>
      </c>
      <c r="E3" s="1">
        <f t="shared" ref="E3:E34" si="6">E2+A3/(75-A3/1.5)</f>
        <v>2.0271493212669682</v>
      </c>
      <c r="F3" s="1">
        <f>VLOOKUP($A3,Exp!$AF3:$AG101,2)/$E3</f>
        <v>4.8339803974084283</v>
      </c>
      <c r="G3">
        <f t="shared" si="1"/>
        <v>2</v>
      </c>
      <c r="H3">
        <f t="shared" si="2"/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 t="shared" ref="M3:M34" si="7">M2+A3*4</f>
        <v>64</v>
      </c>
      <c r="O3">
        <f t="shared" ref="O3:O34" si="8"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 t="shared" si="3"/>
        <v>0.94607843137254899</v>
      </c>
      <c r="W3">
        <f t="shared" ref="W3:W66" si="9">F3*0.6</f>
        <v>2.900388238445057</v>
      </c>
      <c r="Z3" s="1">
        <f t="shared" ref="Z3:Z66" si="10">MIN(800,F3*0.8)+MAX(0,F3-1000)</f>
        <v>3.8671843179267427</v>
      </c>
    </row>
    <row r="4" spans="1:27" x14ac:dyDescent="0.4">
      <c r="A4">
        <v>3</v>
      </c>
      <c r="B4" s="1">
        <f t="shared" si="4"/>
        <v>0.12311444133449163</v>
      </c>
      <c r="C4" s="1">
        <f t="shared" si="5"/>
        <v>63.517080653604857</v>
      </c>
      <c r="D4" s="1">
        <f t="shared" si="0"/>
        <v>9.8185511778126315</v>
      </c>
      <c r="E4" s="1">
        <f t="shared" si="6"/>
        <v>2.0682452116779273</v>
      </c>
      <c r="F4" s="1">
        <f>VLOOKUP($A4,Exp!$AF4:$AG102,2)/$E4</f>
        <v>6.6321758882481845</v>
      </c>
      <c r="G4">
        <f t="shared" si="1"/>
        <v>3</v>
      </c>
      <c r="H4">
        <f t="shared" si="2"/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 t="shared" si="7"/>
        <v>76</v>
      </c>
      <c r="O4">
        <f t="shared" si="8"/>
        <v>1</v>
      </c>
      <c r="Q4" s="1">
        <f>VLOOKUP($A4,Exp!$Q4:$R102,2)/$E4</f>
        <v>3.3845116432403271</v>
      </c>
      <c r="R4" s="1">
        <f t="shared" ref="R4:R35" si="11">(R3+A4*U4/2.5)</f>
        <v>12.052874547877403</v>
      </c>
      <c r="T4">
        <f t="shared" ref="T4:T21" si="12">T3-0.015</f>
        <v>0.95</v>
      </c>
      <c r="U4">
        <f t="shared" si="3"/>
        <v>0.92233009708737856</v>
      </c>
      <c r="W4">
        <f t="shared" si="9"/>
        <v>3.9793055329489104</v>
      </c>
      <c r="Z4" s="1">
        <f t="shared" si="10"/>
        <v>5.3057407105985481</v>
      </c>
    </row>
    <row r="5" spans="1:27" x14ac:dyDescent="0.4">
      <c r="A5">
        <v>4</v>
      </c>
      <c r="B5" s="1">
        <f t="shared" si="4"/>
        <v>0.13195079107728941</v>
      </c>
      <c r="C5" s="1">
        <f t="shared" si="5"/>
        <v>77.73892443003281</v>
      </c>
      <c r="D5" s="1">
        <f t="shared" si="0"/>
        <v>11.514316311052484</v>
      </c>
      <c r="E5" s="1">
        <f t="shared" si="6"/>
        <v>2.1235447508484344</v>
      </c>
      <c r="F5" s="1">
        <f>VLOOKUP($A5,Exp!$AF5:$AG103,2)/$E5</f>
        <v>9.0413743899395538</v>
      </c>
      <c r="G5">
        <f t="shared" si="1"/>
        <v>4</v>
      </c>
      <c r="H5">
        <f t="shared" si="2"/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 t="shared" si="7"/>
        <v>92</v>
      </c>
      <c r="O5">
        <f t="shared" si="8"/>
        <v>1</v>
      </c>
      <c r="Q5" s="1">
        <f>VLOOKUP($A5,Exp!$Q5:$R103,2)/$E5</f>
        <v>4.7091072585141571</v>
      </c>
      <c r="R5" s="1">
        <f t="shared" si="11"/>
        <v>13.491336086338942</v>
      </c>
      <c r="T5">
        <f t="shared" si="12"/>
        <v>0.93499999999999994</v>
      </c>
      <c r="U5">
        <f t="shared" si="3"/>
        <v>0.89903846153846145</v>
      </c>
      <c r="W5">
        <f t="shared" si="9"/>
        <v>5.4248246339637323</v>
      </c>
      <c r="Z5" s="1">
        <f t="shared" si="10"/>
        <v>7.233099511951643</v>
      </c>
    </row>
    <row r="6" spans="1:27" x14ac:dyDescent="0.4">
      <c r="A6">
        <v>5</v>
      </c>
      <c r="B6" s="1">
        <f t="shared" si="4"/>
        <v>0.1414213562373095</v>
      </c>
      <c r="C6" s="1">
        <f t="shared" si="5"/>
        <v>91.989949493661172</v>
      </c>
      <c r="D6" s="1">
        <f t="shared" si="0"/>
        <v>13.213441917710341</v>
      </c>
      <c r="E6" s="1">
        <f t="shared" si="6"/>
        <v>2.1933121927088997</v>
      </c>
      <c r="F6" s="1">
        <f>VLOOKUP($A6,Exp!$AF6:$AG104,2)/$E6</f>
        <v>12.254119636287411</v>
      </c>
      <c r="G6">
        <f t="shared" si="1"/>
        <v>5</v>
      </c>
      <c r="H6">
        <f t="shared" si="2"/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 t="shared" si="7"/>
        <v>112</v>
      </c>
      <c r="O6">
        <f t="shared" si="8"/>
        <v>1</v>
      </c>
      <c r="Q6" s="1">
        <f>VLOOKUP($A6,Exp!$Q6:$R104,2)/$E6</f>
        <v>6.8389716930693352</v>
      </c>
      <c r="R6" s="1">
        <f t="shared" si="11"/>
        <v>15.243717038719893</v>
      </c>
      <c r="T6">
        <f t="shared" si="12"/>
        <v>0.91999999999999993</v>
      </c>
      <c r="U6">
        <f t="shared" si="3"/>
        <v>0.87619047619047608</v>
      </c>
      <c r="W6">
        <f t="shared" si="9"/>
        <v>7.3524717817724463</v>
      </c>
      <c r="Z6" s="1">
        <f t="shared" si="10"/>
        <v>9.8032957090299302</v>
      </c>
    </row>
    <row r="7" spans="1:27" x14ac:dyDescent="0.4">
      <c r="A7">
        <v>6</v>
      </c>
      <c r="B7" s="1">
        <f t="shared" si="4"/>
        <v>0.1515716566510398</v>
      </c>
      <c r="C7" s="1">
        <f t="shared" si="5"/>
        <v>106.27320191586873</v>
      </c>
      <c r="D7" s="1">
        <f t="shared" si="0"/>
        <v>14.913483908495801</v>
      </c>
      <c r="E7" s="1">
        <f t="shared" si="6"/>
        <v>2.2778192349624207</v>
      </c>
      <c r="F7" s="1">
        <f>VLOOKUP($A7,Exp!$AF7:$AG105,2)/$E7</f>
        <v>15.337268874119516</v>
      </c>
      <c r="G7">
        <f t="shared" si="1"/>
        <v>5</v>
      </c>
      <c r="H7">
        <f t="shared" si="2"/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 t="shared" si="7"/>
        <v>136</v>
      </c>
      <c r="O7">
        <f t="shared" si="8"/>
        <v>1</v>
      </c>
      <c r="Q7" s="1">
        <f>VLOOKUP($A7,Exp!$Q7:$R105,2)/$E7</f>
        <v>9.658360796291614</v>
      </c>
      <c r="R7" s="1">
        <f t="shared" si="11"/>
        <v>17.292773642493479</v>
      </c>
      <c r="T7">
        <f t="shared" si="12"/>
        <v>0.90499999999999992</v>
      </c>
      <c r="U7">
        <f t="shared" si="3"/>
        <v>0.85377358490566024</v>
      </c>
      <c r="W7">
        <f t="shared" si="9"/>
        <v>9.2023613244717097</v>
      </c>
      <c r="Z7" s="1">
        <f t="shared" si="10"/>
        <v>12.269815099295613</v>
      </c>
    </row>
    <row r="8" spans="1:27" x14ac:dyDescent="0.4">
      <c r="A8">
        <v>7</v>
      </c>
      <c r="B8" s="1">
        <f t="shared" si="4"/>
        <v>0.16245047927124709</v>
      </c>
      <c r="C8" s="1">
        <f t="shared" si="5"/>
        <v>120.59201469685821</v>
      </c>
      <c r="D8" s="1">
        <f t="shared" si="0"/>
        <v>16.612007385290259</v>
      </c>
      <c r="E8" s="1">
        <f t="shared" si="6"/>
        <v>2.3773453013131314</v>
      </c>
      <c r="F8" s="1">
        <f>VLOOKUP($A8,Exp!$AF8:$AG106,2)/$E8</f>
        <v>19.103901121591623</v>
      </c>
      <c r="G8">
        <f t="shared" si="1"/>
        <v>6</v>
      </c>
      <c r="H8">
        <f t="shared" si="2"/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 t="shared" si="7"/>
        <v>164</v>
      </c>
      <c r="O8">
        <f t="shared" si="8"/>
        <v>1</v>
      </c>
      <c r="Q8" s="1">
        <f>VLOOKUP($A8,Exp!$Q8:$R106,2)/$E8</f>
        <v>13.460392136693285</v>
      </c>
      <c r="R8" s="1">
        <f t="shared" si="11"/>
        <v>19.621745605110302</v>
      </c>
      <c r="T8">
        <f t="shared" si="12"/>
        <v>0.8899999999999999</v>
      </c>
      <c r="U8">
        <f t="shared" si="3"/>
        <v>0.83177570093457931</v>
      </c>
      <c r="W8">
        <f t="shared" si="9"/>
        <v>11.462340672954973</v>
      </c>
      <c r="Z8" s="1">
        <f t="shared" si="10"/>
        <v>15.283120897273299</v>
      </c>
    </row>
    <row r="9" spans="1:27" x14ac:dyDescent="0.4">
      <c r="A9">
        <v>8</v>
      </c>
      <c r="B9" s="1">
        <f t="shared" si="4"/>
        <v>0.17411011265922482</v>
      </c>
      <c r="C9" s="1">
        <f t="shared" si="5"/>
        <v>134.95003326178332</v>
      </c>
      <c r="D9" s="1">
        <f t="shared" si="0"/>
        <v>18.306586406906757</v>
      </c>
      <c r="E9" s="1">
        <f t="shared" si="6"/>
        <v>2.492177837198299</v>
      </c>
      <c r="F9" s="1">
        <f>VLOOKUP($A9,Exp!$AF9:$AG107,2)/$E9</f>
        <v>23.69317440362391</v>
      </c>
      <c r="G9">
        <f t="shared" si="1"/>
        <v>7</v>
      </c>
      <c r="H9">
        <f t="shared" si="2"/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 t="shared" si="7"/>
        <v>196</v>
      </c>
      <c r="O9">
        <f t="shared" si="8"/>
        <v>1</v>
      </c>
      <c r="Q9" s="1">
        <f>VLOOKUP($A9,Exp!$Q9:$R107,2)/$E9</f>
        <v>18.457751815862828</v>
      </c>
      <c r="R9" s="1">
        <f t="shared" si="11"/>
        <v>22.214338197702894</v>
      </c>
      <c r="T9">
        <f t="shared" si="12"/>
        <v>0.87499999999999989</v>
      </c>
      <c r="U9">
        <f t="shared" si="3"/>
        <v>0.81018518518518501</v>
      </c>
      <c r="W9">
        <f t="shared" si="9"/>
        <v>14.215904642174346</v>
      </c>
      <c r="Z9" s="1">
        <f t="shared" si="10"/>
        <v>18.954539522899129</v>
      </c>
    </row>
    <row r="10" spans="1:27" x14ac:dyDescent="0.4">
      <c r="A10">
        <v>9</v>
      </c>
      <c r="B10" s="1">
        <f t="shared" si="4"/>
        <v>0.18660659830736148</v>
      </c>
      <c r="C10" s="1">
        <f t="shared" si="5"/>
        <v>149.35124313867274</v>
      </c>
      <c r="D10" s="1">
        <f t="shared" si="0"/>
        <v>19.99480365698949</v>
      </c>
      <c r="E10" s="1">
        <f t="shared" si="6"/>
        <v>2.6226126198069948</v>
      </c>
      <c r="F10" s="1">
        <f>VLOOKUP($A10,Exp!$AF10:$AG108,2)/$E10</f>
        <v>29.345275098143524</v>
      </c>
      <c r="G10">
        <f t="shared" si="1"/>
        <v>8</v>
      </c>
      <c r="H10">
        <f t="shared" si="2"/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 t="shared" si="7"/>
        <v>232</v>
      </c>
      <c r="O10">
        <f t="shared" si="8"/>
        <v>1</v>
      </c>
      <c r="Q10" s="1">
        <f>VLOOKUP($A10,Exp!$Q10:$R108,2)/$E10</f>
        <v>25.165744838388338</v>
      </c>
      <c r="R10" s="1">
        <f t="shared" si="11"/>
        <v>25.054705170179957</v>
      </c>
      <c r="T10">
        <f t="shared" si="12"/>
        <v>0.85999999999999988</v>
      </c>
      <c r="U10">
        <f t="shared" si="3"/>
        <v>0.78899082568807322</v>
      </c>
      <c r="W10">
        <f t="shared" si="9"/>
        <v>17.607165058886114</v>
      </c>
      <c r="Z10" s="1">
        <f t="shared" si="10"/>
        <v>23.476220078514821</v>
      </c>
    </row>
    <row r="11" spans="1:27" x14ac:dyDescent="0.4">
      <c r="A11">
        <v>10</v>
      </c>
      <c r="B11" s="1">
        <f t="shared" si="4"/>
        <v>0.2</v>
      </c>
      <c r="C11" s="1">
        <f t="shared" si="5"/>
        <v>163.79999999999998</v>
      </c>
      <c r="D11" s="1">
        <f t="shared" si="0"/>
        <v>21.674249999999997</v>
      </c>
      <c r="E11" s="1">
        <f t="shared" si="6"/>
        <v>2.7689540832216291</v>
      </c>
      <c r="F11" s="1">
        <f>VLOOKUP($A11,Exp!$AF11:$AG109,2)/$E11</f>
        <v>36.123676820060155</v>
      </c>
      <c r="G11">
        <f t="shared" si="1"/>
        <v>9</v>
      </c>
      <c r="H11">
        <f t="shared" si="2"/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 t="shared" si="7"/>
        <v>272</v>
      </c>
      <c r="O11">
        <f t="shared" si="8"/>
        <v>1</v>
      </c>
      <c r="Q11" s="1">
        <f>VLOOKUP($A11,Exp!$Q11:$R109,2)/$E11</f>
        <v>36.114719491358187</v>
      </c>
      <c r="R11" s="1">
        <f t="shared" si="11"/>
        <v>28.127432442907228</v>
      </c>
      <c r="T11">
        <f t="shared" si="12"/>
        <v>0.84499999999999986</v>
      </c>
      <c r="U11">
        <f t="shared" si="3"/>
        <v>0.76818181818181797</v>
      </c>
      <c r="W11">
        <f t="shared" si="9"/>
        <v>21.674206092036091</v>
      </c>
      <c r="Z11" s="1">
        <f t="shared" si="10"/>
        <v>28.898941456048124</v>
      </c>
    </row>
    <row r="12" spans="1:27" x14ac:dyDescent="0.4">
      <c r="A12">
        <v>11</v>
      </c>
      <c r="B12" s="1">
        <f t="shared" si="4"/>
        <v>0.21435469250725864</v>
      </c>
      <c r="C12" s="1">
        <f t="shared" si="5"/>
        <v>178.30106226461177</v>
      </c>
      <c r="D12" s="1">
        <f t="shared" si="0"/>
        <v>23.342523909636885</v>
      </c>
      <c r="E12" s="1">
        <f t="shared" si="6"/>
        <v>2.9315156595763088</v>
      </c>
      <c r="F12" s="1">
        <f>VLOOKUP($A12,Exp!$AF12:$AG110,2)/$E12</f>
        <v>44.336541410395419</v>
      </c>
      <c r="G12">
        <f t="shared" si="1"/>
        <v>9</v>
      </c>
      <c r="H12">
        <f t="shared" si="2"/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 t="shared" si="7"/>
        <v>316</v>
      </c>
      <c r="O12">
        <f t="shared" si="8"/>
        <v>1.014925125</v>
      </c>
      <c r="Q12" s="1">
        <f>VLOOKUP($A12,Exp!$Q12:$R110,2)/$E12</f>
        <v>46.392383938230793</v>
      </c>
      <c r="R12" s="1">
        <f t="shared" si="11"/>
        <v>31.417522532997317</v>
      </c>
      <c r="T12">
        <f t="shared" si="12"/>
        <v>0.82999999999999985</v>
      </c>
      <c r="U12">
        <f t="shared" si="3"/>
        <v>0.74774774774774755</v>
      </c>
      <c r="W12">
        <f t="shared" si="9"/>
        <v>26.60192484623725</v>
      </c>
      <c r="Z12" s="1">
        <f t="shared" si="10"/>
        <v>35.46923312831634</v>
      </c>
    </row>
    <row r="13" spans="1:27" x14ac:dyDescent="0.4">
      <c r="A13">
        <v>12</v>
      </c>
      <c r="B13" s="1">
        <f t="shared" si="4"/>
        <v>0.22973967099940701</v>
      </c>
      <c r="C13" s="1">
        <f t="shared" si="5"/>
        <v>192.85962647279004</v>
      </c>
      <c r="D13" s="1">
        <f t="shared" si="0"/>
        <v>24.997230752272259</v>
      </c>
      <c r="E13" s="1">
        <f t="shared" si="6"/>
        <v>3.1106201371882491</v>
      </c>
      <c r="F13" s="1">
        <f>VLOOKUP($A13,Exp!$AF13:$AG111,2)/$E13</f>
        <v>54.27979721582637</v>
      </c>
      <c r="G13">
        <f t="shared" si="1"/>
        <v>10</v>
      </c>
      <c r="H13">
        <f t="shared" si="2"/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 t="shared" si="7"/>
        <v>364</v>
      </c>
      <c r="O13">
        <f t="shared" si="8"/>
        <v>1.0297010000000002</v>
      </c>
      <c r="Q13" s="1">
        <f>VLOOKUP($A13,Exp!$Q13:$R111,2)/$E13</f>
        <v>57.866274910283821</v>
      </c>
      <c r="R13" s="1">
        <f t="shared" si="11"/>
        <v>34.910379675854458</v>
      </c>
      <c r="T13">
        <f t="shared" si="12"/>
        <v>0.81499999999999984</v>
      </c>
      <c r="U13">
        <f t="shared" si="3"/>
        <v>0.72767857142857117</v>
      </c>
      <c r="W13">
        <f t="shared" si="9"/>
        <v>32.567878329495819</v>
      </c>
      <c r="Z13" s="1">
        <f t="shared" si="10"/>
        <v>43.423837772661102</v>
      </c>
    </row>
    <row r="14" spans="1:27" x14ac:dyDescent="0.4">
      <c r="A14">
        <v>13</v>
      </c>
      <c r="B14" s="1">
        <f t="shared" si="4"/>
        <v>0.24622888266898327</v>
      </c>
      <c r="C14" s="1">
        <f t="shared" si="5"/>
        <v>207.48136566457546</v>
      </c>
      <c r="D14" s="1">
        <f t="shared" si="0"/>
        <v>26.635981906045107</v>
      </c>
      <c r="E14" s="1">
        <f t="shared" si="6"/>
        <v>3.3066000366857367</v>
      </c>
      <c r="F14" s="1">
        <f>VLOOKUP($A14,Exp!$AF14:$AG112,2)/$E14</f>
        <v>66.389771171501465</v>
      </c>
      <c r="G14">
        <f t="shared" si="1"/>
        <v>11</v>
      </c>
      <c r="H14">
        <f t="shared" si="2"/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 t="shared" si="7"/>
        <v>416</v>
      </c>
      <c r="O14">
        <f t="shared" si="8"/>
        <v>1.0443283750000001</v>
      </c>
      <c r="Q14" s="1">
        <f>VLOOKUP($A14,Exp!$Q14:$R112,2)/$E14</f>
        <v>71.372405909892549</v>
      </c>
      <c r="R14" s="1">
        <f t="shared" si="11"/>
        <v>38.591795605057996</v>
      </c>
      <c r="T14">
        <f t="shared" si="12"/>
        <v>0.79999999999999982</v>
      </c>
      <c r="U14">
        <f t="shared" si="3"/>
        <v>0.70796460176991138</v>
      </c>
      <c r="W14">
        <f t="shared" si="9"/>
        <v>39.83386270290088</v>
      </c>
      <c r="Z14" s="1">
        <f t="shared" si="10"/>
        <v>53.111816937201176</v>
      </c>
    </row>
    <row r="15" spans="1:27" x14ac:dyDescent="0.4">
      <c r="A15">
        <v>14</v>
      </c>
      <c r="B15" s="1">
        <f t="shared" si="4"/>
        <v>0.26390158215457882</v>
      </c>
      <c r="C15" s="1">
        <f t="shared" si="5"/>
        <v>222.17247101022971</v>
      </c>
      <c r="D15" s="1">
        <f t="shared" si="0"/>
        <v>27.976627419913438</v>
      </c>
      <c r="E15" s="1">
        <f t="shared" si="6"/>
        <v>3.5197980062288838</v>
      </c>
      <c r="F15" s="1">
        <f>VLOOKUP($A15,Exp!$AF15:$AG113,2)/$E15</f>
        <v>81.462971823421782</v>
      </c>
      <c r="G15">
        <f t="shared" si="1"/>
        <v>12</v>
      </c>
      <c r="H15">
        <f t="shared" si="2"/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 t="shared" si="7"/>
        <v>472</v>
      </c>
      <c r="O15">
        <f t="shared" si="8"/>
        <v>1.058808</v>
      </c>
      <c r="Q15" s="1">
        <f>VLOOKUP($A15,Exp!$Q15:$R113,2)/$E15</f>
        <v>88.641450290006048</v>
      </c>
      <c r="R15" s="1">
        <f t="shared" si="11"/>
        <v>42.447935955935186</v>
      </c>
      <c r="T15">
        <f t="shared" si="12"/>
        <v>0.78499999999999981</v>
      </c>
      <c r="U15">
        <f t="shared" si="3"/>
        <v>0.68859649122806998</v>
      </c>
      <c r="W15">
        <f t="shared" si="9"/>
        <v>48.877783094053065</v>
      </c>
      <c r="Z15" s="1">
        <f t="shared" si="10"/>
        <v>65.170377458737434</v>
      </c>
    </row>
    <row r="16" spans="1:27" x14ac:dyDescent="0.4">
      <c r="A16">
        <v>15</v>
      </c>
      <c r="B16" s="1">
        <f t="shared" si="4"/>
        <v>0.28284271247461901</v>
      </c>
      <c r="C16" s="1">
        <f t="shared" si="5"/>
        <v>236.939696961967</v>
      </c>
      <c r="D16" s="1">
        <f t="shared" si="0"/>
        <v>29.12788888605456</v>
      </c>
      <c r="E16" s="1">
        <f t="shared" si="6"/>
        <v>3.7505672369981147</v>
      </c>
      <c r="F16" s="1">
        <f>VLOOKUP($A16,Exp!$AF16:$AG114,2)/$E16</f>
        <v>99.294283538732984</v>
      </c>
      <c r="G16">
        <f t="shared" si="1"/>
        <v>13</v>
      </c>
      <c r="H16">
        <f t="shared" si="2"/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 t="shared" si="7"/>
        <v>532</v>
      </c>
      <c r="O16">
        <f t="shared" si="8"/>
        <v>1.0731406250000002</v>
      </c>
      <c r="Q16" s="1">
        <f>VLOOKUP($A16,Exp!$Q16:$R114,2)/$E16</f>
        <v>105.85065535786836</v>
      </c>
      <c r="R16" s="1">
        <f t="shared" si="11"/>
        <v>46.465327260283011</v>
      </c>
      <c r="T16">
        <f t="shared" si="12"/>
        <v>0.7699999999999998</v>
      </c>
      <c r="U16">
        <f t="shared" si="3"/>
        <v>0.66956521739130426</v>
      </c>
      <c r="W16">
        <f t="shared" si="9"/>
        <v>59.57657012323979</v>
      </c>
      <c r="Z16" s="1">
        <f t="shared" si="10"/>
        <v>79.435426830986387</v>
      </c>
    </row>
    <row r="17" spans="1:26" x14ac:dyDescent="0.4">
      <c r="A17">
        <v>16</v>
      </c>
      <c r="B17" s="1">
        <f t="shared" si="4"/>
        <v>0.30314331330207961</v>
      </c>
      <c r="C17" s="1">
        <f t="shared" si="5"/>
        <v>251.79041021796658</v>
      </c>
      <c r="D17" s="1">
        <f t="shared" si="0"/>
        <v>30.223732015430695</v>
      </c>
      <c r="E17" s="1">
        <f t="shared" si="6"/>
        <v>3.9992719002105499</v>
      </c>
      <c r="F17" s="1">
        <f>VLOOKUP($A17,Exp!$AF17:$AG115,2)/$E17</f>
        <v>120.91248795269956</v>
      </c>
      <c r="G17">
        <f t="shared" si="1"/>
        <v>13</v>
      </c>
      <c r="H17">
        <f t="shared" si="2"/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 t="shared" si="7"/>
        <v>596</v>
      </c>
      <c r="O17">
        <f t="shared" si="8"/>
        <v>1.0873270000000002</v>
      </c>
      <c r="Q17" s="1">
        <f>VLOOKUP($A17,Exp!$Q17:$R115,2)/$E17</f>
        <v>124.02257520272305</v>
      </c>
      <c r="R17" s="1">
        <f t="shared" si="11"/>
        <v>50.630844501662324</v>
      </c>
      <c r="T17">
        <f t="shared" si="12"/>
        <v>0.75499999999999978</v>
      </c>
      <c r="U17">
        <f t="shared" si="3"/>
        <v>0.65086206896551713</v>
      </c>
      <c r="W17">
        <f t="shared" si="9"/>
        <v>72.54749277161973</v>
      </c>
      <c r="Z17" s="1">
        <f t="shared" si="10"/>
        <v>96.729990362159654</v>
      </c>
    </row>
    <row r="18" spans="1:26" x14ac:dyDescent="0.4">
      <c r="A18">
        <v>17</v>
      </c>
      <c r="B18" s="1">
        <f t="shared" si="4"/>
        <v>0.32490095854249418</v>
      </c>
      <c r="C18" s="1">
        <f t="shared" si="5"/>
        <v>266.73264281331137</v>
      </c>
      <c r="D18" s="1">
        <f t="shared" si="0"/>
        <v>31.26426709321445</v>
      </c>
      <c r="E18" s="1">
        <f t="shared" si="6"/>
        <v>4.2662876070168325</v>
      </c>
      <c r="F18" s="1">
        <f>VLOOKUP($A18,Exp!$AF18:$AG116,2)/$E18</f>
        <v>147.13510443641226</v>
      </c>
      <c r="G18">
        <f t="shared" si="1"/>
        <v>14</v>
      </c>
      <c r="H18">
        <f t="shared" si="2"/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 t="shared" si="7"/>
        <v>664</v>
      </c>
      <c r="O18">
        <f t="shared" si="8"/>
        <v>1.1013678750000002</v>
      </c>
      <c r="Q18" s="1">
        <f>VLOOKUP($A18,Exp!$Q18:$R116,2)/$E18</f>
        <v>143.91903607017591</v>
      </c>
      <c r="R18" s="1">
        <f t="shared" si="11"/>
        <v>54.931699202517024</v>
      </c>
      <c r="T18">
        <f t="shared" si="12"/>
        <v>0.73999999999999977</v>
      </c>
      <c r="U18">
        <f t="shared" si="3"/>
        <v>0.63247863247863234</v>
      </c>
      <c r="W18">
        <f t="shared" si="9"/>
        <v>88.281062661847358</v>
      </c>
      <c r="Z18" s="1">
        <f t="shared" si="10"/>
        <v>117.70808354912981</v>
      </c>
    </row>
    <row r="19" spans="1:26" x14ac:dyDescent="0.4">
      <c r="A19">
        <v>18</v>
      </c>
      <c r="B19" s="1">
        <f t="shared" si="4"/>
        <v>0.34822022531844965</v>
      </c>
      <c r="C19" s="1">
        <f t="shared" si="5"/>
        <v>281.77514967802489</v>
      </c>
      <c r="D19" s="1">
        <f t="shared" si="0"/>
        <v>32.249596633558753</v>
      </c>
      <c r="E19" s="1">
        <f t="shared" si="6"/>
        <v>4.5520018927311181</v>
      </c>
      <c r="F19" s="1">
        <f>VLOOKUP($A19,Exp!$AF19:$AG117,2)/$E19</f>
        <v>178.96850044540051</v>
      </c>
      <c r="G19">
        <f t="shared" si="1"/>
        <v>15</v>
      </c>
      <c r="H19">
        <f t="shared" si="2"/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 t="shared" si="7"/>
        <v>736</v>
      </c>
      <c r="O19">
        <f t="shared" si="8"/>
        <v>1.115264</v>
      </c>
      <c r="Q19" s="1">
        <f>VLOOKUP($A19,Exp!$Q19:$R117,2)/$E19</f>
        <v>166.9595087852685</v>
      </c>
      <c r="R19" s="1">
        <f t="shared" si="11"/>
        <v>59.355428016076345</v>
      </c>
      <c r="T19">
        <f t="shared" si="12"/>
        <v>0.72499999999999976</v>
      </c>
      <c r="U19">
        <f t="shared" si="3"/>
        <v>0.61440677966101676</v>
      </c>
      <c r="W19">
        <f t="shared" si="9"/>
        <v>107.3811002672403</v>
      </c>
      <c r="Z19" s="1">
        <f t="shared" si="10"/>
        <v>143.17480035632042</v>
      </c>
    </row>
    <row r="20" spans="1:26" x14ac:dyDescent="0.4">
      <c r="A20">
        <v>19</v>
      </c>
      <c r="B20" s="1">
        <f t="shared" si="4"/>
        <v>0.37321319661472296</v>
      </c>
      <c r="C20" s="1">
        <f t="shared" si="5"/>
        <v>296.92747102995162</v>
      </c>
      <c r="D20" s="1">
        <f t="shared" si="0"/>
        <v>33.179813695964519</v>
      </c>
      <c r="E20" s="1">
        <f t="shared" si="6"/>
        <v>4.8568147269557169</v>
      </c>
      <c r="F20" s="1">
        <f>VLOOKUP($A20,Exp!$AF20:$AG118,2)/$E20</f>
        <v>219.80520989199877</v>
      </c>
      <c r="G20">
        <f t="shared" si="1"/>
        <v>16</v>
      </c>
      <c r="H20">
        <f t="shared" si="2"/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 t="shared" si="7"/>
        <v>812</v>
      </c>
      <c r="O20">
        <f t="shared" si="8"/>
        <v>1.1290161250000001</v>
      </c>
      <c r="Q20" s="1">
        <f>VLOOKUP($A20,Exp!$Q20:$R118,2)/$E20</f>
        <v>190.04225029982612</v>
      </c>
      <c r="R20" s="1">
        <f t="shared" si="11"/>
        <v>63.889881797588949</v>
      </c>
      <c r="T20">
        <f t="shared" si="12"/>
        <v>0.70999999999999974</v>
      </c>
      <c r="U20">
        <f t="shared" si="3"/>
        <v>0.59663865546218464</v>
      </c>
      <c r="W20">
        <f t="shared" si="9"/>
        <v>131.88312593519925</v>
      </c>
      <c r="Z20" s="1">
        <f t="shared" si="10"/>
        <v>175.84416791359902</v>
      </c>
    </row>
    <row r="21" spans="1:26" x14ac:dyDescent="0.4">
      <c r="A21">
        <v>20</v>
      </c>
      <c r="B21" s="1">
        <f t="shared" si="4"/>
        <v>1.0666666666666667</v>
      </c>
      <c r="C21" s="1">
        <f t="shared" si="5"/>
        <v>330.86666666666667</v>
      </c>
      <c r="D21" s="1">
        <f t="shared" si="0"/>
        <v>38.688333333333318</v>
      </c>
      <c r="E21" s="1">
        <f t="shared" si="6"/>
        <v>5.1811390512800415</v>
      </c>
      <c r="F21" s="1">
        <f>VLOOKUP($A21,Exp!$AF21:$AG119,2)/$E21</f>
        <v>267.32826609546987</v>
      </c>
      <c r="G21">
        <f t="shared" si="1"/>
        <v>17</v>
      </c>
      <c r="H21">
        <f t="shared" si="2"/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 t="shared" si="7"/>
        <v>892</v>
      </c>
      <c r="O21">
        <f t="shared" si="8"/>
        <v>1.1426250000000002</v>
      </c>
      <c r="Q21" s="1">
        <f>VLOOKUP($A21,Exp!$Q21:$R119,2)/$E21</f>
        <v>242.99675950386896</v>
      </c>
      <c r="R21" s="1">
        <f t="shared" si="11"/>
        <v>68.523215130922281</v>
      </c>
      <c r="T21">
        <f t="shared" si="12"/>
        <v>0.69499999999999973</v>
      </c>
      <c r="U21">
        <f t="shared" si="3"/>
        <v>0.5791666666666665</v>
      </c>
      <c r="W21">
        <f t="shared" si="9"/>
        <v>160.39695965728191</v>
      </c>
      <c r="Z21" s="1">
        <f t="shared" si="10"/>
        <v>213.86261287637592</v>
      </c>
    </row>
    <row r="22" spans="1:26" x14ac:dyDescent="0.4">
      <c r="A22">
        <v>21</v>
      </c>
      <c r="B22" s="1">
        <f t="shared" si="4"/>
        <v>1.1287093850145173</v>
      </c>
      <c r="C22" s="1">
        <f t="shared" si="5"/>
        <v>383.18405591942678</v>
      </c>
      <c r="D22" s="1">
        <f t="shared" si="0"/>
        <v>41.092401164352331</v>
      </c>
      <c r="E22" s="1">
        <f t="shared" si="6"/>
        <v>5.5254013463620089</v>
      </c>
      <c r="F22" s="1">
        <f>VLOOKUP($A22,Exp!$AF22:$AG120,2)/$E22</f>
        <v>300.0431212031209</v>
      </c>
      <c r="G22">
        <f t="shared" si="1"/>
        <v>17</v>
      </c>
      <c r="H22">
        <f t="shared" si="2"/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 t="shared" si="7"/>
        <v>976</v>
      </c>
      <c r="O22">
        <f t="shared" si="8"/>
        <v>1.1560913749999999</v>
      </c>
      <c r="Q22" s="1">
        <f>VLOOKUP($A22,Exp!$Q22:$R120,2)/$E22</f>
        <v>271.11152766962374</v>
      </c>
      <c r="R22" s="1">
        <f t="shared" si="11"/>
        <v>73.417430006955342</v>
      </c>
      <c r="T22">
        <f>MIN(1.2,T21+0.01)</f>
        <v>0.70499999999999974</v>
      </c>
      <c r="U22">
        <f t="shared" si="3"/>
        <v>0.58264462809917339</v>
      </c>
      <c r="W22">
        <f t="shared" si="9"/>
        <v>180.02587272187253</v>
      </c>
      <c r="Z22" s="1">
        <f t="shared" si="10"/>
        <v>240.03449696249675</v>
      </c>
    </row>
    <row r="23" spans="1:26" x14ac:dyDescent="0.4">
      <c r="A23">
        <v>22</v>
      </c>
      <c r="B23" s="1">
        <f t="shared" si="4"/>
        <v>1.1928126753321473</v>
      </c>
      <c r="C23" s="1">
        <f t="shared" si="5"/>
        <v>435.73863040023014</v>
      </c>
      <c r="D23" s="1">
        <f t="shared" si="0"/>
        <v>43.563610628624836</v>
      </c>
      <c r="E23" s="1">
        <f t="shared" si="6"/>
        <v>5.8900422303399091</v>
      </c>
      <c r="F23" s="1">
        <f>VLOOKUP($A23,Exp!$AF23:$AG121,2)/$E23</f>
        <v>336.79628423226939</v>
      </c>
      <c r="G23">
        <f t="shared" si="1"/>
        <v>18</v>
      </c>
      <c r="H23">
        <f t="shared" si="2"/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 t="shared" si="7"/>
        <v>1064</v>
      </c>
      <c r="O23">
        <f t="shared" si="8"/>
        <v>1.169416</v>
      </c>
      <c r="Q23" s="1">
        <f>VLOOKUP($A23,Exp!$Q23:$R121,2)/$E23</f>
        <v>301.69562976078203</v>
      </c>
      <c r="R23" s="1">
        <f t="shared" si="11"/>
        <v>78.574807056135668</v>
      </c>
      <c r="T23">
        <f t="shared" ref="T23:T31" si="13">MIN(1.2,T22+0.01)</f>
        <v>0.71499999999999975</v>
      </c>
      <c r="U23">
        <f t="shared" si="3"/>
        <v>0.58606557377049162</v>
      </c>
      <c r="W23">
        <f t="shared" si="9"/>
        <v>202.07777053936164</v>
      </c>
      <c r="Z23" s="1">
        <f t="shared" si="10"/>
        <v>269.4370273858155</v>
      </c>
    </row>
    <row r="24" spans="1:26" x14ac:dyDescent="0.4">
      <c r="A24">
        <v>23</v>
      </c>
      <c r="B24" s="1">
        <f t="shared" si="4"/>
        <v>1.2591244320046331</v>
      </c>
      <c r="C24" s="1">
        <f t="shared" si="5"/>
        <v>488.54380671054918</v>
      </c>
      <c r="D24" s="1">
        <f t="shared" si="0"/>
        <v>46.103652132033574</v>
      </c>
      <c r="E24" s="1">
        <f t="shared" si="6"/>
        <v>6.2755170906751045</v>
      </c>
      <c r="F24" s="1">
        <f>VLOOKUP($A24,Exp!$AF24:$AG122,2)/$E24</f>
        <v>379.36567395701201</v>
      </c>
      <c r="G24">
        <f t="shared" si="1"/>
        <v>19</v>
      </c>
      <c r="H24">
        <f t="shared" si="2"/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 t="shared" si="7"/>
        <v>1156</v>
      </c>
      <c r="O24">
        <f t="shared" si="8"/>
        <v>1.1825996249999999</v>
      </c>
      <c r="Q24" s="1">
        <f>VLOOKUP($A24,Exp!$Q24:$R122,2)/$E24</f>
        <v>332.40288726161265</v>
      </c>
      <c r="R24" s="1">
        <f t="shared" si="11"/>
        <v>83.997571283777944</v>
      </c>
      <c r="T24">
        <f t="shared" si="13"/>
        <v>0.72499999999999976</v>
      </c>
      <c r="U24">
        <f t="shared" si="3"/>
        <v>0.58943089430894291</v>
      </c>
      <c r="W24">
        <f t="shared" si="9"/>
        <v>227.61940437420719</v>
      </c>
      <c r="Z24" s="1">
        <f t="shared" si="10"/>
        <v>303.49253916560963</v>
      </c>
    </row>
    <row r="25" spans="1:26" x14ac:dyDescent="0.4">
      <c r="A25">
        <v>24</v>
      </c>
      <c r="B25" s="1">
        <f t="shared" si="4"/>
        <v>1.3278031643091577</v>
      </c>
      <c r="C25" s="1">
        <f t="shared" si="5"/>
        <v>541.61418632078767</v>
      </c>
      <c r="D25" s="1">
        <f t="shared" si="0"/>
        <v>48.714353257672293</v>
      </c>
      <c r="E25" s="1">
        <f t="shared" si="6"/>
        <v>6.6822967516920535</v>
      </c>
      <c r="F25" s="1">
        <f>VLOOKUP($A25,Exp!$AF25:$AG123,2)/$E25</f>
        <v>429.06144890209987</v>
      </c>
      <c r="G25">
        <f t="shared" si="1"/>
        <v>20</v>
      </c>
      <c r="H25">
        <f t="shared" si="2"/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 t="shared" si="7"/>
        <v>1252</v>
      </c>
      <c r="O25">
        <f t="shared" si="8"/>
        <v>1.195643</v>
      </c>
      <c r="Q25" s="1">
        <f>VLOOKUP($A25,Exp!$Q25:$R123,2)/$E25</f>
        <v>386.24444497267405</v>
      </c>
      <c r="R25" s="1">
        <f t="shared" si="11"/>
        <v>89.687893864423103</v>
      </c>
      <c r="T25">
        <f t="shared" si="13"/>
        <v>0.73499999999999976</v>
      </c>
      <c r="U25">
        <f t="shared" si="3"/>
        <v>0.59274193548387077</v>
      </c>
      <c r="W25">
        <f t="shared" si="9"/>
        <v>257.43686934125992</v>
      </c>
      <c r="Z25" s="1">
        <f t="shared" si="10"/>
        <v>343.2491591216799</v>
      </c>
    </row>
    <row r="26" spans="1:26" x14ac:dyDescent="0.4">
      <c r="A26">
        <v>25</v>
      </c>
      <c r="B26" s="1">
        <f t="shared" si="4"/>
        <v>1.3990187582825713</v>
      </c>
      <c r="C26" s="1">
        <f t="shared" si="5"/>
        <v>594.96565653988989</v>
      </c>
      <c r="D26" s="1">
        <f t="shared" si="0"/>
        <v>51.397689749205142</v>
      </c>
      <c r="E26" s="1">
        <f t="shared" si="6"/>
        <v>7.1108681802634823</v>
      </c>
      <c r="F26" s="1">
        <f>VLOOKUP($A26,Exp!$AF26:$AG124,2)/$E26</f>
        <v>482.03393684280218</v>
      </c>
      <c r="G26">
        <f t="shared" si="1"/>
        <v>21</v>
      </c>
      <c r="H26">
        <f t="shared" si="2"/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 t="shared" si="7"/>
        <v>1352</v>
      </c>
      <c r="O26">
        <f t="shared" si="8"/>
        <v>1.2085468749999999</v>
      </c>
      <c r="Q26" s="1">
        <f>VLOOKUP($A26,Exp!$Q26:$R124,2)/$E26</f>
        <v>420.76437421585501</v>
      </c>
      <c r="R26" s="1">
        <f t="shared" si="11"/>
        <v>95.647893864423096</v>
      </c>
      <c r="T26">
        <f t="shared" si="13"/>
        <v>0.74499999999999977</v>
      </c>
      <c r="U26">
        <f t="shared" si="3"/>
        <v>0.59599999999999986</v>
      </c>
      <c r="W26">
        <f t="shared" si="9"/>
        <v>289.22036210568132</v>
      </c>
      <c r="Z26" s="1">
        <f t="shared" si="10"/>
        <v>385.62714947424178</v>
      </c>
    </row>
    <row r="27" spans="1:26" x14ac:dyDescent="0.4">
      <c r="A27">
        <v>26</v>
      </c>
      <c r="B27" s="1">
        <f t="shared" si="4"/>
        <v>1.4729532932708258</v>
      </c>
      <c r="C27" s="1">
        <f t="shared" si="5"/>
        <v>648.61549987505805</v>
      </c>
      <c r="D27" s="1">
        <f t="shared" si="0"/>
        <v>54.155797364194719</v>
      </c>
      <c r="E27" s="1">
        <f t="shared" si="6"/>
        <v>7.5617352322866038</v>
      </c>
      <c r="F27" s="1">
        <f>VLOOKUP($A27,Exp!$AF27:$AG125,2)/$E27</f>
        <v>541.76471842918693</v>
      </c>
      <c r="G27">
        <f t="shared" si="1"/>
        <v>21</v>
      </c>
      <c r="H27">
        <f t="shared" si="2"/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 t="shared" si="7"/>
        <v>1456</v>
      </c>
      <c r="O27">
        <f t="shared" si="8"/>
        <v>1.221312</v>
      </c>
      <c r="Q27" s="1">
        <f>VLOOKUP($A27,Exp!$Q27:$R125,2)/$E27</f>
        <v>457.30244365542677</v>
      </c>
      <c r="R27" s="1">
        <f t="shared" si="11"/>
        <v>101.87963989616912</v>
      </c>
      <c r="T27">
        <f t="shared" si="13"/>
        <v>0.75499999999999978</v>
      </c>
      <c r="U27">
        <f t="shared" si="3"/>
        <v>0.59920634920634908</v>
      </c>
      <c r="W27">
        <f t="shared" si="9"/>
        <v>325.05883105751212</v>
      </c>
      <c r="Z27" s="1">
        <f t="shared" si="10"/>
        <v>433.41177474334955</v>
      </c>
    </row>
    <row r="28" spans="1:26" x14ac:dyDescent="0.4">
      <c r="A28">
        <v>27</v>
      </c>
      <c r="B28" s="1">
        <f t="shared" si="4"/>
        <v>1.5498019170849884</v>
      </c>
      <c r="C28" s="1">
        <f t="shared" si="5"/>
        <v>702.58251246581256</v>
      </c>
      <c r="D28" s="1">
        <f t="shared" si="0"/>
        <v>56.990984665700147</v>
      </c>
      <c r="E28" s="1">
        <f t="shared" si="6"/>
        <v>8.0354194428129198</v>
      </c>
      <c r="F28" s="1">
        <f>VLOOKUP($A28,Exp!$AF28:$AG126,2)/$E28</f>
        <v>611.63302300003807</v>
      </c>
      <c r="G28">
        <f t="shared" si="1"/>
        <v>22</v>
      </c>
      <c r="H28">
        <f t="shared" si="2"/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 t="shared" si="7"/>
        <v>1564</v>
      </c>
      <c r="O28">
        <f t="shared" si="8"/>
        <v>1.233939125</v>
      </c>
      <c r="Q28" s="1">
        <f>VLOOKUP($A28,Exp!$Q28:$R126,2)/$E28</f>
        <v>493.68922533946676</v>
      </c>
      <c r="R28" s="1">
        <f t="shared" si="11"/>
        <v>108.38515170719275</v>
      </c>
      <c r="T28">
        <f t="shared" si="13"/>
        <v>0.76499999999999979</v>
      </c>
      <c r="U28">
        <f t="shared" si="3"/>
        <v>0.60236220472440927</v>
      </c>
      <c r="W28">
        <f t="shared" si="9"/>
        <v>366.97981380002284</v>
      </c>
      <c r="Z28" s="1">
        <f t="shared" si="10"/>
        <v>489.30641840003045</v>
      </c>
    </row>
    <row r="29" spans="1:26" x14ac:dyDescent="0.4">
      <c r="A29">
        <v>28</v>
      </c>
      <c r="B29" s="1">
        <f t="shared" si="4"/>
        <v>1.6297737839702324</v>
      </c>
      <c r="C29" s="1">
        <f t="shared" si="5"/>
        <v>756.88713233163298</v>
      </c>
      <c r="D29" s="1">
        <f t="shared" si="0"/>
        <v>59.905746825769285</v>
      </c>
      <c r="E29" s="1">
        <f t="shared" si="6"/>
        <v>8.5324608629312628</v>
      </c>
      <c r="F29" s="1">
        <f>VLOOKUP($A29,Exp!$AF29:$AG127,2)/$E29</f>
        <v>691.02158577147316</v>
      </c>
      <c r="G29">
        <f t="shared" si="1"/>
        <v>23</v>
      </c>
      <c r="H29">
        <f t="shared" si="2"/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 t="shared" si="7"/>
        <v>1676</v>
      </c>
      <c r="O29">
        <f t="shared" si="8"/>
        <v>1.246429</v>
      </c>
      <c r="Q29" s="1">
        <f>VLOOKUP($A29,Exp!$Q29:$R127,2)/$E29</f>
        <v>548.14198097514065</v>
      </c>
      <c r="R29" s="1">
        <f t="shared" si="11"/>
        <v>115.16640170719275</v>
      </c>
      <c r="T29">
        <f t="shared" si="13"/>
        <v>0.7749999999999998</v>
      </c>
      <c r="U29">
        <f t="shared" si="3"/>
        <v>0.60546874999999978</v>
      </c>
      <c r="W29">
        <f t="shared" si="9"/>
        <v>414.61295146288387</v>
      </c>
      <c r="Z29" s="1">
        <f t="shared" si="10"/>
        <v>552.81726861717857</v>
      </c>
    </row>
    <row r="30" spans="1:26" x14ac:dyDescent="0.4">
      <c r="A30">
        <v>29</v>
      </c>
      <c r="B30" s="1">
        <f t="shared" si="4"/>
        <v>1.7130930598961123</v>
      </c>
      <c r="C30" s="1">
        <f t="shared" si="5"/>
        <v>811.55157823178206</v>
      </c>
      <c r="D30" s="1">
        <f t="shared" si="0"/>
        <v>62.902780520184471</v>
      </c>
      <c r="E30" s="1">
        <f t="shared" si="6"/>
        <v>9.0534189467635979</v>
      </c>
      <c r="F30" s="1">
        <f>VLOOKUP($A30,Exp!$AF30:$AG128,2)/$E30</f>
        <v>792.28258314860489</v>
      </c>
      <c r="G30">
        <f t="shared" si="1"/>
        <v>24</v>
      </c>
      <c r="H30">
        <f t="shared" si="2"/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 t="shared" si="7"/>
        <v>1792</v>
      </c>
      <c r="O30">
        <f t="shared" si="8"/>
        <v>1.258782375</v>
      </c>
      <c r="Q30" s="1">
        <f>VLOOKUP($A30,Exp!$Q30:$R128,2)/$E30</f>
        <v>587.51285357245376</v>
      </c>
      <c r="R30" s="1">
        <f t="shared" si="11"/>
        <v>122.22531643587492</v>
      </c>
      <c r="T30">
        <f t="shared" si="13"/>
        <v>0.78499999999999981</v>
      </c>
      <c r="U30">
        <f t="shared" si="3"/>
        <v>0.6085271317829456</v>
      </c>
      <c r="W30">
        <f t="shared" si="9"/>
        <v>475.3695498891629</v>
      </c>
      <c r="Z30" s="1">
        <f t="shared" si="10"/>
        <v>633.82606651888398</v>
      </c>
    </row>
    <row r="31" spans="1:26" x14ac:dyDescent="0.4">
      <c r="A31">
        <v>30</v>
      </c>
      <c r="B31" s="1">
        <f t="shared" si="4"/>
        <v>6.8</v>
      </c>
      <c r="C31" s="1">
        <f t="shared" si="5"/>
        <v>1076.5999999999999</v>
      </c>
      <c r="D31" s="1">
        <f t="shared" si="0"/>
        <v>105.73499999999997</v>
      </c>
      <c r="E31" s="1">
        <f t="shared" si="6"/>
        <v>9.5988734922181429</v>
      </c>
      <c r="F31" s="1">
        <f>VLOOKUP($A31,Exp!$AF31:$AG129,2)/$E31</f>
        <v>891.79004606297065</v>
      </c>
      <c r="G31">
        <f t="shared" si="1"/>
        <v>25</v>
      </c>
      <c r="H31">
        <f t="shared" si="2"/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 t="shared" si="7"/>
        <v>1912</v>
      </c>
      <c r="O31">
        <f t="shared" si="8"/>
        <v>1.2709999999999999</v>
      </c>
      <c r="Q31" s="1">
        <f>VLOOKUP($A31,Exp!$Q31:$R129,2)/$E31</f>
        <v>704.04094870911115</v>
      </c>
      <c r="R31" s="1">
        <f t="shared" si="11"/>
        <v>129.56377797433646</v>
      </c>
      <c r="T31">
        <f t="shared" si="13"/>
        <v>0.79499999999999982</v>
      </c>
      <c r="U31">
        <f t="shared" si="3"/>
        <v>0.61153846153846136</v>
      </c>
      <c r="W31">
        <f t="shared" si="9"/>
        <v>535.07402763778236</v>
      </c>
      <c r="Z31" s="1">
        <f t="shared" si="10"/>
        <v>713.43203685037656</v>
      </c>
    </row>
    <row r="32" spans="1:26" x14ac:dyDescent="0.4">
      <c r="A32">
        <v>31</v>
      </c>
      <c r="B32" s="1">
        <f t="shared" si="4"/>
        <v>6.8907521033623675</v>
      </c>
      <c r="C32" s="1">
        <f t="shared" si="5"/>
        <v>1139.0586412859268</v>
      </c>
      <c r="D32" s="1">
        <f t="shared" si="0"/>
        <v>110.08509203723516</v>
      </c>
      <c r="E32" s="1">
        <f t="shared" si="6"/>
        <v>10.169425639457407</v>
      </c>
      <c r="F32" s="1">
        <f>VLOOKUP($A32,Exp!$AF32:$AG130,2)/$E32</f>
        <v>926.20278554696063</v>
      </c>
      <c r="G32">
        <f t="shared" si="1"/>
        <v>25</v>
      </c>
      <c r="H32">
        <f t="shared" si="2"/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 t="shared" si="7"/>
        <v>2036</v>
      </c>
      <c r="O32">
        <f t="shared" si="8"/>
        <v>1.283082625</v>
      </c>
      <c r="Q32" s="1">
        <f>VLOOKUP($A32,Exp!$Q32:$R130,2)/$E32</f>
        <v>748.51818282297222</v>
      </c>
      <c r="R32" s="1">
        <f t="shared" si="11"/>
        <v>137.23095354685555</v>
      </c>
      <c r="T32">
        <f t="shared" ref="T32:T36" si="14">MIN(1.2,T31+0.015)</f>
        <v>0.80999999999999983</v>
      </c>
      <c r="U32">
        <f t="shared" si="3"/>
        <v>0.61832061068702271</v>
      </c>
      <c r="W32">
        <f t="shared" si="9"/>
        <v>555.7216713281764</v>
      </c>
      <c r="Z32" s="1">
        <f t="shared" si="10"/>
        <v>740.96222843756857</v>
      </c>
    </row>
    <row r="33" spans="1:26" x14ac:dyDescent="0.4">
      <c r="A33">
        <v>32</v>
      </c>
      <c r="B33" s="1">
        <f t="shared" si="4"/>
        <v>6.9856253506642947</v>
      </c>
      <c r="C33" s="1">
        <f t="shared" si="5"/>
        <v>1201.9560157097603</v>
      </c>
      <c r="D33" s="1">
        <f t="shared" si="0"/>
        <v>114.5564091429804</v>
      </c>
      <c r="E33" s="1">
        <f t="shared" si="6"/>
        <v>10.765698931382872</v>
      </c>
      <c r="F33" s="1">
        <f>VLOOKUP($A33,Exp!$AF33:$AG131,2)/$E33</f>
        <v>961.33270108268698</v>
      </c>
      <c r="G33">
        <f t="shared" si="1"/>
        <v>26</v>
      </c>
      <c r="H33">
        <f t="shared" si="2"/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 t="shared" si="7"/>
        <v>2164</v>
      </c>
      <c r="O33">
        <f t="shared" si="8"/>
        <v>1.2950309999999998</v>
      </c>
      <c r="Q33" s="1">
        <f>VLOOKUP($A33,Exp!$Q33:$R131,2)/$E33</f>
        <v>807.19329561297286</v>
      </c>
      <c r="R33" s="1">
        <f t="shared" si="11"/>
        <v>145.23095354685555</v>
      </c>
      <c r="T33">
        <f t="shared" si="14"/>
        <v>0.82499999999999984</v>
      </c>
      <c r="U33">
        <f t="shared" si="3"/>
        <v>0.62499999999999989</v>
      </c>
      <c r="W33">
        <f t="shared" si="9"/>
        <v>576.79962064961217</v>
      </c>
      <c r="Z33" s="1">
        <f t="shared" si="10"/>
        <v>769.06616086614963</v>
      </c>
    </row>
    <row r="34" spans="1:26" x14ac:dyDescent="0.4">
      <c r="A34">
        <v>33</v>
      </c>
      <c r="B34" s="1">
        <f t="shared" si="4"/>
        <v>7.0849155306759322</v>
      </c>
      <c r="C34" s="1">
        <f t="shared" si="5"/>
        <v>1265.323097517228</v>
      </c>
      <c r="D34" s="1">
        <f t="shared" ref="D34:D65" si="15">(5+A34*2+10*B34)*MIN(1,0.8+A34*0.015)*T34</f>
        <v>119.1532904576778</v>
      </c>
      <c r="E34" s="1">
        <f t="shared" si="6"/>
        <v>11.388340440816833</v>
      </c>
      <c r="F34" s="1">
        <f>VLOOKUP($A34,Exp!$AF34:$AG132,2)/$E34</f>
        <v>999.8715375488639</v>
      </c>
      <c r="G34">
        <f t="shared" ref="G34:G65" si="16">FLOOR(A34*0.8,1)+1</f>
        <v>27</v>
      </c>
      <c r="H34">
        <f t="shared" ref="H34:H65" si="17"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 t="shared" si="7"/>
        <v>2296</v>
      </c>
      <c r="O34">
        <f t="shared" si="8"/>
        <v>1.306845875</v>
      </c>
      <c r="Q34" s="1">
        <f>VLOOKUP($A34,Exp!$Q34:$R132,2)/$E34</f>
        <v>853.68013456600579</v>
      </c>
      <c r="R34" s="1">
        <f t="shared" si="11"/>
        <v>153.56779565211869</v>
      </c>
      <c r="T34">
        <f t="shared" si="14"/>
        <v>0.83999999999999986</v>
      </c>
      <c r="U34">
        <f t="shared" ref="U34:U65" si="18">T34/(1+A34/100)</f>
        <v>0.63157894736842091</v>
      </c>
      <c r="W34">
        <f t="shared" si="9"/>
        <v>599.92292252931827</v>
      </c>
      <c r="Z34" s="1">
        <f t="shared" si="10"/>
        <v>799.89723003909114</v>
      </c>
    </row>
    <row r="35" spans="1:26" x14ac:dyDescent="0.4">
      <c r="A35">
        <v>34</v>
      </c>
      <c r="B35" s="1">
        <f t="shared" si="4"/>
        <v>7.1889396619516486</v>
      </c>
      <c r="C35" s="1">
        <f t="shared" si="5"/>
        <v>1329.1935279088984</v>
      </c>
      <c r="D35" s="1">
        <f t="shared" si="15"/>
        <v>123.88043410968659</v>
      </c>
      <c r="E35" s="1">
        <f t="shared" ref="E35:E66" si="19">E34+A35/(75-A35/1.5)</f>
        <v>12.038021969479253</v>
      </c>
      <c r="F35" s="1">
        <f>VLOOKUP($A35,Exp!$AF35:$AG133,2)/$E35</f>
        <v>1048.9052070743373</v>
      </c>
      <c r="G35">
        <f t="shared" si="16"/>
        <v>28</v>
      </c>
      <c r="H35">
        <f t="shared" si="17"/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 t="shared" ref="M35:M66" si="20">M34+A35*4</f>
        <v>2432</v>
      </c>
      <c r="O35">
        <f t="shared" ref="O35:O66" si="21">MAX(1,1+(1-POWER(1-(A35-10)/200,3)))</f>
        <v>1.3185280000000001</v>
      </c>
      <c r="Q35" s="1">
        <f>VLOOKUP($A35,Exp!$Q35:$R133,2)/$E35</f>
        <v>961.53670672364763</v>
      </c>
      <c r="R35" s="1">
        <f t="shared" si="11"/>
        <v>162.24540759241719</v>
      </c>
      <c r="T35">
        <f t="shared" si="14"/>
        <v>0.85499999999999987</v>
      </c>
      <c r="U35">
        <f t="shared" si="18"/>
        <v>0.63805970149253721</v>
      </c>
      <c r="W35">
        <f t="shared" si="9"/>
        <v>629.34312424460234</v>
      </c>
      <c r="Z35" s="1">
        <f t="shared" si="10"/>
        <v>848.90520707433734</v>
      </c>
    </row>
    <row r="36" spans="1:26" x14ac:dyDescent="0.4">
      <c r="A36">
        <v>35</v>
      </c>
      <c r="B36" s="1">
        <f t="shared" si="4"/>
        <v>7.2980375165651434</v>
      </c>
      <c r="C36" s="1">
        <f t="shared" si="5"/>
        <v>1393.603838311692</v>
      </c>
      <c r="D36" s="1">
        <f t="shared" si="15"/>
        <v>128.74292639411672</v>
      </c>
      <c r="E36" s="1">
        <f t="shared" si="19"/>
        <v>12.715441324317963</v>
      </c>
      <c r="F36" s="1">
        <f>VLOOKUP($A36,Exp!$AF36:$AG134,2)/$E36</f>
        <v>1091.1341283266065</v>
      </c>
      <c r="G36">
        <f t="shared" si="16"/>
        <v>29</v>
      </c>
      <c r="H36">
        <f t="shared" si="17"/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 t="shared" si="20"/>
        <v>2572</v>
      </c>
      <c r="O36">
        <f t="shared" si="21"/>
        <v>1.330078125</v>
      </c>
      <c r="Q36" s="1">
        <f>VLOOKUP($A36,Exp!$Q36:$R134,2)/$E36</f>
        <v>1012.0765510032562</v>
      </c>
      <c r="R36" s="1">
        <f t="shared" ref="R36:R67" si="22">(R35+A36*U36/2.5)</f>
        <v>171.26762981463941</v>
      </c>
      <c r="T36">
        <f t="shared" si="14"/>
        <v>0.86999999999999988</v>
      </c>
      <c r="U36">
        <f t="shared" si="18"/>
        <v>0.64444444444444426</v>
      </c>
      <c r="W36">
        <f t="shared" si="9"/>
        <v>654.68047699596389</v>
      </c>
      <c r="Z36" s="1">
        <f t="shared" si="10"/>
        <v>891.13412832660651</v>
      </c>
    </row>
    <row r="37" spans="1:26" x14ac:dyDescent="0.4">
      <c r="A37">
        <v>36</v>
      </c>
      <c r="B37" s="1">
        <f t="shared" si="4"/>
        <v>7.4125732532083184</v>
      </c>
      <c r="C37" s="1">
        <f t="shared" si="5"/>
        <v>1458.5936919616991</v>
      </c>
      <c r="D37" s="1">
        <f t="shared" si="15"/>
        <v>135.25753061621444</v>
      </c>
      <c r="E37" s="1">
        <f t="shared" si="19"/>
        <v>13.421323677259139</v>
      </c>
      <c r="F37" s="1">
        <f>VLOOKUP($A37,Exp!$AF37:$AG135,2)/$E37</f>
        <v>1132.5076206175879</v>
      </c>
      <c r="G37">
        <f t="shared" si="16"/>
        <v>29</v>
      </c>
      <c r="H37">
        <f t="shared" si="17"/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 t="shared" si="20"/>
        <v>2716</v>
      </c>
      <c r="O37">
        <f t="shared" si="21"/>
        <v>1.3414969999999999</v>
      </c>
      <c r="Q37" s="1">
        <f>VLOOKUP($A37,Exp!$Q37:$R135,2)/$E37</f>
        <v>1073.5900829524262</v>
      </c>
      <c r="R37" s="1">
        <f t="shared" si="22"/>
        <v>180.74410040287469</v>
      </c>
      <c r="T37">
        <f>MIN(1.25,T36+0.025)</f>
        <v>0.89499999999999991</v>
      </c>
      <c r="U37">
        <f t="shared" si="18"/>
        <v>0.65808823529411764</v>
      </c>
      <c r="W37">
        <f t="shared" si="9"/>
        <v>679.50457237055275</v>
      </c>
      <c r="Z37" s="1">
        <f t="shared" si="10"/>
        <v>932.50762061758792</v>
      </c>
    </row>
    <row r="38" spans="1:26" x14ac:dyDescent="0.4">
      <c r="A38">
        <v>37</v>
      </c>
      <c r="B38" s="1">
        <f t="shared" si="4"/>
        <v>7.5329371675033103</v>
      </c>
      <c r="C38" s="1">
        <f t="shared" si="5"/>
        <v>1524.2061452766711</v>
      </c>
      <c r="D38" s="1">
        <f t="shared" si="15"/>
        <v>141.98302194103042</v>
      </c>
      <c r="E38" s="1">
        <f t="shared" si="19"/>
        <v>14.156423015007483</v>
      </c>
      <c r="F38" s="1">
        <f>VLOOKUP($A38,Exp!$AF38:$AG136,2)/$E38</f>
        <v>1181.5111157277026</v>
      </c>
      <c r="G38">
        <f t="shared" si="16"/>
        <v>30</v>
      </c>
      <c r="H38">
        <f t="shared" si="17"/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 t="shared" si="20"/>
        <v>2864</v>
      </c>
      <c r="O38">
        <f t="shared" si="21"/>
        <v>1.3527853749999998</v>
      </c>
      <c r="Q38" s="1">
        <f>VLOOKUP($A38,Exp!$Q38:$R136,2)/$E38</f>
        <v>1125.2842602338399</v>
      </c>
      <c r="R38" s="1">
        <f t="shared" si="22"/>
        <v>190.68278653426154</v>
      </c>
      <c r="T38">
        <f t="shared" ref="T38:T100" si="23">MIN(1.25,T37+0.025)</f>
        <v>0.91999999999999993</v>
      </c>
      <c r="U38">
        <f t="shared" si="18"/>
        <v>0.67153284671532831</v>
      </c>
      <c r="W38">
        <f t="shared" si="9"/>
        <v>708.90666943662154</v>
      </c>
      <c r="Z38" s="1">
        <f t="shared" si="10"/>
        <v>981.51111572770265</v>
      </c>
    </row>
    <row r="39" spans="1:26" x14ac:dyDescent="0.4">
      <c r="A39">
        <v>38</v>
      </c>
      <c r="B39" s="1">
        <f t="shared" si="4"/>
        <v>7.6595475679404652</v>
      </c>
      <c r="C39" s="1">
        <f t="shared" si="5"/>
        <v>1590.4879306144326</v>
      </c>
      <c r="D39" s="1">
        <f t="shared" si="15"/>
        <v>148.9277245170374</v>
      </c>
      <c r="E39" s="1">
        <f t="shared" si="19"/>
        <v>14.921523686148422</v>
      </c>
      <c r="F39" s="1">
        <f>VLOOKUP($A39,Exp!$AF39:$AG137,2)/$E39</f>
        <v>1233.5026922000068</v>
      </c>
      <c r="G39">
        <f t="shared" si="16"/>
        <v>31</v>
      </c>
      <c r="H39">
        <f t="shared" si="17"/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 t="shared" si="20"/>
        <v>3016</v>
      </c>
      <c r="O39">
        <f t="shared" si="21"/>
        <v>1.363944</v>
      </c>
      <c r="Q39" s="1">
        <f>VLOOKUP($A39,Exp!$Q39:$R137,2)/$E39</f>
        <v>1226.1482396053218</v>
      </c>
      <c r="R39" s="1">
        <f t="shared" si="22"/>
        <v>201.09148218643546</v>
      </c>
      <c r="T39">
        <f t="shared" si="23"/>
        <v>0.94499999999999995</v>
      </c>
      <c r="U39">
        <f t="shared" si="18"/>
        <v>0.68478260869565222</v>
      </c>
      <c r="W39">
        <f t="shared" si="9"/>
        <v>740.10161532000404</v>
      </c>
      <c r="Z39" s="1">
        <f t="shared" si="10"/>
        <v>1033.5026922000068</v>
      </c>
    </row>
    <row r="40" spans="1:26" x14ac:dyDescent="0.4">
      <c r="A40">
        <v>39</v>
      </c>
      <c r="B40" s="1">
        <f t="shared" si="4"/>
        <v>7.7928527864588917</v>
      </c>
      <c r="C40" s="1">
        <f t="shared" si="5"/>
        <v>1657.4897621406553</v>
      </c>
      <c r="D40" s="1">
        <f t="shared" si="15"/>
        <v>156.10067202865125</v>
      </c>
      <c r="E40" s="1">
        <f t="shared" si="19"/>
        <v>15.717442053495361</v>
      </c>
      <c r="F40" s="1">
        <f>VLOOKUP($A40,Exp!$AF40:$AG138,2)/$E40</f>
        <v>1342.8226183731681</v>
      </c>
      <c r="G40">
        <f t="shared" si="16"/>
        <v>32</v>
      </c>
      <c r="H40">
        <f t="shared" si="17"/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 t="shared" si="20"/>
        <v>3172</v>
      </c>
      <c r="O40">
        <f t="shared" si="21"/>
        <v>1.374973625</v>
      </c>
      <c r="Q40" s="1">
        <f>VLOOKUP($A40,Exp!$Q40:$R138,2)/$E40</f>
        <v>1280.7427526366062</v>
      </c>
      <c r="R40" s="1">
        <f t="shared" si="22"/>
        <v>211.97781312168726</v>
      </c>
      <c r="T40">
        <f t="shared" si="23"/>
        <v>0.97</v>
      </c>
      <c r="U40">
        <f t="shared" si="18"/>
        <v>0.69784172661870492</v>
      </c>
      <c r="W40">
        <f t="shared" si="9"/>
        <v>805.69357102390086</v>
      </c>
      <c r="Z40" s="1">
        <f t="shared" si="10"/>
        <v>1142.8226183731681</v>
      </c>
    </row>
    <row r="41" spans="1:26" x14ac:dyDescent="0.4">
      <c r="A41">
        <v>40</v>
      </c>
      <c r="B41" s="1">
        <f t="shared" si="4"/>
        <v>11.933333333333332</v>
      </c>
      <c r="C41" s="1">
        <f t="shared" si="5"/>
        <v>1949.2666666666664</v>
      </c>
      <c r="D41" s="1">
        <f t="shared" si="15"/>
        <v>203.31166666666664</v>
      </c>
      <c r="E41" s="1">
        <f t="shared" si="19"/>
        <v>16.545028260391913</v>
      </c>
      <c r="F41" s="1">
        <f>VLOOKUP($A41,Exp!$AF41:$AG139,2)/$E41</f>
        <v>1719.3049426940772</v>
      </c>
      <c r="G41">
        <f t="shared" si="16"/>
        <v>33</v>
      </c>
      <c r="H41">
        <f t="shared" si="17"/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 t="shared" si="20"/>
        <v>3332</v>
      </c>
      <c r="O41">
        <f t="shared" si="21"/>
        <v>1.385875</v>
      </c>
      <c r="Q41" s="1">
        <f>VLOOKUP($A41,Exp!$Q41:$R139,2)/$E41</f>
        <v>1473.9775367069894</v>
      </c>
      <c r="R41" s="1">
        <f t="shared" si="22"/>
        <v>223.34924169311583</v>
      </c>
      <c r="T41">
        <f t="shared" si="23"/>
        <v>0.995</v>
      </c>
      <c r="U41">
        <f t="shared" si="18"/>
        <v>0.71071428571428574</v>
      </c>
      <c r="W41">
        <f t="shared" si="9"/>
        <v>1031.5829656164462</v>
      </c>
      <c r="Z41" s="1">
        <f t="shared" si="10"/>
        <v>1519.3049426940772</v>
      </c>
    </row>
    <row r="42" spans="1:26" x14ac:dyDescent="0.4">
      <c r="A42">
        <v>41</v>
      </c>
      <c r="B42" s="1">
        <f t="shared" si="4"/>
        <v>12.181504206724735</v>
      </c>
      <c r="C42" s="1">
        <f t="shared" si="5"/>
        <v>2029.2183414659996</v>
      </c>
      <c r="D42" s="1">
        <f t="shared" si="15"/>
        <v>212.99134290859232</v>
      </c>
      <c r="E42" s="1">
        <f t="shared" si="19"/>
        <v>17.405168120531773</v>
      </c>
      <c r="F42" s="1">
        <f>VLOOKUP($A42,Exp!$AF42:$AG140,2)/$E42</f>
        <v>1783.8696068725089</v>
      </c>
      <c r="G42">
        <f t="shared" si="16"/>
        <v>33</v>
      </c>
      <c r="H42">
        <f t="shared" si="17"/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 t="shared" si="20"/>
        <v>3496</v>
      </c>
      <c r="O42">
        <f t="shared" si="21"/>
        <v>1.3966488750000001</v>
      </c>
      <c r="Q42" s="1">
        <f>VLOOKUP($A42,Exp!$Q42:$R140,2)/$E42</f>
        <v>1533.0504029158878</v>
      </c>
      <c r="R42" s="1">
        <f t="shared" si="22"/>
        <v>235.21307148034987</v>
      </c>
      <c r="T42">
        <f t="shared" si="23"/>
        <v>1.02</v>
      </c>
      <c r="U42">
        <f t="shared" si="18"/>
        <v>0.72340425531914898</v>
      </c>
      <c r="W42">
        <f t="shared" si="9"/>
        <v>1070.3217641235053</v>
      </c>
      <c r="Z42" s="1">
        <f t="shared" si="10"/>
        <v>1583.8696068725089</v>
      </c>
    </row>
    <row r="43" spans="1:26" x14ac:dyDescent="0.4">
      <c r="A43">
        <v>42</v>
      </c>
      <c r="B43" s="1">
        <f t="shared" si="4"/>
        <v>12.437917367995256</v>
      </c>
      <c r="C43" s="1">
        <f t="shared" si="5"/>
        <v>2110.3495412381208</v>
      </c>
      <c r="D43" s="1">
        <f t="shared" si="15"/>
        <v>222.98123649555041</v>
      </c>
      <c r="E43" s="1">
        <f t="shared" si="19"/>
        <v>18.29878514180837</v>
      </c>
      <c r="F43" s="1">
        <f>VLOOKUP($A43,Exp!$AF43:$AG141,2)/$E43</f>
        <v>1855.7838942875603</v>
      </c>
      <c r="G43">
        <f t="shared" si="16"/>
        <v>34</v>
      </c>
      <c r="H43">
        <f t="shared" si="17"/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 t="shared" si="20"/>
        <v>3664</v>
      </c>
      <c r="O43">
        <f t="shared" si="21"/>
        <v>1.4072960000000001</v>
      </c>
      <c r="Q43" s="1">
        <f>VLOOKUP($A43,Exp!$Q43:$R141,2)/$E43</f>
        <v>1631.856965836203</v>
      </c>
      <c r="R43" s="1">
        <f t="shared" si="22"/>
        <v>247.57645176203999</v>
      </c>
      <c r="T43">
        <f t="shared" si="23"/>
        <v>1.0449999999999999</v>
      </c>
      <c r="U43">
        <f t="shared" si="18"/>
        <v>0.7359154929577465</v>
      </c>
      <c r="W43">
        <f t="shared" si="9"/>
        <v>1113.4703365725361</v>
      </c>
      <c r="Z43" s="1">
        <f t="shared" si="10"/>
        <v>1655.7838942875603</v>
      </c>
    </row>
    <row r="44" spans="1:26" x14ac:dyDescent="0.4">
      <c r="A44">
        <v>43</v>
      </c>
      <c r="B44" s="1">
        <f t="shared" si="4"/>
        <v>12.703164394685201</v>
      </c>
      <c r="C44" s="1">
        <f t="shared" si="5"/>
        <v>2192.7304965600492</v>
      </c>
      <c r="D44" s="1">
        <f t="shared" si="15"/>
        <v>233.2938590231316</v>
      </c>
      <c r="E44" s="1">
        <f t="shared" si="19"/>
        <v>19.226842695765203</v>
      </c>
      <c r="F44" s="1">
        <f>VLOOKUP($A44,Exp!$AF44:$AG142,2)/$E44</f>
        <v>1938.0109194142228</v>
      </c>
      <c r="G44">
        <f t="shared" si="16"/>
        <v>35</v>
      </c>
      <c r="H44">
        <f t="shared" si="17"/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 t="shared" si="20"/>
        <v>3836</v>
      </c>
      <c r="O44">
        <f t="shared" si="21"/>
        <v>1.417817125</v>
      </c>
      <c r="Q44" s="1">
        <f>VLOOKUP($A44,Exp!$Q44:$R142,2)/$E44</f>
        <v>1692.685612243979</v>
      </c>
      <c r="R44" s="1">
        <f t="shared" si="22"/>
        <v>260.44638183197009</v>
      </c>
      <c r="T44">
        <f t="shared" si="23"/>
        <v>1.0699999999999998</v>
      </c>
      <c r="U44">
        <f t="shared" si="18"/>
        <v>0.74825174825174823</v>
      </c>
      <c r="W44">
        <f t="shared" si="9"/>
        <v>1162.8065516485337</v>
      </c>
      <c r="Z44" s="1">
        <f t="shared" si="10"/>
        <v>1738.0109194142228</v>
      </c>
    </row>
    <row r="45" spans="1:26" x14ac:dyDescent="0.4">
      <c r="A45">
        <v>44</v>
      </c>
      <c r="B45" s="1">
        <f t="shared" si="4"/>
        <v>12.977879323903299</v>
      </c>
      <c r="C45" s="1">
        <f t="shared" si="5"/>
        <v>2276.437366352443</v>
      </c>
      <c r="D45" s="1">
        <f t="shared" si="15"/>
        <v>243.94277859674105</v>
      </c>
      <c r="E45" s="1">
        <f t="shared" si="19"/>
        <v>20.19034634540024</v>
      </c>
      <c r="F45" s="1">
        <f>VLOOKUP($A45,Exp!$AF45:$AG143,2)/$E45</f>
        <v>2054.2965112959832</v>
      </c>
      <c r="G45">
        <f t="shared" si="16"/>
        <v>36</v>
      </c>
      <c r="H45">
        <f t="shared" si="17"/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 t="shared" si="20"/>
        <v>4012</v>
      </c>
      <c r="O45">
        <f t="shared" si="21"/>
        <v>1.428213</v>
      </c>
      <c r="Q45" s="1">
        <f>VLOOKUP($A45,Exp!$Q45:$R143,2)/$E45</f>
        <v>1866.7337030890769</v>
      </c>
      <c r="R45" s="1">
        <f t="shared" si="22"/>
        <v>273.82971516530341</v>
      </c>
      <c r="T45">
        <f t="shared" si="23"/>
        <v>1.0949999999999998</v>
      </c>
      <c r="U45">
        <f t="shared" si="18"/>
        <v>0.76041666666666652</v>
      </c>
      <c r="W45">
        <f t="shared" si="9"/>
        <v>1232.57790677759</v>
      </c>
      <c r="Z45" s="1">
        <f t="shared" si="10"/>
        <v>1854.2965112959832</v>
      </c>
    </row>
    <row r="46" spans="1:26" x14ac:dyDescent="0.4">
      <c r="A46">
        <v>45</v>
      </c>
      <c r="B46" s="1">
        <f t="shared" si="4"/>
        <v>13.262741699796951</v>
      </c>
      <c r="C46" s="1">
        <f t="shared" si="5"/>
        <v>2361.5527270872076</v>
      </c>
      <c r="D46" s="1">
        <f t="shared" si="15"/>
        <v>254.94270703772577</v>
      </c>
      <c r="E46" s="1">
        <f t="shared" si="19"/>
        <v>21.19034634540024</v>
      </c>
      <c r="F46" s="1">
        <f>VLOOKUP($A46,Exp!$AF46:$AG144,2)/$E46</f>
        <v>2130.1484218813071</v>
      </c>
      <c r="G46">
        <f t="shared" si="16"/>
        <v>37</v>
      </c>
      <c r="H46">
        <f t="shared" si="17"/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 t="shared" si="20"/>
        <v>4192</v>
      </c>
      <c r="O46">
        <f t="shared" si="21"/>
        <v>1.438484375</v>
      </c>
      <c r="Q46" s="1">
        <f>VLOOKUP($A46,Exp!$Q46:$R144,2)/$E46</f>
        <v>1930.879247232388</v>
      </c>
      <c r="R46" s="1">
        <f t="shared" si="22"/>
        <v>287.73316344116546</v>
      </c>
      <c r="T46">
        <f t="shared" si="23"/>
        <v>1.1199999999999997</v>
      </c>
      <c r="U46">
        <f t="shared" si="18"/>
        <v>0.77241379310344804</v>
      </c>
      <c r="W46">
        <f t="shared" si="9"/>
        <v>1278.0890531287841</v>
      </c>
      <c r="Z46" s="1">
        <f t="shared" si="10"/>
        <v>1930.1484218813071</v>
      </c>
    </row>
    <row r="47" spans="1:26" x14ac:dyDescent="0.4">
      <c r="A47">
        <v>46</v>
      </c>
      <c r="B47" s="1">
        <f t="shared" si="4"/>
        <v>13.558479839749968</v>
      </c>
      <c r="C47" s="1">
        <f t="shared" si="5"/>
        <v>2448.1661016798976</v>
      </c>
      <c r="D47" s="1">
        <f t="shared" si="15"/>
        <v>266.30959416513701</v>
      </c>
      <c r="E47" s="1">
        <f t="shared" si="19"/>
        <v>22.227940330362646</v>
      </c>
      <c r="F47" s="1">
        <f>VLOOKUP($A47,Exp!$AF47:$AG145,2)/$E47</f>
        <v>2212.3993864632548</v>
      </c>
      <c r="G47">
        <f t="shared" si="16"/>
        <v>37</v>
      </c>
      <c r="H47">
        <f t="shared" si="17"/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 t="shared" si="20"/>
        <v>4376</v>
      </c>
      <c r="O47">
        <f t="shared" si="21"/>
        <v>1.4486319999999999</v>
      </c>
      <c r="Q47" s="1">
        <f>VLOOKUP($A47,Exp!$Q47:$R145,2)/$E47</f>
        <v>2027.268353714571</v>
      </c>
      <c r="R47" s="1">
        <f t="shared" si="22"/>
        <v>302.16330042746682</v>
      </c>
      <c r="T47">
        <f t="shared" si="23"/>
        <v>1.1449999999999996</v>
      </c>
      <c r="U47">
        <f t="shared" si="18"/>
        <v>0.78424657534246545</v>
      </c>
      <c r="W47">
        <f t="shared" si="9"/>
        <v>1327.4396318779529</v>
      </c>
      <c r="Z47" s="1">
        <f t="shared" si="10"/>
        <v>2012.3993864632548</v>
      </c>
    </row>
    <row r="48" spans="1:26" x14ac:dyDescent="0.4">
      <c r="A48">
        <v>47</v>
      </c>
      <c r="B48" s="1">
        <f t="shared" si="4"/>
        <v>13.86587433500662</v>
      </c>
      <c r="C48" s="1">
        <f t="shared" si="5"/>
        <v>2536.3745312434353</v>
      </c>
      <c r="D48" s="1">
        <f t="shared" si="15"/>
        <v>278.06072971957735</v>
      </c>
      <c r="E48" s="1">
        <f t="shared" si="19"/>
        <v>23.304276208225239</v>
      </c>
      <c r="F48" s="1">
        <f>VLOOKUP($A48,Exp!$AF48:$AG146,2)/$E48</f>
        <v>2304.4823556257757</v>
      </c>
      <c r="G48">
        <f t="shared" si="16"/>
        <v>38</v>
      </c>
      <c r="H48">
        <f t="shared" si="17"/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 t="shared" si="20"/>
        <v>4564</v>
      </c>
      <c r="O48">
        <f t="shared" si="21"/>
        <v>1.4586566250000002</v>
      </c>
      <c r="Q48" s="1">
        <f>VLOOKUP($A48,Exp!$Q48:$R146,2)/$E48</f>
        <v>2092.0623993802601</v>
      </c>
      <c r="R48" s="1">
        <f t="shared" si="22"/>
        <v>317.12656573358925</v>
      </c>
      <c r="T48">
        <f t="shared" si="23"/>
        <v>1.1699999999999995</v>
      </c>
      <c r="U48">
        <f t="shared" si="18"/>
        <v>0.79591836734693844</v>
      </c>
      <c r="W48">
        <f t="shared" si="9"/>
        <v>1382.6894133754654</v>
      </c>
      <c r="Z48" s="1">
        <f t="shared" si="10"/>
        <v>2104.4823556257757</v>
      </c>
    </row>
    <row r="49" spans="1:26" x14ac:dyDescent="0.4">
      <c r="A49">
        <v>48</v>
      </c>
      <c r="B49" s="1">
        <f t="shared" si="4"/>
        <v>14.185761802547598</v>
      </c>
      <c r="C49" s="1">
        <f t="shared" si="5"/>
        <v>2626.2831931311985</v>
      </c>
      <c r="D49" s="1">
        <f t="shared" si="15"/>
        <v>290.21485354044364</v>
      </c>
      <c r="E49" s="1">
        <f t="shared" si="19"/>
        <v>24.42055527799268</v>
      </c>
      <c r="F49" s="1">
        <f>VLOOKUP($A49,Exp!$AF49:$AG147,2)/$E49</f>
        <v>2410.4512359299597</v>
      </c>
      <c r="G49">
        <f t="shared" si="16"/>
        <v>39</v>
      </c>
      <c r="H49">
        <f t="shared" si="17"/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 t="shared" si="20"/>
        <v>4756</v>
      </c>
      <c r="O49">
        <f t="shared" si="21"/>
        <v>1.4685589999999999</v>
      </c>
      <c r="Q49" s="1">
        <f>VLOOKUP($A49,Exp!$Q49:$R147,2)/$E49</f>
        <v>2250.1126356254049</v>
      </c>
      <c r="R49" s="1">
        <f t="shared" si="22"/>
        <v>332.62926843629197</v>
      </c>
      <c r="T49">
        <f t="shared" si="23"/>
        <v>1.1949999999999994</v>
      </c>
      <c r="U49">
        <f t="shared" si="18"/>
        <v>0.80743243243243201</v>
      </c>
      <c r="W49">
        <f t="shared" si="9"/>
        <v>1446.2707415579757</v>
      </c>
      <c r="Z49" s="1">
        <f t="shared" si="10"/>
        <v>2210.4512359299597</v>
      </c>
    </row>
    <row r="50" spans="1:26" x14ac:dyDescent="0.4">
      <c r="A50">
        <v>49</v>
      </c>
      <c r="B50" s="1">
        <f t="shared" si="4"/>
        <v>14.519038906251117</v>
      </c>
      <c r="C50" s="1">
        <f t="shared" si="5"/>
        <v>2718.0060689688266</v>
      </c>
      <c r="D50" s="1">
        <f t="shared" si="15"/>
        <v>302.79227465626349</v>
      </c>
      <c r="E50" s="1">
        <f t="shared" si="19"/>
        <v>25.578035592953309</v>
      </c>
      <c r="F50" s="1">
        <f>VLOOKUP($A50,Exp!$AF50:$AG148,2)/$E50</f>
        <v>2667.1001159687548</v>
      </c>
      <c r="G50">
        <f t="shared" si="16"/>
        <v>40</v>
      </c>
      <c r="H50">
        <f t="shared" si="17"/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 t="shared" si="20"/>
        <v>4952</v>
      </c>
      <c r="O50">
        <f t="shared" si="21"/>
        <v>1.4783398750000001</v>
      </c>
      <c r="Q50" s="1">
        <f>VLOOKUP($A50,Exp!$Q50:$R148,2)/$E50</f>
        <v>2317.1052282188521</v>
      </c>
      <c r="R50" s="1">
        <f t="shared" si="22"/>
        <v>348.67759058394296</v>
      </c>
      <c r="T50">
        <f t="shared" si="23"/>
        <v>1.2199999999999993</v>
      </c>
      <c r="U50">
        <f t="shared" si="18"/>
        <v>0.81879194630872443</v>
      </c>
      <c r="W50">
        <f t="shared" si="9"/>
        <v>1600.2600695812528</v>
      </c>
      <c r="Z50" s="1">
        <f t="shared" si="10"/>
        <v>2467.1001159687548</v>
      </c>
    </row>
    <row r="51" spans="1:26" x14ac:dyDescent="0.4">
      <c r="A51">
        <v>50</v>
      </c>
      <c r="B51" s="1">
        <f t="shared" si="4"/>
        <v>14.866666666666667</v>
      </c>
      <c r="C51" s="1">
        <f t="shared" si="5"/>
        <v>2811.6666666666665</v>
      </c>
      <c r="D51" s="1">
        <f t="shared" si="15"/>
        <v>315.81499999999983</v>
      </c>
      <c r="E51" s="1">
        <f t="shared" si="19"/>
        <v>26.778035592953309</v>
      </c>
      <c r="F51" s="1">
        <f>VLOOKUP($A51,Exp!$AF51:$AG149,2)/$E51</f>
        <v>3374.7938603407733</v>
      </c>
      <c r="G51">
        <f t="shared" si="16"/>
        <v>41</v>
      </c>
      <c r="H51">
        <f t="shared" si="17"/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 t="shared" si="20"/>
        <v>5152</v>
      </c>
      <c r="O51">
        <f t="shared" si="21"/>
        <v>1.488</v>
      </c>
      <c r="Q51" s="1">
        <f>VLOOKUP($A51,Exp!$Q51:$R149,2)/$E51</f>
        <v>2593.9542786431575</v>
      </c>
      <c r="R51" s="1">
        <f t="shared" si="22"/>
        <v>365.27759058394292</v>
      </c>
      <c r="T51">
        <f t="shared" si="23"/>
        <v>1.2449999999999992</v>
      </c>
      <c r="U51">
        <f t="shared" si="18"/>
        <v>0.82999999999999952</v>
      </c>
      <c r="W51">
        <f t="shared" si="9"/>
        <v>2024.8763162044638</v>
      </c>
      <c r="Z51" s="1">
        <f t="shared" si="10"/>
        <v>3174.7938603407733</v>
      </c>
    </row>
    <row r="52" spans="1:26" x14ac:dyDescent="0.4">
      <c r="A52">
        <v>51</v>
      </c>
      <c r="B52" s="1">
        <f t="shared" si="4"/>
        <v>15.229675080116138</v>
      </c>
      <c r="C52" s="1">
        <f t="shared" si="5"/>
        <v>2907.398800720292</v>
      </c>
      <c r="D52" s="1">
        <f t="shared" si="15"/>
        <v>324.12093850145169</v>
      </c>
      <c r="E52" s="1">
        <f t="shared" si="19"/>
        <v>28.021938031977697</v>
      </c>
      <c r="F52" s="1">
        <f>VLOOKUP($A52,Exp!$AF52:$AG150,2)/$E52</f>
        <v>3506.9194230730413</v>
      </c>
      <c r="G52">
        <f t="shared" si="16"/>
        <v>41</v>
      </c>
      <c r="H52">
        <f t="shared" si="17"/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 t="shared" si="20"/>
        <v>5356</v>
      </c>
      <c r="O52">
        <f t="shared" si="21"/>
        <v>1.497540125</v>
      </c>
      <c r="Q52" s="1">
        <f>VLOOKUP($A52,Exp!$Q52:$R150,2)/$E52</f>
        <v>2664.1983118656917</v>
      </c>
      <c r="R52" s="1">
        <f t="shared" si="22"/>
        <v>382.16500780248595</v>
      </c>
      <c r="T52">
        <f t="shared" si="23"/>
        <v>1.25</v>
      </c>
      <c r="U52">
        <f t="shared" si="18"/>
        <v>0.82781456953642385</v>
      </c>
      <c r="W52">
        <f t="shared" si="9"/>
        <v>2104.1516538438245</v>
      </c>
      <c r="Z52" s="1">
        <f t="shared" si="10"/>
        <v>3306.9194230730413</v>
      </c>
    </row>
    <row r="53" spans="1:26" x14ac:dyDescent="0.4">
      <c r="A53">
        <v>52</v>
      </c>
      <c r="B53" s="1">
        <f t="shared" si="4"/>
        <v>15.609168069323847</v>
      </c>
      <c r="C53" s="1">
        <f t="shared" si="5"/>
        <v>3005.3474354467758</v>
      </c>
      <c r="D53" s="1">
        <f t="shared" si="15"/>
        <v>331.36460086654807</v>
      </c>
      <c r="E53" s="1">
        <f t="shared" si="19"/>
        <v>29.311194230324805</v>
      </c>
      <c r="F53" s="1">
        <f>VLOOKUP($A53,Exp!$AF53:$AG151,2)/$E53</f>
        <v>3655.3978481444665</v>
      </c>
      <c r="G53">
        <f t="shared" si="16"/>
        <v>42</v>
      </c>
      <c r="H53">
        <f t="shared" si="17"/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 t="shared" si="20"/>
        <v>5564</v>
      </c>
      <c r="O53">
        <f t="shared" si="21"/>
        <v>1.506961</v>
      </c>
      <c r="Q53" s="1">
        <f>VLOOKUP($A53,Exp!$Q53:$R151,2)/$E53</f>
        <v>2811.5538163484371</v>
      </c>
      <c r="R53" s="1">
        <f t="shared" si="22"/>
        <v>399.27027096038069</v>
      </c>
      <c r="T53">
        <f t="shared" si="23"/>
        <v>1.25</v>
      </c>
      <c r="U53">
        <f t="shared" si="18"/>
        <v>0.82236842105263153</v>
      </c>
      <c r="W53">
        <f t="shared" si="9"/>
        <v>2193.2387088866799</v>
      </c>
      <c r="Z53" s="1">
        <f t="shared" si="10"/>
        <v>3455.3978481444665</v>
      </c>
    </row>
    <row r="54" spans="1:26" x14ac:dyDescent="0.4">
      <c r="A54">
        <v>53</v>
      </c>
      <c r="B54" s="1">
        <f t="shared" si="4"/>
        <v>16.006328789370396</v>
      </c>
      <c r="C54" s="1">
        <f t="shared" si="5"/>
        <v>3105.669596171283</v>
      </c>
      <c r="D54" s="1">
        <f t="shared" si="15"/>
        <v>338.82910986713</v>
      </c>
      <c r="E54" s="1">
        <f t="shared" si="19"/>
        <v>30.647328684106316</v>
      </c>
      <c r="F54" s="1">
        <f>VLOOKUP($A54,Exp!$AF54:$AG152,2)/$E54</f>
        <v>3827.1767091350689</v>
      </c>
      <c r="G54">
        <f t="shared" si="16"/>
        <v>43</v>
      </c>
      <c r="H54">
        <f t="shared" si="17"/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 t="shared" si="20"/>
        <v>5776</v>
      </c>
      <c r="O54">
        <f t="shared" si="21"/>
        <v>1.5162633749999999</v>
      </c>
      <c r="Q54" s="1">
        <f>VLOOKUP($A54,Exp!$Q54:$R152,2)/$E54</f>
        <v>2882.730854314791</v>
      </c>
      <c r="R54" s="1">
        <f t="shared" si="22"/>
        <v>416.59053239828916</v>
      </c>
      <c r="T54">
        <f t="shared" si="23"/>
        <v>1.25</v>
      </c>
      <c r="U54">
        <f t="shared" si="18"/>
        <v>0.81699346405228757</v>
      </c>
      <c r="W54">
        <f t="shared" si="9"/>
        <v>2296.3060254810412</v>
      </c>
      <c r="Z54" s="1">
        <f t="shared" si="10"/>
        <v>3627.1767091350689</v>
      </c>
    </row>
    <row r="55" spans="1:26" x14ac:dyDescent="0.4">
      <c r="A55">
        <v>54</v>
      </c>
      <c r="B55" s="1">
        <f t="shared" si="4"/>
        <v>16.422425314473259</v>
      </c>
      <c r="C55" s="1">
        <f t="shared" si="5"/>
        <v>3208.535353774178</v>
      </c>
      <c r="D55" s="1">
        <f t="shared" si="15"/>
        <v>346.53031643091572</v>
      </c>
      <c r="E55" s="1">
        <f t="shared" si="19"/>
        <v>32.0319440687217</v>
      </c>
      <c r="F55" s="1">
        <f>VLOOKUP($A55,Exp!$AF55:$AG153,2)/$E55</f>
        <v>4079.5222123000985</v>
      </c>
      <c r="G55">
        <f t="shared" si="16"/>
        <v>44</v>
      </c>
      <c r="H55">
        <f t="shared" si="17"/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 t="shared" si="20"/>
        <v>5992</v>
      </c>
      <c r="O55">
        <f t="shared" si="21"/>
        <v>1.5254479999999999</v>
      </c>
      <c r="Q55" s="1">
        <f>VLOOKUP($A55,Exp!$Q55:$R153,2)/$E55</f>
        <v>3128.7204980437346</v>
      </c>
      <c r="R55" s="1">
        <f t="shared" si="22"/>
        <v>434.12299993075669</v>
      </c>
      <c r="T55">
        <f t="shared" si="23"/>
        <v>1.25</v>
      </c>
      <c r="U55">
        <f t="shared" si="18"/>
        <v>0.81168831168831168</v>
      </c>
      <c r="W55">
        <f t="shared" si="9"/>
        <v>2447.7133273800591</v>
      </c>
      <c r="Z55" s="1">
        <f t="shared" si="10"/>
        <v>3879.5222123000985</v>
      </c>
    </row>
    <row r="56" spans="1:26" x14ac:dyDescent="0.4">
      <c r="A56">
        <v>55</v>
      </c>
      <c r="B56" s="1">
        <f t="shared" si="4"/>
        <v>16.858816732927238</v>
      </c>
      <c r="C56" s="1">
        <f t="shared" si="5"/>
        <v>3314.1288884353971</v>
      </c>
      <c r="D56" s="1">
        <f t="shared" si="15"/>
        <v>354.48520916159049</v>
      </c>
      <c r="E56" s="1">
        <f t="shared" si="19"/>
        <v>33.466726677417348</v>
      </c>
      <c r="F56" s="1">
        <f>VLOOKUP($A56,Exp!$AF56:$AG154,2)/$E56</f>
        <v>4231.5008936754857</v>
      </c>
      <c r="G56">
        <f t="shared" si="16"/>
        <v>45</v>
      </c>
      <c r="H56">
        <f t="shared" si="17"/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 t="shared" si="20"/>
        <v>6212</v>
      </c>
      <c r="O56">
        <f t="shared" si="21"/>
        <v>1.534515625</v>
      </c>
      <c r="Q56" s="1">
        <f>VLOOKUP($A56,Exp!$Q56:$R154,2)/$E56</f>
        <v>3201.747246834987</v>
      </c>
      <c r="R56" s="1">
        <f t="shared" si="22"/>
        <v>451.86493541462767</v>
      </c>
      <c r="T56">
        <f t="shared" si="23"/>
        <v>1.25</v>
      </c>
      <c r="U56">
        <f t="shared" si="18"/>
        <v>0.80645161290322576</v>
      </c>
      <c r="W56">
        <f t="shared" si="9"/>
        <v>2538.9005362052912</v>
      </c>
      <c r="Z56" s="1">
        <f t="shared" si="10"/>
        <v>4031.5008936754857</v>
      </c>
    </row>
    <row r="57" spans="1:26" x14ac:dyDescent="0.4">
      <c r="A57">
        <v>56</v>
      </c>
      <c r="B57" s="1">
        <f t="shared" si="4"/>
        <v>17.316959679499938</v>
      </c>
      <c r="C57" s="1">
        <f t="shared" si="5"/>
        <v>3422.6496388727951</v>
      </c>
      <c r="D57" s="1">
        <f t="shared" si="15"/>
        <v>362.71199599374927</v>
      </c>
      <c r="E57" s="1">
        <f t="shared" si="19"/>
        <v>34.95345234113416</v>
      </c>
      <c r="F57" s="1">
        <f>VLOOKUP($A57,Exp!$AF57:$AG155,2)/$E57</f>
        <v>4396.9056514362264</v>
      </c>
      <c r="G57">
        <f t="shared" si="16"/>
        <v>45</v>
      </c>
      <c r="H57">
        <f t="shared" si="17"/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 t="shared" si="20"/>
        <v>6436</v>
      </c>
      <c r="O57">
        <f t="shared" si="21"/>
        <v>1.5434669999999999</v>
      </c>
      <c r="Q57" s="1">
        <f>VLOOKUP($A57,Exp!$Q57:$R155,2)/$E57</f>
        <v>3338.8690439215479</v>
      </c>
      <c r="R57" s="1">
        <f t="shared" si="22"/>
        <v>469.81365336334562</v>
      </c>
      <c r="T57">
        <f t="shared" si="23"/>
        <v>1.25</v>
      </c>
      <c r="U57">
        <f t="shared" si="18"/>
        <v>0.80128205128205121</v>
      </c>
      <c r="W57">
        <f t="shared" si="9"/>
        <v>2638.143390861736</v>
      </c>
      <c r="Z57" s="1">
        <f t="shared" si="10"/>
        <v>4196.9056514362264</v>
      </c>
    </row>
    <row r="58" spans="1:26" x14ac:dyDescent="0.4">
      <c r="A58">
        <v>57</v>
      </c>
      <c r="B58" s="1">
        <f t="shared" si="4"/>
        <v>17.798415336679909</v>
      </c>
      <c r="C58" s="1">
        <f t="shared" si="5"/>
        <v>3534.3135438670561</v>
      </c>
      <c r="D58" s="1">
        <f t="shared" si="15"/>
        <v>371.23019170849886</v>
      </c>
      <c r="E58" s="1">
        <f t="shared" si="19"/>
        <v>36.4939928816747</v>
      </c>
      <c r="F58" s="1">
        <f>VLOOKUP($A58,Exp!$AF58:$AG156,2)/$E58</f>
        <v>4583.7363623901902</v>
      </c>
      <c r="G58">
        <f t="shared" si="16"/>
        <v>46</v>
      </c>
      <c r="H58">
        <f t="shared" si="17"/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 t="shared" si="20"/>
        <v>6664</v>
      </c>
      <c r="O58">
        <f t="shared" si="21"/>
        <v>1.5523028750000001</v>
      </c>
      <c r="Q58" s="1">
        <f>VLOOKUP($A58,Exp!$Q58:$R156,2)/$E58</f>
        <v>3411.6299743818699</v>
      </c>
      <c r="R58" s="1">
        <f t="shared" si="22"/>
        <v>487.96651960538384</v>
      </c>
      <c r="T58">
        <f t="shared" si="23"/>
        <v>1.25</v>
      </c>
      <c r="U58">
        <f t="shared" si="18"/>
        <v>0.79617834394904463</v>
      </c>
      <c r="W58">
        <f t="shared" si="9"/>
        <v>2750.2418174341142</v>
      </c>
      <c r="Z58" s="1">
        <f t="shared" si="10"/>
        <v>4383.7363623901902</v>
      </c>
    </row>
    <row r="59" spans="1:26" x14ac:dyDescent="0.4">
      <c r="A59">
        <v>58</v>
      </c>
      <c r="B59" s="1">
        <f t="shared" si="4"/>
        <v>18.304856938428529</v>
      </c>
      <c r="C59" s="1">
        <f t="shared" si="5"/>
        <v>3649.3543834003963</v>
      </c>
      <c r="D59" s="1">
        <f t="shared" si="15"/>
        <v>380.06071173035662</v>
      </c>
      <c r="E59" s="1">
        <f t="shared" si="19"/>
        <v>38.090323156904056</v>
      </c>
      <c r="F59" s="1">
        <f>VLOOKUP($A59,Exp!$AF59:$AG157,2)/$E59</f>
        <v>4801.4075693023296</v>
      </c>
      <c r="G59">
        <f t="shared" si="16"/>
        <v>47</v>
      </c>
      <c r="H59">
        <f t="shared" si="17"/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 t="shared" si="20"/>
        <v>6896</v>
      </c>
      <c r="O59">
        <f t="shared" si="21"/>
        <v>1.561024</v>
      </c>
      <c r="Q59" s="1">
        <f>VLOOKUP($A59,Exp!$Q59:$R157,2)/$E59</f>
        <v>3630.8171876177071</v>
      </c>
      <c r="R59" s="1">
        <f t="shared" si="22"/>
        <v>506.32094998513065</v>
      </c>
      <c r="T59">
        <f t="shared" si="23"/>
        <v>1.25</v>
      </c>
      <c r="U59">
        <f t="shared" si="18"/>
        <v>0.79113924050632911</v>
      </c>
      <c r="W59">
        <f t="shared" si="9"/>
        <v>2880.8445415813976</v>
      </c>
      <c r="Z59" s="1">
        <f t="shared" si="10"/>
        <v>4601.4075693023296</v>
      </c>
    </row>
    <row r="60" spans="1:26" x14ac:dyDescent="0.4">
      <c r="A60">
        <v>59</v>
      </c>
      <c r="B60" s="1">
        <f t="shared" si="4"/>
        <v>18.838077812502238</v>
      </c>
      <c r="C60" s="1">
        <f t="shared" si="5"/>
        <v>3768.0252273126848</v>
      </c>
      <c r="D60" s="1">
        <f t="shared" si="15"/>
        <v>389.22597265627803</v>
      </c>
      <c r="E60" s="1">
        <f t="shared" si="19"/>
        <v>39.744528764380689</v>
      </c>
      <c r="F60" s="1">
        <f>VLOOKUP($A60,Exp!$AF60:$AG158,2)/$E60</f>
        <v>5293.2228021140763</v>
      </c>
      <c r="G60">
        <f t="shared" si="16"/>
        <v>48</v>
      </c>
      <c r="H60">
        <f t="shared" si="17"/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 t="shared" si="20"/>
        <v>7132</v>
      </c>
      <c r="O60">
        <f t="shared" si="21"/>
        <v>1.5696311249999999</v>
      </c>
      <c r="Q60" s="1">
        <f>VLOOKUP($A60,Exp!$Q60:$R158,2)/$E60</f>
        <v>3704.0821611636984</v>
      </c>
      <c r="R60" s="1">
        <f t="shared" si="22"/>
        <v>524.87440910462749</v>
      </c>
      <c r="T60">
        <f t="shared" si="23"/>
        <v>1.25</v>
      </c>
      <c r="U60">
        <f t="shared" si="18"/>
        <v>0.78616352201257866</v>
      </c>
      <c r="W60">
        <f t="shared" si="9"/>
        <v>3175.9336812684455</v>
      </c>
      <c r="Z60" s="1">
        <f t="shared" si="10"/>
        <v>5093.2228021140763</v>
      </c>
    </row>
    <row r="61" spans="1:26" x14ac:dyDescent="0.4">
      <c r="A61">
        <v>60</v>
      </c>
      <c r="B61" s="1">
        <f t="shared" si="4"/>
        <v>44.4</v>
      </c>
      <c r="C61" s="1">
        <f t="shared" si="5"/>
        <v>5990.5999999999995</v>
      </c>
      <c r="D61" s="1">
        <f t="shared" si="15"/>
        <v>711.25</v>
      </c>
      <c r="E61" s="1">
        <f t="shared" si="19"/>
        <v>41.458814478666405</v>
      </c>
      <c r="F61" s="1">
        <f>VLOOKUP($A61,Exp!$AF61:$AG159,2)/$E61</f>
        <v>6278.7599549187898</v>
      </c>
      <c r="G61">
        <f t="shared" si="16"/>
        <v>49</v>
      </c>
      <c r="H61">
        <f t="shared" si="17"/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 t="shared" si="20"/>
        <v>7372</v>
      </c>
      <c r="O61">
        <f t="shared" si="21"/>
        <v>1.578125</v>
      </c>
      <c r="Q61" s="1">
        <f>VLOOKUP($A61,Exp!$Q61:$R159,2)/$E61</f>
        <v>4061.5729638542357</v>
      </c>
      <c r="R61" s="1">
        <f t="shared" si="22"/>
        <v>543.62440910462749</v>
      </c>
      <c r="T61">
        <f t="shared" si="23"/>
        <v>1.25</v>
      </c>
      <c r="U61">
        <f t="shared" si="18"/>
        <v>0.78125</v>
      </c>
      <c r="W61">
        <f t="shared" si="9"/>
        <v>3767.2559729512736</v>
      </c>
      <c r="Z61" s="1">
        <f t="shared" si="10"/>
        <v>6078.7599549187898</v>
      </c>
    </row>
    <row r="62" spans="1:26" x14ac:dyDescent="0.4">
      <c r="A62">
        <v>61</v>
      </c>
      <c r="B62" s="1">
        <f t="shared" si="4"/>
        <v>44.859350160232275</v>
      </c>
      <c r="C62" s="1">
        <f t="shared" si="5"/>
        <v>6140.9885036838359</v>
      </c>
      <c r="D62" s="1">
        <f t="shared" si="15"/>
        <v>719.49187700290338</v>
      </c>
      <c r="E62" s="1">
        <f t="shared" si="19"/>
        <v>43.235513507792618</v>
      </c>
      <c r="F62" s="1">
        <f>VLOOKUP($A62,Exp!$AF62:$AG160,2)/$E62</f>
        <v>6543.6145923523345</v>
      </c>
      <c r="G62">
        <f t="shared" si="16"/>
        <v>49</v>
      </c>
      <c r="H62">
        <f t="shared" si="17"/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 t="shared" si="20"/>
        <v>7616</v>
      </c>
      <c r="O62">
        <f t="shared" si="21"/>
        <v>1.5865063749999999</v>
      </c>
      <c r="Q62" s="1">
        <f>VLOOKUP($A62,Exp!$Q62:$R160,2)/$E62</f>
        <v>4135.9980602004352</v>
      </c>
      <c r="R62" s="1">
        <f t="shared" si="22"/>
        <v>562.5685084835095</v>
      </c>
      <c r="T62">
        <f t="shared" si="23"/>
        <v>1.25</v>
      </c>
      <c r="U62">
        <f t="shared" si="18"/>
        <v>0.77639751552795033</v>
      </c>
      <c r="W62">
        <f t="shared" si="9"/>
        <v>3926.1687554114005</v>
      </c>
      <c r="Z62" s="1">
        <f t="shared" si="10"/>
        <v>6343.6145923523345</v>
      </c>
    </row>
    <row r="63" spans="1:26" x14ac:dyDescent="0.4">
      <c r="A63">
        <v>62</v>
      </c>
      <c r="B63" s="1">
        <f t="shared" si="4"/>
        <v>45.351669471981019</v>
      </c>
      <c r="C63" s="1">
        <f t="shared" si="5"/>
        <v>6295.524910167951</v>
      </c>
      <c r="D63" s="1">
        <f t="shared" si="15"/>
        <v>728.14586839976278</v>
      </c>
      <c r="E63" s="1">
        <f t="shared" si="19"/>
        <v>45.077097666208459</v>
      </c>
      <c r="F63" s="1">
        <f>VLOOKUP($A63,Exp!$AF63:$AG161,2)/$E63</f>
        <v>6782.376747348253</v>
      </c>
      <c r="G63">
        <f t="shared" si="16"/>
        <v>50</v>
      </c>
      <c r="H63">
        <f t="shared" si="17"/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 t="shared" si="20"/>
        <v>7864</v>
      </c>
      <c r="O63">
        <f t="shared" si="21"/>
        <v>1.594776</v>
      </c>
      <c r="Q63" s="1">
        <f>VLOOKUP($A63,Exp!$Q63:$R161,2)/$E63</f>
        <v>4333.3535234774154</v>
      </c>
      <c r="R63" s="1">
        <f t="shared" si="22"/>
        <v>581.7043109526453</v>
      </c>
      <c r="T63">
        <f t="shared" si="23"/>
        <v>1.25</v>
      </c>
      <c r="U63">
        <f t="shared" si="18"/>
        <v>0.77160493827160492</v>
      </c>
      <c r="W63">
        <f t="shared" si="9"/>
        <v>4069.4260484089518</v>
      </c>
      <c r="Z63" s="1">
        <f t="shared" si="10"/>
        <v>6582.376747348253</v>
      </c>
    </row>
    <row r="64" spans="1:26" x14ac:dyDescent="0.4">
      <c r="A64">
        <v>63</v>
      </c>
      <c r="B64" s="1">
        <f t="shared" si="4"/>
        <v>45.87932424540746</v>
      </c>
      <c r="C64" s="1">
        <f t="shared" si="5"/>
        <v>6454.5563984449373</v>
      </c>
      <c r="D64" s="1">
        <f t="shared" si="15"/>
        <v>737.24155306759326</v>
      </c>
      <c r="E64" s="1">
        <f t="shared" si="19"/>
        <v>46.986188575299366</v>
      </c>
      <c r="F64" s="1">
        <f>VLOOKUP($A64,Exp!$AF64:$AG162,2)/$E64</f>
        <v>7066.6445830330413</v>
      </c>
      <c r="G64">
        <f t="shared" si="16"/>
        <v>51</v>
      </c>
      <c r="H64">
        <f t="shared" si="17"/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 t="shared" si="20"/>
        <v>8116</v>
      </c>
      <c r="O64">
        <f t="shared" si="21"/>
        <v>1.6029346250000001</v>
      </c>
      <c r="Q64" s="1">
        <f>VLOOKUP($A64,Exp!$Q64:$R162,2)/$E64</f>
        <v>4406.7630569390312</v>
      </c>
      <c r="R64" s="1">
        <f t="shared" si="22"/>
        <v>601.02946432687838</v>
      </c>
      <c r="T64">
        <f t="shared" si="23"/>
        <v>1.25</v>
      </c>
      <c r="U64">
        <f t="shared" si="18"/>
        <v>0.76687116564417179</v>
      </c>
      <c r="W64">
        <f t="shared" si="9"/>
        <v>4239.9867498198246</v>
      </c>
      <c r="Z64" s="1">
        <f t="shared" si="10"/>
        <v>6866.6445830330413</v>
      </c>
    </row>
    <row r="65" spans="1:26" x14ac:dyDescent="0.4">
      <c r="A65">
        <v>64</v>
      </c>
      <c r="B65" s="1">
        <f t="shared" si="4"/>
        <v>46.444850628946519</v>
      </c>
      <c r="C65" s="1">
        <f t="shared" si="5"/>
        <v>6618.4586163536069</v>
      </c>
      <c r="D65" s="1">
        <f t="shared" si="15"/>
        <v>746.81063286183144</v>
      </c>
      <c r="E65" s="1">
        <f t="shared" si="19"/>
        <v>48.965570018598335</v>
      </c>
      <c r="F65" s="1">
        <f>VLOOKUP($A65,Exp!$AF65:$AG163,2)/$E65</f>
        <v>7489.1578925219928</v>
      </c>
      <c r="G65">
        <f t="shared" si="16"/>
        <v>52</v>
      </c>
      <c r="H65">
        <f t="shared" si="17"/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 t="shared" si="20"/>
        <v>8372</v>
      </c>
      <c r="O65">
        <f t="shared" si="21"/>
        <v>1.6109830000000001</v>
      </c>
      <c r="Q65" s="1">
        <f>VLOOKUP($A65,Exp!$Q65:$R163,2)/$E65</f>
        <v>4719.9899830067543</v>
      </c>
      <c r="R65" s="1">
        <f t="shared" si="22"/>
        <v>620.54165944882959</v>
      </c>
      <c r="T65">
        <f t="shared" si="23"/>
        <v>1.25</v>
      </c>
      <c r="U65">
        <f t="shared" si="18"/>
        <v>0.76219512195121941</v>
      </c>
      <c r="W65">
        <f t="shared" si="9"/>
        <v>4493.4947355131953</v>
      </c>
      <c r="Z65" s="1">
        <f t="shared" si="10"/>
        <v>7289.1578925219928</v>
      </c>
    </row>
    <row r="66" spans="1:26" x14ac:dyDescent="0.4">
      <c r="A66">
        <v>65</v>
      </c>
      <c r="B66" s="1">
        <f t="shared" si="4"/>
        <v>47.050966799187805</v>
      </c>
      <c r="C66" s="1">
        <f t="shared" si="5"/>
        <v>6787.6379787260894</v>
      </c>
      <c r="D66" s="1">
        <f t="shared" ref="D66:D100" si="24">(5+A66*2+10*B66)*MIN(1,0.8+A66*0.015)*T66</f>
        <v>756.88708498984749</v>
      </c>
      <c r="E66" s="1">
        <f t="shared" si="19"/>
        <v>51.018201597545705</v>
      </c>
      <c r="F66" s="1">
        <f>VLOOKUP($A66,Exp!$AF66:$AG164,2)/$E66</f>
        <v>7770.9444569188281</v>
      </c>
      <c r="G66">
        <f t="shared" ref="G66:G100" si="25">FLOOR(A66*0.8,1)+1</f>
        <v>53</v>
      </c>
      <c r="H66">
        <f t="shared" ref="H66:H100" si="26"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 t="shared" si="20"/>
        <v>8632</v>
      </c>
      <c r="O66">
        <f t="shared" si="21"/>
        <v>1.6189218750000001</v>
      </c>
      <c r="Q66" s="1">
        <f>VLOOKUP($A66,Exp!$Q66:$R164,2)/$E66</f>
        <v>4792.9560890629928</v>
      </c>
      <c r="R66" s="1">
        <f t="shared" si="22"/>
        <v>640.23862914579934</v>
      </c>
      <c r="T66">
        <f t="shared" si="23"/>
        <v>1.25</v>
      </c>
      <c r="U66">
        <f t="shared" ref="U66:U97" si="27">T66/(1+A66/100)</f>
        <v>0.75757575757575757</v>
      </c>
      <c r="W66">
        <f t="shared" si="9"/>
        <v>4662.5666741512969</v>
      </c>
      <c r="Z66" s="1">
        <f t="shared" si="10"/>
        <v>7570.9444569188281</v>
      </c>
    </row>
    <row r="67" spans="1:26" x14ac:dyDescent="0.4">
      <c r="A67">
        <v>66</v>
      </c>
      <c r="B67" s="1">
        <f t="shared" ref="B67:B100" si="28">FLOOR(A67/20,1)*FLOOR(A67/20,1)*MIN(2,A67/30)+FLOOR(A67/30,1)*FLOOR(A67/30,1)*5+POWER(2,A67/10)/10</f>
        <v>47.700586025666546</v>
      </c>
      <c r="C67" s="1">
        <f t="shared" ref="C67:C100" si="29">(A67*20+A67*B67*2+30+(MAX(0,A67-20)*50))*0.7</f>
        <v>6962.5341487715887</v>
      </c>
      <c r="D67" s="1">
        <f t="shared" si="24"/>
        <v>767.50732532083191</v>
      </c>
      <c r="E67" s="1">
        <f t="shared" ref="E67:E100" si="30">E66+A67/(75-A67/1.5)</f>
        <v>53.147233855610224</v>
      </c>
      <c r="F67" s="1">
        <f>VLOOKUP($A67,Exp!$AF67:$AG165,2)/$E67</f>
        <v>8047.3634042029535</v>
      </c>
      <c r="G67">
        <f t="shared" si="25"/>
        <v>53</v>
      </c>
      <c r="H67">
        <f t="shared" si="26"/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 t="shared" ref="M67:M100" si="31">M66+A67*4</f>
        <v>8896</v>
      </c>
      <c r="O67">
        <f t="shared" ref="O67:O100" si="32">MAX(1,1+(1-POWER(1-(A67-10)/200,3)))</f>
        <v>1.626752</v>
      </c>
      <c r="Q67" s="1">
        <f>VLOOKUP($A67,Exp!$Q67:$R165,2)/$E67</f>
        <v>4969.2896664672071</v>
      </c>
      <c r="R67" s="1">
        <f t="shared" si="22"/>
        <v>660.11814721808844</v>
      </c>
      <c r="T67">
        <f t="shared" si="23"/>
        <v>1.25</v>
      </c>
      <c r="U67">
        <f t="shared" si="27"/>
        <v>0.75301204819277101</v>
      </c>
      <c r="W67">
        <f t="shared" ref="W67:W100" si="33">F67*0.6</f>
        <v>4828.4180425217719</v>
      </c>
      <c r="Z67" s="1">
        <f t="shared" ref="Z67:Z100" si="34">MIN(800,F67*0.8)+MAX(0,F67-1000)</f>
        <v>7847.3634042029535</v>
      </c>
    </row>
    <row r="68" spans="1:26" x14ac:dyDescent="0.4">
      <c r="A68">
        <v>67</v>
      </c>
      <c r="B68" s="1">
        <f t="shared" si="28"/>
        <v>48.396830673359815</v>
      </c>
      <c r="C68" s="1">
        <f t="shared" si="29"/>
        <v>7143.6227171611508</v>
      </c>
      <c r="D68" s="1">
        <f t="shared" si="24"/>
        <v>778.71038341699773</v>
      </c>
      <c r="E68" s="1">
        <f t="shared" si="30"/>
        <v>55.356025064401436</v>
      </c>
      <c r="F68" s="1">
        <f>VLOOKUP($A68,Exp!$AF68:$AG166,2)/$E68</f>
        <v>8377.6759978301579</v>
      </c>
      <c r="G68">
        <f t="shared" si="25"/>
        <v>54</v>
      </c>
      <c r="H68">
        <f t="shared" si="26"/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 t="shared" si="31"/>
        <v>9164</v>
      </c>
      <c r="O68">
        <f t="shared" si="32"/>
        <v>1.6344741249999999</v>
      </c>
      <c r="Q68" s="1">
        <f>VLOOKUP($A68,Exp!$Q68:$R166,2)/$E68</f>
        <v>5039.7404740574038</v>
      </c>
      <c r="R68" s="1">
        <f t="shared" ref="R68:R100" si="35">(R67+A68*U68/2.5)</f>
        <v>680.17802745760935</v>
      </c>
      <c r="T68">
        <f t="shared" si="23"/>
        <v>1.25</v>
      </c>
      <c r="U68">
        <f t="shared" si="27"/>
        <v>0.74850299401197606</v>
      </c>
      <c r="W68">
        <f t="shared" si="33"/>
        <v>5026.6055986980946</v>
      </c>
      <c r="Z68" s="1">
        <f t="shared" si="34"/>
        <v>8177.6759978301579</v>
      </c>
    </row>
    <row r="69" spans="1:26" x14ac:dyDescent="0.4">
      <c r="A69">
        <v>68</v>
      </c>
      <c r="B69" s="1">
        <f t="shared" si="28"/>
        <v>49.143047210190389</v>
      </c>
      <c r="C69" s="1">
        <f t="shared" si="29"/>
        <v>7331.4180944101245</v>
      </c>
      <c r="D69" s="1">
        <f t="shared" si="24"/>
        <v>790.53809012737986</v>
      </c>
      <c r="E69" s="1">
        <f t="shared" si="30"/>
        <v>57.648159895862108</v>
      </c>
      <c r="F69" s="1">
        <f>VLOOKUP($A69,Exp!$AF69:$AG167,2)/$E69</f>
        <v>8765.7618416110381</v>
      </c>
      <c r="G69">
        <f t="shared" si="25"/>
        <v>55</v>
      </c>
      <c r="H69">
        <f t="shared" si="26"/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 t="shared" si="31"/>
        <v>9436</v>
      </c>
      <c r="O69">
        <f t="shared" si="32"/>
        <v>1.6420889999999999</v>
      </c>
      <c r="Q69" s="1">
        <f>VLOOKUP($A69,Exp!$Q69:$R167,2)/$E69</f>
        <v>5312.9709699890091</v>
      </c>
      <c r="R69" s="1">
        <f t="shared" si="35"/>
        <v>700.41612269570453</v>
      </c>
      <c r="T69">
        <f t="shared" si="23"/>
        <v>1.25</v>
      </c>
      <c r="U69">
        <f t="shared" si="27"/>
        <v>0.74404761904761896</v>
      </c>
      <c r="W69">
        <f t="shared" si="33"/>
        <v>5259.4571049666229</v>
      </c>
      <c r="Z69" s="1">
        <f t="shared" si="34"/>
        <v>8565.7618416110381</v>
      </c>
    </row>
    <row r="70" spans="1:26" x14ac:dyDescent="0.4">
      <c r="A70">
        <v>69</v>
      </c>
      <c r="B70" s="1">
        <f t="shared" si="28"/>
        <v>49.942822291671135</v>
      </c>
      <c r="C70" s="1">
        <f t="shared" si="29"/>
        <v>7526.4766333754305</v>
      </c>
      <c r="D70" s="1">
        <f t="shared" si="24"/>
        <v>803.03527864588909</v>
      </c>
      <c r="E70" s="1">
        <f t="shared" si="30"/>
        <v>60.027470240689695</v>
      </c>
      <c r="F70" s="1">
        <f>VLOOKUP($A70,Exp!$AF70:$AG168,2)/$E70</f>
        <v>9866.004579922941</v>
      </c>
      <c r="G70">
        <f t="shared" si="25"/>
        <v>56</v>
      </c>
      <c r="H70">
        <f t="shared" si="26"/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 t="shared" si="31"/>
        <v>9712</v>
      </c>
      <c r="O70">
        <f t="shared" si="32"/>
        <v>1.6495973749999999</v>
      </c>
      <c r="Q70" s="1">
        <f>VLOOKUP($A70,Exp!$Q70:$R168,2)/$E70</f>
        <v>5381.3362233118905</v>
      </c>
      <c r="R70" s="1">
        <f t="shared" si="35"/>
        <v>720.83032387913647</v>
      </c>
      <c r="T70">
        <f t="shared" si="23"/>
        <v>1.25</v>
      </c>
      <c r="U70">
        <f t="shared" si="27"/>
        <v>0.73964497041420119</v>
      </c>
      <c r="W70">
        <f t="shared" si="33"/>
        <v>5919.6027479537643</v>
      </c>
      <c r="Z70" s="1">
        <f t="shared" si="34"/>
        <v>9666.004579922941</v>
      </c>
    </row>
    <row r="71" spans="1:26" x14ac:dyDescent="0.4">
      <c r="A71">
        <v>70</v>
      </c>
      <c r="B71" s="1">
        <f t="shared" si="28"/>
        <v>50.8</v>
      </c>
      <c r="C71" s="1">
        <f t="shared" si="29"/>
        <v>7729.4</v>
      </c>
      <c r="D71" s="1">
        <f t="shared" si="24"/>
        <v>816.25</v>
      </c>
      <c r="E71" s="1">
        <f t="shared" si="30"/>
        <v>62.498058475983811</v>
      </c>
      <c r="F71" s="1">
        <f>VLOOKUP($A71,Exp!$AF71:$AG169,2)/$E71</f>
        <v>11607.376709250759</v>
      </c>
      <c r="G71">
        <f t="shared" si="25"/>
        <v>57</v>
      </c>
      <c r="H71">
        <f t="shared" si="26"/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 t="shared" si="31"/>
        <v>9992</v>
      </c>
      <c r="O71">
        <f t="shared" si="32"/>
        <v>1.657</v>
      </c>
      <c r="Q71" s="1">
        <f>VLOOKUP($A71,Exp!$Q71:$R169,2)/$E71</f>
        <v>5804.1803032872504</v>
      </c>
      <c r="R71" s="1">
        <f t="shared" si="35"/>
        <v>741.41855917325415</v>
      </c>
      <c r="T71">
        <f t="shared" si="23"/>
        <v>1.25</v>
      </c>
      <c r="U71">
        <f t="shared" si="27"/>
        <v>0.73529411764705888</v>
      </c>
      <c r="W71">
        <f t="shared" si="33"/>
        <v>6964.4260255504551</v>
      </c>
      <c r="Z71" s="1">
        <f t="shared" si="34"/>
        <v>11407.376709250759</v>
      </c>
    </row>
    <row r="72" spans="1:26" x14ac:dyDescent="0.4">
      <c r="A72">
        <v>71</v>
      </c>
      <c r="B72" s="1">
        <f t="shared" si="28"/>
        <v>51.718700320464549</v>
      </c>
      <c r="C72" s="1">
        <f t="shared" si="29"/>
        <v>7940.8388118541761</v>
      </c>
      <c r="D72" s="1">
        <f t="shared" si="24"/>
        <v>830.23375400580687</v>
      </c>
      <c r="E72" s="1">
        <f t="shared" si="30"/>
        <v>65.064323536224776</v>
      </c>
      <c r="F72" s="1">
        <f>VLOOKUP($A72,Exp!$AF72:$AG170,2)/$E72</f>
        <v>11846.153196104942</v>
      </c>
      <c r="G72">
        <f t="shared" si="25"/>
        <v>57</v>
      </c>
      <c r="H72">
        <f t="shared" si="26"/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 t="shared" si="31"/>
        <v>10276</v>
      </c>
      <c r="O72">
        <f t="shared" si="32"/>
        <v>1.6642976249999999</v>
      </c>
      <c r="Q72" s="1">
        <f>VLOOKUP($A72,Exp!$Q72:$R170,2)/$E72</f>
        <v>5869.7912964140496</v>
      </c>
      <c r="R72" s="1">
        <f t="shared" si="35"/>
        <v>762.17879309138277</v>
      </c>
      <c r="T72">
        <f t="shared" si="23"/>
        <v>1.25</v>
      </c>
      <c r="U72">
        <f t="shared" si="27"/>
        <v>0.73099415204678364</v>
      </c>
      <c r="W72">
        <f t="shared" si="33"/>
        <v>7107.6919176629654</v>
      </c>
      <c r="Z72" s="1">
        <f t="shared" si="34"/>
        <v>11646.153196104942</v>
      </c>
    </row>
    <row r="73" spans="1:26" x14ac:dyDescent="0.4">
      <c r="A73">
        <v>72</v>
      </c>
      <c r="B73" s="1">
        <f t="shared" si="28"/>
        <v>52.703338943962045</v>
      </c>
      <c r="C73" s="1">
        <f t="shared" si="29"/>
        <v>8161.4965655513734</v>
      </c>
      <c r="D73" s="1">
        <f t="shared" si="24"/>
        <v>845.04173679952555</v>
      </c>
      <c r="E73" s="1">
        <f t="shared" si="30"/>
        <v>67.730990202891448</v>
      </c>
      <c r="F73" s="1">
        <f>VLOOKUP($A73,Exp!$AF73:$AG171,2)/$E73</f>
        <v>12085.217563550308</v>
      </c>
      <c r="G73">
        <f t="shared" si="25"/>
        <v>58</v>
      </c>
      <c r="H73">
        <f t="shared" si="26"/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 t="shared" si="31"/>
        <v>10564</v>
      </c>
      <c r="O73">
        <f t="shared" si="32"/>
        <v>1.6714910000000001</v>
      </c>
      <c r="Q73" s="1">
        <f>VLOOKUP($A73,Exp!$Q73:$R171,2)/$E73</f>
        <v>6106.8057437368234</v>
      </c>
      <c r="R73" s="1">
        <f t="shared" si="35"/>
        <v>783.10902564952232</v>
      </c>
      <c r="T73">
        <f t="shared" si="23"/>
        <v>1.25</v>
      </c>
      <c r="U73">
        <f t="shared" si="27"/>
        <v>0.72674418604651159</v>
      </c>
      <c r="W73">
        <f t="shared" si="33"/>
        <v>7251.1305381301845</v>
      </c>
      <c r="Z73" s="1">
        <f t="shared" si="34"/>
        <v>11885.217563550308</v>
      </c>
    </row>
    <row r="74" spans="1:26" x14ac:dyDescent="0.4">
      <c r="A74">
        <v>73</v>
      </c>
      <c r="B74" s="1">
        <f t="shared" si="28"/>
        <v>53.758648490814927</v>
      </c>
      <c r="C74" s="1">
        <f t="shared" si="29"/>
        <v>8392.1338757612848</v>
      </c>
      <c r="D74" s="1">
        <f t="shared" si="24"/>
        <v>860.73310613518652</v>
      </c>
      <c r="E74" s="1">
        <f t="shared" si="30"/>
        <v>70.503142101625627</v>
      </c>
      <c r="F74" s="1">
        <f>VLOOKUP($A74,Exp!$AF74:$AG172,2)/$E74</f>
        <v>12324.00392973017</v>
      </c>
      <c r="G74">
        <f t="shared" si="25"/>
        <v>59</v>
      </c>
      <c r="H74">
        <f t="shared" si="26"/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 t="shared" si="31"/>
        <v>10856</v>
      </c>
      <c r="O74">
        <f t="shared" si="32"/>
        <v>1.678580875</v>
      </c>
      <c r="Q74" s="1">
        <f>VLOOKUP($A74,Exp!$Q74:$R172,2)/$E74</f>
        <v>6168.3491974462304</v>
      </c>
      <c r="R74" s="1">
        <f t="shared" si="35"/>
        <v>804.2072915454761</v>
      </c>
      <c r="T74">
        <f t="shared" si="23"/>
        <v>1.25</v>
      </c>
      <c r="U74">
        <f t="shared" si="27"/>
        <v>0.7225433526011561</v>
      </c>
      <c r="W74">
        <f t="shared" si="33"/>
        <v>7394.402357838102</v>
      </c>
      <c r="Z74" s="1">
        <f t="shared" si="34"/>
        <v>12124.00392973017</v>
      </c>
    </row>
    <row r="75" spans="1:26" x14ac:dyDescent="0.4">
      <c r="A75">
        <v>74</v>
      </c>
      <c r="B75" s="1">
        <f t="shared" si="28"/>
        <v>54.889701257893044</v>
      </c>
      <c r="C75" s="1">
        <f t="shared" si="29"/>
        <v>8633.5730503177183</v>
      </c>
      <c r="D75" s="1">
        <f t="shared" si="24"/>
        <v>877.3712657236631</v>
      </c>
      <c r="E75" s="1">
        <f t="shared" si="30"/>
        <v>73.386258984742511</v>
      </c>
      <c r="F75" s="1">
        <f>VLOOKUP($A75,Exp!$AF75:$AG173,2)/$E75</f>
        <v>12746.107703577065</v>
      </c>
      <c r="G75">
        <f t="shared" si="25"/>
        <v>60</v>
      </c>
      <c r="H75">
        <f t="shared" si="26"/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 t="shared" si="31"/>
        <v>11152</v>
      </c>
      <c r="O75">
        <f t="shared" si="32"/>
        <v>1.685568</v>
      </c>
      <c r="Q75" s="1">
        <f>VLOOKUP($A75,Exp!$Q75:$R173,2)/$E75</f>
        <v>6530.5277395273606</v>
      </c>
      <c r="R75" s="1">
        <f t="shared" si="35"/>
        <v>825.47165936156807</v>
      </c>
      <c r="T75">
        <f t="shared" si="23"/>
        <v>1.25</v>
      </c>
      <c r="U75">
        <f t="shared" si="27"/>
        <v>0.7183908045977011</v>
      </c>
      <c r="W75">
        <f t="shared" si="33"/>
        <v>7647.6646221462388</v>
      </c>
      <c r="Z75" s="1">
        <f t="shared" si="34"/>
        <v>12546.107703577065</v>
      </c>
    </row>
    <row r="76" spans="1:26" x14ac:dyDescent="0.4">
      <c r="A76">
        <v>75</v>
      </c>
      <c r="B76" s="1">
        <f t="shared" si="28"/>
        <v>56.101933598375609</v>
      </c>
      <c r="C76" s="1">
        <f t="shared" si="29"/>
        <v>8886.7030278294387</v>
      </c>
      <c r="D76" s="1">
        <f t="shared" si="24"/>
        <v>895.02416997969499</v>
      </c>
      <c r="E76" s="1">
        <f t="shared" si="30"/>
        <v>76.386258984742511</v>
      </c>
      <c r="F76" s="1">
        <f>VLOOKUP($A76,Exp!$AF76:$AG174,2)/$E76</f>
        <v>12985.402703780936</v>
      </c>
      <c r="G76">
        <f t="shared" si="25"/>
        <v>61</v>
      </c>
      <c r="H76">
        <f t="shared" si="26"/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 t="shared" si="31"/>
        <v>11452</v>
      </c>
      <c r="O76">
        <f t="shared" si="32"/>
        <v>1.6924531249999999</v>
      </c>
      <c r="Q76" s="1">
        <f>VLOOKUP($A76,Exp!$Q76:$R174,2)/$E76</f>
        <v>6587.2973318474151</v>
      </c>
      <c r="R76" s="1">
        <f t="shared" si="35"/>
        <v>846.90023079013952</v>
      </c>
      <c r="T76">
        <f t="shared" si="23"/>
        <v>1.25</v>
      </c>
      <c r="U76">
        <f t="shared" si="27"/>
        <v>0.7142857142857143</v>
      </c>
      <c r="W76">
        <f t="shared" si="33"/>
        <v>7791.2416222685606</v>
      </c>
      <c r="Z76" s="1">
        <f t="shared" si="34"/>
        <v>12785.402703780936</v>
      </c>
    </row>
    <row r="77" spans="1:26" x14ac:dyDescent="0.4">
      <c r="A77">
        <v>76</v>
      </c>
      <c r="B77" s="1">
        <f t="shared" si="28"/>
        <v>57.401172051333091</v>
      </c>
      <c r="C77" s="1">
        <f t="shared" si="29"/>
        <v>9152.484706261841</v>
      </c>
      <c r="D77" s="1">
        <f t="shared" si="24"/>
        <v>913.76465064166371</v>
      </c>
      <c r="E77" s="1">
        <f t="shared" si="30"/>
        <v>79.509546655975385</v>
      </c>
      <c r="F77" s="1">
        <f>VLOOKUP($A77,Exp!$AF77:$AG175,2)/$E77</f>
        <v>13222.306367263611</v>
      </c>
      <c r="G77">
        <f t="shared" si="25"/>
        <v>61</v>
      </c>
      <c r="H77">
        <f t="shared" si="26"/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 t="shared" si="31"/>
        <v>11756</v>
      </c>
      <c r="O77">
        <f t="shared" si="32"/>
        <v>1.6992370000000001</v>
      </c>
      <c r="Q77" s="1">
        <f>VLOOKUP($A77,Exp!$Q77:$R175,2)/$E77</f>
        <v>6788.6942222860098</v>
      </c>
      <c r="R77" s="1">
        <f t="shared" si="35"/>
        <v>868.49113988104864</v>
      </c>
      <c r="T77">
        <f t="shared" si="23"/>
        <v>1.25</v>
      </c>
      <c r="U77">
        <f t="shared" si="27"/>
        <v>0.71022727272727271</v>
      </c>
      <c r="W77">
        <f t="shared" si="33"/>
        <v>7933.3838203581663</v>
      </c>
      <c r="Z77" s="1">
        <f t="shared" si="34"/>
        <v>13022.306367263611</v>
      </c>
    </row>
    <row r="78" spans="1:26" x14ac:dyDescent="0.4">
      <c r="A78">
        <v>77</v>
      </c>
      <c r="B78" s="1">
        <f t="shared" si="28"/>
        <v>58.793661346719624</v>
      </c>
      <c r="C78" s="1">
        <f t="shared" si="29"/>
        <v>9431.9566931763748</v>
      </c>
      <c r="D78" s="1">
        <f t="shared" si="24"/>
        <v>933.67076683399534</v>
      </c>
      <c r="E78" s="1">
        <f t="shared" si="30"/>
        <v>82.763067782735945</v>
      </c>
      <c r="F78" s="1">
        <f>VLOOKUP($A78,Exp!$AF78:$AG176,2)/$E78</f>
        <v>13455.999092074731</v>
      </c>
      <c r="G78">
        <f t="shared" si="25"/>
        <v>62</v>
      </c>
      <c r="H78">
        <f t="shared" si="26"/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 t="shared" si="31"/>
        <v>12064</v>
      </c>
      <c r="O78">
        <f t="shared" si="32"/>
        <v>1.705920375</v>
      </c>
      <c r="Q78" s="1">
        <f>VLOOKUP($A78,Exp!$Q78:$R176,2)/$E78</f>
        <v>6839.3308170492273</v>
      </c>
      <c r="R78" s="1">
        <f t="shared" si="35"/>
        <v>890.24255231042719</v>
      </c>
      <c r="T78">
        <f t="shared" si="23"/>
        <v>1.25</v>
      </c>
      <c r="U78">
        <f t="shared" si="27"/>
        <v>0.70621468926553677</v>
      </c>
      <c r="W78">
        <f t="shared" si="33"/>
        <v>8073.5994552448383</v>
      </c>
      <c r="Z78" s="1">
        <f t="shared" si="34"/>
        <v>13255.999092074731</v>
      </c>
    </row>
    <row r="79" spans="1:26" x14ac:dyDescent="0.4">
      <c r="A79">
        <v>78</v>
      </c>
      <c r="B79" s="1">
        <f t="shared" si="28"/>
        <v>60.286094420380778</v>
      </c>
      <c r="C79" s="1">
        <f t="shared" si="29"/>
        <v>9726.2415107055804</v>
      </c>
      <c r="D79" s="1">
        <f t="shared" si="24"/>
        <v>954.82618025475972</v>
      </c>
      <c r="E79" s="1">
        <f t="shared" si="30"/>
        <v>86.154372130562038</v>
      </c>
      <c r="F79" s="1">
        <f>VLOOKUP($A79,Exp!$AF79:$AG177,2)/$E79</f>
        <v>13685.559571389267</v>
      </c>
      <c r="G79">
        <f t="shared" si="25"/>
        <v>63</v>
      </c>
      <c r="H79">
        <f t="shared" si="26"/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 t="shared" si="31"/>
        <v>12376</v>
      </c>
      <c r="O79">
        <f t="shared" si="32"/>
        <v>1.712504</v>
      </c>
      <c r="Q79" s="1">
        <f>VLOOKUP($A79,Exp!$Q79:$R177,2)/$E79</f>
        <v>7144.5590604176396</v>
      </c>
      <c r="R79" s="1">
        <f t="shared" si="35"/>
        <v>912.15266466997775</v>
      </c>
      <c r="T79">
        <f t="shared" si="23"/>
        <v>1.25</v>
      </c>
      <c r="U79">
        <f t="shared" si="27"/>
        <v>0.70224719101123589</v>
      </c>
      <c r="W79">
        <f t="shared" si="33"/>
        <v>8211.3357428335603</v>
      </c>
      <c r="Z79" s="1">
        <f t="shared" si="34"/>
        <v>13485.559571389267</v>
      </c>
    </row>
    <row r="80" spans="1:26" x14ac:dyDescent="0.4">
      <c r="A80">
        <v>79</v>
      </c>
      <c r="B80" s="1">
        <f t="shared" si="28"/>
        <v>61.885644583342263</v>
      </c>
      <c r="C80" s="1">
        <f t="shared" si="29"/>
        <v>10036.552290917652</v>
      </c>
      <c r="D80" s="1">
        <f t="shared" si="24"/>
        <v>977.3205572917783</v>
      </c>
      <c r="E80" s="1">
        <f t="shared" si="30"/>
        <v>89.691685563397854</v>
      </c>
      <c r="F80" s="1">
        <f>VLOOKUP($A80,Exp!$AF80:$AG178,2)/$E80</f>
        <v>15034.320700928422</v>
      </c>
      <c r="G80">
        <f t="shared" si="25"/>
        <v>64</v>
      </c>
      <c r="H80">
        <f t="shared" si="26"/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 t="shared" si="31"/>
        <v>12692</v>
      </c>
      <c r="O80">
        <f t="shared" si="32"/>
        <v>1.7189886249999999</v>
      </c>
      <c r="Q80" s="1">
        <f>VLOOKUP($A80,Exp!$Q80:$R178,2)/$E80</f>
        <v>7188.1467713558231</v>
      </c>
      <c r="R80" s="1">
        <f t="shared" si="35"/>
        <v>934.21970377612297</v>
      </c>
      <c r="T80">
        <f t="shared" si="23"/>
        <v>1.25</v>
      </c>
      <c r="U80">
        <f t="shared" si="27"/>
        <v>0.6983240223463687</v>
      </c>
      <c r="W80">
        <f t="shared" si="33"/>
        <v>9020.5924205570518</v>
      </c>
      <c r="Z80" s="1">
        <f t="shared" si="34"/>
        <v>14834.320700928422</v>
      </c>
    </row>
    <row r="81" spans="1:26" x14ac:dyDescent="0.4">
      <c r="A81">
        <v>80</v>
      </c>
      <c r="B81" s="1">
        <f t="shared" si="28"/>
        <v>77.599999999999994</v>
      </c>
      <c r="C81" s="1">
        <f t="shared" si="29"/>
        <v>11932.199999999999</v>
      </c>
      <c r="D81" s="1">
        <f t="shared" si="24"/>
        <v>1176.25</v>
      </c>
      <c r="E81" s="1">
        <f t="shared" si="30"/>
        <v>93.383993255705548</v>
      </c>
      <c r="F81" s="1">
        <f>VLOOKUP($A81,Exp!$AF81:$AG179,2)/$E81</f>
        <v>18472.369867157591</v>
      </c>
      <c r="G81">
        <f t="shared" si="25"/>
        <v>65</v>
      </c>
      <c r="H81">
        <f t="shared" si="26"/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 t="shared" si="31"/>
        <v>13012</v>
      </c>
      <c r="O81">
        <f t="shared" si="32"/>
        <v>1.7253749999999999</v>
      </c>
      <c r="Q81" s="1">
        <f>VLOOKUP($A81,Exp!$Q81:$R179,2)/$E81</f>
        <v>7642.7873248651604</v>
      </c>
      <c r="R81" s="1">
        <f t="shared" si="35"/>
        <v>956.44192599834514</v>
      </c>
      <c r="T81">
        <f t="shared" si="23"/>
        <v>1.25</v>
      </c>
      <c r="U81">
        <f t="shared" si="27"/>
        <v>0.69444444444444442</v>
      </c>
      <c r="W81">
        <f t="shared" si="33"/>
        <v>11083.421920294555</v>
      </c>
      <c r="Z81" s="1">
        <f t="shared" si="34"/>
        <v>18272.369867157591</v>
      </c>
    </row>
    <row r="82" spans="1:26" x14ac:dyDescent="0.4">
      <c r="A82">
        <v>81</v>
      </c>
      <c r="B82" s="1">
        <f t="shared" si="28"/>
        <v>79.437400640929098</v>
      </c>
      <c r="C82" s="1">
        <f t="shared" si="29"/>
        <v>12298.20123268136</v>
      </c>
      <c r="D82" s="1">
        <f t="shared" si="24"/>
        <v>1201.7175080116137</v>
      </c>
      <c r="E82" s="1">
        <f t="shared" si="30"/>
        <v>97.241136112848409</v>
      </c>
      <c r="F82" s="1">
        <f>VLOOKUP($A82,Exp!$AF82:$AG180,2)/$E82</f>
        <v>18748.0493245783</v>
      </c>
      <c r="G82">
        <f t="shared" si="25"/>
        <v>65</v>
      </c>
      <c r="H82">
        <f t="shared" si="26"/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 t="shared" si="31"/>
        <v>13336</v>
      </c>
      <c r="O82">
        <f t="shared" si="32"/>
        <v>1.731663875</v>
      </c>
      <c r="Q82" s="1">
        <f>VLOOKUP($A82,Exp!$Q82:$R180,2)/$E82</f>
        <v>7863.2256940380403</v>
      </c>
      <c r="R82" s="1">
        <f t="shared" si="35"/>
        <v>978.81761660607992</v>
      </c>
      <c r="T82">
        <f t="shared" si="23"/>
        <v>1.25</v>
      </c>
      <c r="U82">
        <f t="shared" si="27"/>
        <v>0.69060773480662985</v>
      </c>
      <c r="W82">
        <f t="shared" si="33"/>
        <v>11248.82959474698</v>
      </c>
      <c r="Z82" s="1">
        <f t="shared" si="34"/>
        <v>18548.0493245783</v>
      </c>
    </row>
    <row r="83" spans="1:26" x14ac:dyDescent="0.4">
      <c r="A83">
        <v>82</v>
      </c>
      <c r="B83" s="1">
        <f t="shared" si="28"/>
        <v>81.406677887924062</v>
      </c>
      <c r="C83" s="1">
        <f t="shared" si="29"/>
        <v>12684.486621533682</v>
      </c>
      <c r="D83" s="1">
        <f t="shared" si="24"/>
        <v>1228.8334735990506</v>
      </c>
      <c r="E83" s="1">
        <f t="shared" si="30"/>
        <v>101.27392299809431</v>
      </c>
      <c r="F83" s="1">
        <f>VLOOKUP($A83,Exp!$AF83:$AG181,2)/$E83</f>
        <v>19012.567940663626</v>
      </c>
      <c r="G83">
        <f t="shared" si="25"/>
        <v>66</v>
      </c>
      <c r="H83">
        <f t="shared" si="26"/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 t="shared" si="31"/>
        <v>13664</v>
      </c>
      <c r="O83">
        <f t="shared" si="32"/>
        <v>1.7378559999999998</v>
      </c>
      <c r="Q83" s="1">
        <f>VLOOKUP($A83,Exp!$Q83:$R181,2)/$E83</f>
        <v>8296.9927018212929</v>
      </c>
      <c r="R83" s="1">
        <f t="shared" si="35"/>
        <v>1001.3450891335525</v>
      </c>
      <c r="T83">
        <f t="shared" si="23"/>
        <v>1.25</v>
      </c>
      <c r="U83">
        <f t="shared" si="27"/>
        <v>0.68681318681318693</v>
      </c>
      <c r="W83">
        <f t="shared" si="33"/>
        <v>11407.540764398176</v>
      </c>
      <c r="Z83" s="1">
        <f t="shared" si="34"/>
        <v>18812.567940663626</v>
      </c>
    </row>
    <row r="84" spans="1:26" x14ac:dyDescent="0.4">
      <c r="A84">
        <v>83</v>
      </c>
      <c r="B84" s="1">
        <f t="shared" si="28"/>
        <v>83.517296981629883</v>
      </c>
      <c r="C84" s="1">
        <f t="shared" si="29"/>
        <v>13092.70990926539</v>
      </c>
      <c r="D84" s="1">
        <f t="shared" si="24"/>
        <v>1257.7162122703735</v>
      </c>
      <c r="E84" s="1">
        <f t="shared" si="30"/>
        <v>105.49426198114516</v>
      </c>
      <c r="F84" s="1">
        <f>VLOOKUP($A84,Exp!$AF84:$AG182,2)/$E84</f>
        <v>19350.594367029978</v>
      </c>
      <c r="G84">
        <f t="shared" si="25"/>
        <v>67</v>
      </c>
      <c r="H84">
        <f t="shared" si="26"/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 t="shared" si="31"/>
        <v>13996</v>
      </c>
      <c r="O84">
        <f t="shared" si="32"/>
        <v>1.7439521250000001</v>
      </c>
      <c r="Q84" s="1">
        <f>VLOOKUP($A84,Exp!$Q84:$R182,2)/$E84</f>
        <v>8504.2729637783214</v>
      </c>
      <c r="R84" s="1">
        <f t="shared" si="35"/>
        <v>1024.0226847619679</v>
      </c>
      <c r="T84">
        <f t="shared" si="23"/>
        <v>1.25</v>
      </c>
      <c r="U84">
        <f t="shared" si="27"/>
        <v>0.68306010928961747</v>
      </c>
      <c r="W84">
        <f t="shared" si="33"/>
        <v>11610.356620217986</v>
      </c>
      <c r="Z84" s="1">
        <f t="shared" si="34"/>
        <v>19150.594367029978</v>
      </c>
    </row>
    <row r="85" spans="1:26" x14ac:dyDescent="0.4">
      <c r="A85">
        <v>84</v>
      </c>
      <c r="B85" s="1">
        <f t="shared" si="28"/>
        <v>85.779402515786089</v>
      </c>
      <c r="C85" s="1">
        <f t="shared" si="29"/>
        <v>13524.657735856443</v>
      </c>
      <c r="D85" s="1">
        <f t="shared" si="24"/>
        <v>1288.4925314473262</v>
      </c>
      <c r="E85" s="1">
        <f t="shared" si="30"/>
        <v>109.9153146127241</v>
      </c>
      <c r="F85" s="1">
        <f>VLOOKUP($A85,Exp!$AF85:$AG183,2)/$E85</f>
        <v>20123.627619820298</v>
      </c>
      <c r="G85">
        <f t="shared" si="25"/>
        <v>68</v>
      </c>
      <c r="H85">
        <f t="shared" si="26"/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 t="shared" si="31"/>
        <v>14332</v>
      </c>
      <c r="O85">
        <f t="shared" si="32"/>
        <v>1.7499530000000001</v>
      </c>
      <c r="Q85" s="1">
        <f>VLOOKUP($A85,Exp!$Q85:$R183,2)/$E85</f>
        <v>9056.5905534401572</v>
      </c>
      <c r="R85" s="1">
        <f t="shared" si="35"/>
        <v>1046.8487717184896</v>
      </c>
      <c r="T85">
        <f t="shared" si="23"/>
        <v>1.25</v>
      </c>
      <c r="U85">
        <f t="shared" si="27"/>
        <v>0.67934782608695654</v>
      </c>
      <c r="W85">
        <f t="shared" si="33"/>
        <v>12074.176571892178</v>
      </c>
      <c r="Z85" s="1">
        <f t="shared" si="34"/>
        <v>19923.627619820298</v>
      </c>
    </row>
    <row r="86" spans="1:26" x14ac:dyDescent="0.4">
      <c r="A86">
        <v>85</v>
      </c>
      <c r="B86" s="1">
        <f t="shared" si="28"/>
        <v>88.203867196751233</v>
      </c>
      <c r="C86" s="1">
        <f t="shared" si="29"/>
        <v>13982.260196413396</v>
      </c>
      <c r="D86" s="1">
        <f t="shared" si="24"/>
        <v>1321.2983399593904</v>
      </c>
      <c r="E86" s="1">
        <f t="shared" si="30"/>
        <v>114.55167824908774</v>
      </c>
      <c r="F86" s="1">
        <f>VLOOKUP($A86,Exp!$AF86:$AG184,2)/$E86</f>
        <v>20451.889773573297</v>
      </c>
      <c r="G86">
        <f t="shared" si="25"/>
        <v>69</v>
      </c>
      <c r="H86">
        <f t="shared" si="26"/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 t="shared" si="31"/>
        <v>14672</v>
      </c>
      <c r="O86">
        <f t="shared" si="32"/>
        <v>1.755859375</v>
      </c>
      <c r="Q86" s="1">
        <f>VLOOKUP($A86,Exp!$Q86:$R184,2)/$E86</f>
        <v>9404.7683671415743</v>
      </c>
      <c r="R86" s="1">
        <f t="shared" si="35"/>
        <v>1069.8217446914625</v>
      </c>
      <c r="T86">
        <f t="shared" si="23"/>
        <v>1.25</v>
      </c>
      <c r="U86">
        <f t="shared" si="27"/>
        <v>0.67567567567567566</v>
      </c>
      <c r="W86">
        <f t="shared" si="33"/>
        <v>12271.133864143978</v>
      </c>
      <c r="Z86" s="1">
        <f t="shared" si="34"/>
        <v>20251.889773573297</v>
      </c>
    </row>
    <row r="87" spans="1:26" x14ac:dyDescent="0.4">
      <c r="A87">
        <v>86</v>
      </c>
      <c r="B87" s="1">
        <f t="shared" si="28"/>
        <v>90.802344102666183</v>
      </c>
      <c r="C87" s="1">
        <f t="shared" si="29"/>
        <v>14467.602229961009</v>
      </c>
      <c r="D87" s="1">
        <f t="shared" si="24"/>
        <v>1356.2793012833274</v>
      </c>
      <c r="E87" s="1">
        <f t="shared" si="30"/>
        <v>119.41960277738963</v>
      </c>
      <c r="F87" s="1">
        <f>VLOOKUP($A87,Exp!$AF87:$AG185,2)/$E87</f>
        <v>20765.177900168572</v>
      </c>
      <c r="G87">
        <f t="shared" si="25"/>
        <v>69</v>
      </c>
      <c r="H87">
        <f t="shared" si="26"/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 t="shared" si="31"/>
        <v>15016</v>
      </c>
      <c r="O87">
        <f t="shared" si="32"/>
        <v>1.7616719999999999</v>
      </c>
      <c r="Q87" s="1">
        <f>VLOOKUP($A87,Exp!$Q87:$R185,2)/$E87</f>
        <v>9928.3029956994851</v>
      </c>
      <c r="R87" s="1">
        <f t="shared" si="35"/>
        <v>1092.9400242613549</v>
      </c>
      <c r="T87">
        <f t="shared" si="23"/>
        <v>1.25</v>
      </c>
      <c r="U87">
        <f t="shared" si="27"/>
        <v>0.67204301075268824</v>
      </c>
      <c r="W87">
        <f t="shared" si="33"/>
        <v>12459.106740101142</v>
      </c>
      <c r="Z87" s="1">
        <f t="shared" si="34"/>
        <v>20565.177900168572</v>
      </c>
    </row>
    <row r="88" spans="1:26" x14ac:dyDescent="0.4">
      <c r="A88">
        <v>87</v>
      </c>
      <c r="B88" s="1">
        <f t="shared" si="28"/>
        <v>93.587322693439219</v>
      </c>
      <c r="C88" s="1">
        <f t="shared" si="29"/>
        <v>14982.935904060896</v>
      </c>
      <c r="D88" s="1">
        <f t="shared" si="24"/>
        <v>1393.5915336679905</v>
      </c>
      <c r="E88" s="1">
        <f t="shared" si="30"/>
        <v>124.53724983621316</v>
      </c>
      <c r="F88" s="1">
        <f>VLOOKUP($A88,Exp!$AF88:$AG186,2)/$E88</f>
        <v>21061.092579624743</v>
      </c>
      <c r="G88">
        <f t="shared" si="25"/>
        <v>70</v>
      </c>
      <c r="H88">
        <f t="shared" si="26"/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 t="shared" si="31"/>
        <v>15364</v>
      </c>
      <c r="O88">
        <f t="shared" si="32"/>
        <v>1.7673916250000001</v>
      </c>
      <c r="Q88" s="1">
        <f>VLOOKUP($A88,Exp!$Q88:$R186,2)/$E88</f>
        <v>10253.478390436474</v>
      </c>
      <c r="R88" s="1">
        <f t="shared" si="35"/>
        <v>1116.2020563469164</v>
      </c>
      <c r="T88">
        <f t="shared" si="23"/>
        <v>1.25</v>
      </c>
      <c r="U88">
        <f t="shared" si="27"/>
        <v>0.66844919786096257</v>
      </c>
      <c r="W88">
        <f t="shared" si="33"/>
        <v>12636.655547774846</v>
      </c>
      <c r="Z88" s="1">
        <f t="shared" si="34"/>
        <v>20861.092579624743</v>
      </c>
    </row>
    <row r="89" spans="1:26" x14ac:dyDescent="0.4">
      <c r="A89">
        <v>88</v>
      </c>
      <c r="B89" s="1">
        <f t="shared" si="28"/>
        <v>96.572188840761555</v>
      </c>
      <c r="C89" s="1">
        <f t="shared" si="29"/>
        <v>15530.693665181823</v>
      </c>
      <c r="D89" s="1">
        <f t="shared" si="24"/>
        <v>1433.4023605095194</v>
      </c>
      <c r="E89" s="1">
        <f t="shared" si="30"/>
        <v>129.92500493825398</v>
      </c>
      <c r="F89" s="1">
        <f>VLOOKUP($A89,Exp!$AF89:$AG187,2)/$E89</f>
        <v>21337.039805098</v>
      </c>
      <c r="G89">
        <f t="shared" si="25"/>
        <v>71</v>
      </c>
      <c r="H89">
        <f t="shared" si="26"/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 t="shared" si="31"/>
        <v>15716</v>
      </c>
      <c r="O89">
        <f t="shared" si="32"/>
        <v>1.7730190000000001</v>
      </c>
      <c r="Q89" s="1">
        <f>VLOOKUP($A89,Exp!$Q89:$R187,2)/$E89</f>
        <v>10863.751751795533</v>
      </c>
      <c r="R89" s="1">
        <f t="shared" si="35"/>
        <v>1139.6063116660653</v>
      </c>
      <c r="T89">
        <f t="shared" si="23"/>
        <v>1.25</v>
      </c>
      <c r="U89">
        <f t="shared" si="27"/>
        <v>0.66489361702127658</v>
      </c>
      <c r="W89">
        <f t="shared" si="33"/>
        <v>12802.223883058799</v>
      </c>
      <c r="Z89" s="1">
        <f t="shared" si="34"/>
        <v>21137.039805098</v>
      </c>
    </row>
    <row r="90" spans="1:26" x14ac:dyDescent="0.4">
      <c r="A90">
        <v>89</v>
      </c>
      <c r="B90" s="1">
        <f t="shared" si="28"/>
        <v>99.771289166684539</v>
      </c>
      <c r="C90" s="1">
        <f t="shared" si="29"/>
        <v>16113.502630168892</v>
      </c>
      <c r="D90" s="1">
        <f t="shared" si="24"/>
        <v>1475.8911145835566</v>
      </c>
      <c r="E90" s="1">
        <f t="shared" si="30"/>
        <v>135.60585600208375</v>
      </c>
      <c r="F90" s="1">
        <f>VLOOKUP($A90,Exp!$AF90:$AG188,2)/$E90</f>
        <v>21873.830152436178</v>
      </c>
      <c r="G90">
        <f t="shared" si="25"/>
        <v>72</v>
      </c>
      <c r="H90">
        <f t="shared" si="26"/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 t="shared" si="31"/>
        <v>16072</v>
      </c>
      <c r="O90">
        <f t="shared" si="32"/>
        <v>1.778554875</v>
      </c>
      <c r="Q90" s="1">
        <f>VLOOKUP($A90,Exp!$Q90:$R188,2)/$E90</f>
        <v>11293.258603643691</v>
      </c>
      <c r="R90" s="1">
        <f t="shared" si="35"/>
        <v>1163.1512852110388</v>
      </c>
      <c r="T90">
        <f t="shared" si="23"/>
        <v>1.25</v>
      </c>
      <c r="U90">
        <f t="shared" si="27"/>
        <v>0.66137566137566128</v>
      </c>
      <c r="W90">
        <f t="shared" si="33"/>
        <v>13124.298091461706</v>
      </c>
      <c r="Z90" s="1">
        <f t="shared" si="34"/>
        <v>21673.830152436178</v>
      </c>
    </row>
    <row r="91" spans="1:26" x14ac:dyDescent="0.4">
      <c r="A91">
        <v>90</v>
      </c>
      <c r="B91" s="1">
        <f t="shared" si="28"/>
        <v>128.19999999999999</v>
      </c>
      <c r="C91" s="1">
        <f t="shared" si="29"/>
        <v>19884.199999999997</v>
      </c>
      <c r="D91" s="1">
        <f t="shared" si="24"/>
        <v>1833.75</v>
      </c>
      <c r="E91" s="1">
        <f t="shared" si="30"/>
        <v>141.60585600208375</v>
      </c>
      <c r="F91" s="1">
        <f>VLOOKUP($A91,Exp!$AF91:$AG189,2)/$E91</f>
        <v>28286.796507658415</v>
      </c>
      <c r="G91">
        <f t="shared" si="25"/>
        <v>73</v>
      </c>
      <c r="H91">
        <f t="shared" si="26"/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 t="shared" si="31"/>
        <v>16432</v>
      </c>
      <c r="O91">
        <f t="shared" si="32"/>
        <v>1.784</v>
      </c>
      <c r="Q91" s="1">
        <f>VLOOKUP($A91,Exp!$Q91:$R189,2)/$E91</f>
        <v>12443.602614669202</v>
      </c>
      <c r="R91" s="1">
        <f t="shared" si="35"/>
        <v>1186.8354957373547</v>
      </c>
      <c r="T91">
        <f t="shared" si="23"/>
        <v>1.25</v>
      </c>
      <c r="U91">
        <f t="shared" si="27"/>
        <v>0.65789473684210531</v>
      </c>
      <c r="W91">
        <f t="shared" si="33"/>
        <v>16972.077904595048</v>
      </c>
      <c r="Z91" s="1">
        <f t="shared" si="34"/>
        <v>28086.796507658415</v>
      </c>
    </row>
    <row r="92" spans="1:26" x14ac:dyDescent="0.4">
      <c r="A92">
        <v>91</v>
      </c>
      <c r="B92" s="1">
        <f t="shared" si="28"/>
        <v>131.8748012818582</v>
      </c>
      <c r="C92" s="1">
        <f t="shared" si="29"/>
        <v>20580.849683308734</v>
      </c>
      <c r="D92" s="1">
        <f t="shared" si="24"/>
        <v>1882.1850160232275</v>
      </c>
      <c r="E92" s="1">
        <f t="shared" si="30"/>
        <v>147.95469321138609</v>
      </c>
      <c r="F92" s="1">
        <f>VLOOKUP($A92,Exp!$AF92:$AG190,2)/$E92</f>
        <v>28544.172509371681</v>
      </c>
      <c r="G92">
        <f t="shared" si="25"/>
        <v>73</v>
      </c>
      <c r="H92">
        <f t="shared" si="26"/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 t="shared" si="31"/>
        <v>16796</v>
      </c>
      <c r="O92">
        <f t="shared" si="32"/>
        <v>1.7893551250000002</v>
      </c>
      <c r="Q92" s="1">
        <f>VLOOKUP($A92,Exp!$Q92:$R190,2)/$E92</f>
        <v>12858.848602266495</v>
      </c>
      <c r="R92" s="1">
        <f t="shared" si="35"/>
        <v>1210.6574852661504</v>
      </c>
      <c r="T92">
        <f t="shared" si="23"/>
        <v>1.25</v>
      </c>
      <c r="U92">
        <f t="shared" si="27"/>
        <v>0.65445026178010468</v>
      </c>
      <c r="W92">
        <f t="shared" si="33"/>
        <v>17126.503505623008</v>
      </c>
      <c r="Z92" s="1">
        <f t="shared" si="34"/>
        <v>28344.172509371681</v>
      </c>
    </row>
    <row r="93" spans="1:26" x14ac:dyDescent="0.4">
      <c r="A93">
        <v>92</v>
      </c>
      <c r="B93" s="1">
        <f t="shared" si="28"/>
        <v>135.81335577584815</v>
      </c>
      <c r="C93" s="1">
        <f t="shared" si="29"/>
        <v>21321.760223929239</v>
      </c>
      <c r="D93" s="1">
        <f t="shared" si="24"/>
        <v>1933.9169471981018</v>
      </c>
      <c r="E93" s="1">
        <f t="shared" si="30"/>
        <v>154.68640052845925</v>
      </c>
      <c r="F93" s="1">
        <f>VLOOKUP($A93,Exp!$AF93:$AG191,2)/$E93</f>
        <v>28759.471671624728</v>
      </c>
      <c r="G93">
        <f t="shared" si="25"/>
        <v>74</v>
      </c>
      <c r="H93">
        <f t="shared" si="26"/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 t="shared" si="31"/>
        <v>17164</v>
      </c>
      <c r="O93">
        <f t="shared" si="32"/>
        <v>1.7946209999999998</v>
      </c>
      <c r="Q93" s="1">
        <f>VLOOKUP($A93,Exp!$Q93:$R191,2)/$E93</f>
        <v>13502.00788734329</v>
      </c>
      <c r="R93" s="1">
        <f t="shared" si="35"/>
        <v>1234.6158185994836</v>
      </c>
      <c r="T93">
        <f t="shared" si="23"/>
        <v>1.25</v>
      </c>
      <c r="U93">
        <f t="shared" si="27"/>
        <v>0.65104166666666674</v>
      </c>
      <c r="W93">
        <f t="shared" si="33"/>
        <v>17255.683002974834</v>
      </c>
      <c r="Z93" s="1">
        <f t="shared" si="34"/>
        <v>28559.471671624728</v>
      </c>
    </row>
    <row r="94" spans="1:26" x14ac:dyDescent="0.4">
      <c r="A94">
        <v>93</v>
      </c>
      <c r="B94" s="1">
        <f t="shared" si="28"/>
        <v>140.03459396325971</v>
      </c>
      <c r="C94" s="1">
        <f t="shared" si="29"/>
        <v>22110.504134016413</v>
      </c>
      <c r="D94" s="1">
        <f t="shared" si="24"/>
        <v>1989.1824245407463</v>
      </c>
      <c r="E94" s="1">
        <f t="shared" si="30"/>
        <v>161.84024668230541</v>
      </c>
      <c r="F94" s="1">
        <f>VLOOKUP($A94,Exp!$AF94:$AG192,2)/$E94</f>
        <v>28927.883184312861</v>
      </c>
      <c r="G94">
        <f t="shared" si="25"/>
        <v>75</v>
      </c>
      <c r="H94">
        <f t="shared" si="26"/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 t="shared" si="31"/>
        <v>17536</v>
      </c>
      <c r="O94">
        <f t="shared" si="32"/>
        <v>1.799798375</v>
      </c>
      <c r="Q94" s="1">
        <f>VLOOKUP($A94,Exp!$Q94:$R192,2)/$E94</f>
        <v>13979.884771439665</v>
      </c>
      <c r="R94" s="1">
        <f t="shared" si="35"/>
        <v>1258.7090828481882</v>
      </c>
      <c r="T94">
        <f t="shared" si="23"/>
        <v>1.25</v>
      </c>
      <c r="U94">
        <f t="shared" si="27"/>
        <v>0.64766839378238339</v>
      </c>
      <c r="W94">
        <f t="shared" si="33"/>
        <v>17356.729910587717</v>
      </c>
      <c r="Z94" s="1">
        <f t="shared" si="34"/>
        <v>28727.883184312861</v>
      </c>
    </row>
    <row r="95" spans="1:26" x14ac:dyDescent="0.4">
      <c r="A95">
        <v>94</v>
      </c>
      <c r="B95" s="1">
        <f t="shared" si="28"/>
        <v>144.55880503157218</v>
      </c>
      <c r="C95" s="1">
        <f t="shared" si="29"/>
        <v>22950.9387421549</v>
      </c>
      <c r="D95" s="1">
        <f t="shared" si="24"/>
        <v>2048.2350628946524</v>
      </c>
      <c r="E95" s="1">
        <f t="shared" si="30"/>
        <v>169.46186830392702</v>
      </c>
      <c r="F95" s="1">
        <f>VLOOKUP($A95,Exp!$AF95:$AG193,2)/$E95</f>
        <v>29044.242477881478</v>
      </c>
      <c r="G95">
        <f t="shared" si="25"/>
        <v>76</v>
      </c>
      <c r="H95">
        <f t="shared" si="26"/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 t="shared" si="31"/>
        <v>17912</v>
      </c>
      <c r="O95">
        <f t="shared" si="32"/>
        <v>1.804888</v>
      </c>
      <c r="Q95" s="1">
        <f>VLOOKUP($A95,Exp!$Q95:$R193,2)/$E95</f>
        <v>15045.508618064232</v>
      </c>
      <c r="R95" s="1">
        <f t="shared" si="35"/>
        <v>1282.9358869718997</v>
      </c>
      <c r="T95">
        <f t="shared" si="23"/>
        <v>1.25</v>
      </c>
      <c r="U95">
        <f t="shared" si="27"/>
        <v>0.64432989690721654</v>
      </c>
      <c r="W95">
        <f t="shared" si="33"/>
        <v>17426.545486728886</v>
      </c>
      <c r="Z95" s="1">
        <f t="shared" si="34"/>
        <v>28844.242477881478</v>
      </c>
    </row>
    <row r="96" spans="1:26" x14ac:dyDescent="0.4">
      <c r="A96">
        <v>95</v>
      </c>
      <c r="B96" s="1">
        <f t="shared" si="28"/>
        <v>149.40773439350247</v>
      </c>
      <c r="C96" s="1">
        <f t="shared" si="29"/>
        <v>23847.228674335824</v>
      </c>
      <c r="D96" s="1">
        <f t="shared" si="24"/>
        <v>2111.3466799187809</v>
      </c>
      <c r="E96" s="1">
        <f t="shared" si="30"/>
        <v>177.60472544678416</v>
      </c>
      <c r="F96" s="1">
        <f>VLOOKUP($A96,Exp!$AF96:$AG194,2)/$E96</f>
        <v>30389.496352831829</v>
      </c>
      <c r="G96">
        <f t="shared" si="25"/>
        <v>77</v>
      </c>
      <c r="H96">
        <f t="shared" si="26"/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 t="shared" si="31"/>
        <v>18292</v>
      </c>
      <c r="O96">
        <f t="shared" si="32"/>
        <v>1.809890625</v>
      </c>
      <c r="Q96" s="1">
        <f>VLOOKUP($A96,Exp!$Q96:$R194,2)/$E96</f>
        <v>15478.985669352178</v>
      </c>
      <c r="R96" s="1">
        <f t="shared" si="35"/>
        <v>1307.294861330874</v>
      </c>
      <c r="T96">
        <f t="shared" si="23"/>
        <v>1.25</v>
      </c>
      <c r="U96">
        <f t="shared" si="27"/>
        <v>0.64102564102564108</v>
      </c>
      <c r="W96">
        <f t="shared" si="33"/>
        <v>18233.697811699098</v>
      </c>
      <c r="Z96" s="1">
        <f t="shared" si="34"/>
        <v>30189.496352831829</v>
      </c>
    </row>
    <row r="97" spans="1:26" x14ac:dyDescent="0.4">
      <c r="A97">
        <v>96</v>
      </c>
      <c r="B97" s="1">
        <f t="shared" si="28"/>
        <v>154.60468820533237</v>
      </c>
      <c r="C97" s="1">
        <f t="shared" si="29"/>
        <v>24803.870094796664</v>
      </c>
      <c r="D97" s="1">
        <f t="shared" si="24"/>
        <v>2178.8086025666548</v>
      </c>
      <c r="E97" s="1">
        <f t="shared" si="30"/>
        <v>186.33199817405688</v>
      </c>
      <c r="F97" s="1">
        <f>VLOOKUP($A97,Exp!$AF97:$AG195,2)/$E97</f>
        <v>30413.06608549814</v>
      </c>
      <c r="G97">
        <f t="shared" si="25"/>
        <v>77</v>
      </c>
      <c r="H97">
        <f t="shared" si="26"/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 t="shared" si="31"/>
        <v>18676</v>
      </c>
      <c r="O97">
        <f t="shared" si="32"/>
        <v>1.8148070000000001</v>
      </c>
      <c r="Q97" s="1">
        <f>VLOOKUP($A97,Exp!$Q97:$R195,2)/$E97</f>
        <v>16083.68411957094</v>
      </c>
      <c r="R97" s="1">
        <f t="shared" si="35"/>
        <v>1331.7846572492413</v>
      </c>
      <c r="T97">
        <f t="shared" si="23"/>
        <v>1.25</v>
      </c>
      <c r="U97">
        <f t="shared" si="27"/>
        <v>0.63775510204081631</v>
      </c>
      <c r="W97">
        <f t="shared" si="33"/>
        <v>18247.839651298884</v>
      </c>
      <c r="Z97" s="1">
        <f t="shared" si="34"/>
        <v>30213.06608549814</v>
      </c>
    </row>
    <row r="98" spans="1:26" x14ac:dyDescent="0.4">
      <c r="A98">
        <v>97</v>
      </c>
      <c r="B98" s="1">
        <f t="shared" si="28"/>
        <v>160.17464538687844</v>
      </c>
      <c r="C98" s="1">
        <f t="shared" si="29"/>
        <v>25825.716843538095</v>
      </c>
      <c r="D98" s="1">
        <f t="shared" si="24"/>
        <v>2250.9330673359805</v>
      </c>
      <c r="E98" s="1">
        <f t="shared" si="30"/>
        <v>195.71909494825044</v>
      </c>
      <c r="F98" s="1">
        <f>VLOOKUP($A98,Exp!$AF98:$AG196,2)/$E98</f>
        <v>32773.753125387491</v>
      </c>
      <c r="G98">
        <f t="shared" si="25"/>
        <v>78</v>
      </c>
      <c r="H98">
        <f t="shared" si="26"/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 t="shared" si="31"/>
        <v>19064</v>
      </c>
      <c r="O98">
        <f t="shared" si="32"/>
        <v>1.8196378750000002</v>
      </c>
      <c r="Q98" s="1">
        <f>VLOOKUP($A98,Exp!$Q98:$R196,2)/$E98</f>
        <v>16530.114247950238</v>
      </c>
      <c r="R98" s="1">
        <f t="shared" si="35"/>
        <v>1356.4039465893427</v>
      </c>
      <c r="T98">
        <f t="shared" si="23"/>
        <v>1.25</v>
      </c>
      <c r="U98">
        <f t="shared" ref="U98:U100" si="36">T98/(1+A98/100)</f>
        <v>0.63451776649746194</v>
      </c>
      <c r="W98">
        <f t="shared" si="33"/>
        <v>19664.251875232494</v>
      </c>
      <c r="Z98" s="1">
        <f t="shared" si="34"/>
        <v>32573.753125387491</v>
      </c>
    </row>
    <row r="99" spans="1:26" x14ac:dyDescent="0.4">
      <c r="A99">
        <v>98</v>
      </c>
      <c r="B99" s="1">
        <f t="shared" si="28"/>
        <v>166.14437768152311</v>
      </c>
      <c r="C99" s="1">
        <f t="shared" si="29"/>
        <v>26918.008617904969</v>
      </c>
      <c r="D99" s="1">
        <f t="shared" si="24"/>
        <v>2328.0547210190389</v>
      </c>
      <c r="E99" s="1">
        <f t="shared" si="30"/>
        <v>205.85702598273321</v>
      </c>
      <c r="F99" s="1">
        <f>VLOOKUP($A99,Exp!$AF99:$AG197,2)/$E99</f>
        <v>40445.7818978906</v>
      </c>
      <c r="G99">
        <f t="shared" si="25"/>
        <v>79</v>
      </c>
      <c r="H99">
        <f t="shared" si="26"/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 t="shared" si="31"/>
        <v>19456</v>
      </c>
      <c r="O99">
        <f t="shared" si="32"/>
        <v>1.824384</v>
      </c>
      <c r="Q99" s="1">
        <f>VLOOKUP($A99,Exp!$Q99:$R197,2)/$E99</f>
        <v>17437.349941609897</v>
      </c>
      <c r="R99" s="1">
        <f t="shared" si="35"/>
        <v>1381.1514213368175</v>
      </c>
      <c r="T99">
        <f t="shared" si="23"/>
        <v>1.25</v>
      </c>
      <c r="U99">
        <f t="shared" si="36"/>
        <v>0.63131313131313127</v>
      </c>
      <c r="W99">
        <f t="shared" si="33"/>
        <v>24267.469138734359</v>
      </c>
      <c r="Z99" s="1">
        <f t="shared" si="34"/>
        <v>40245.7818978906</v>
      </c>
    </row>
    <row r="100" spans="1:26" x14ac:dyDescent="0.4">
      <c r="A100">
        <v>99</v>
      </c>
      <c r="B100" s="1">
        <f t="shared" si="28"/>
        <v>172.54257833336908</v>
      </c>
      <c r="C100" s="1">
        <f t="shared" si="29"/>
        <v>28086.401357004954</v>
      </c>
      <c r="D100" s="1">
        <f t="shared" si="24"/>
        <v>2410.5322291671137</v>
      </c>
      <c r="E100" s="1">
        <f t="shared" si="30"/>
        <v>216.85702598273321</v>
      </c>
      <c r="F100" s="1">
        <f>VLOOKUP($A100,Exp!$AF100:$AG198,2)/$E100</f>
        <v>54760.636299501952</v>
      </c>
      <c r="G100">
        <f t="shared" si="25"/>
        <v>80</v>
      </c>
      <c r="H100">
        <f t="shared" si="26"/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 t="shared" si="31"/>
        <v>19852</v>
      </c>
      <c r="O100">
        <f t="shared" si="32"/>
        <v>1.8290461250000001</v>
      </c>
      <c r="Q100" s="1">
        <f>VLOOKUP($A100,Exp!$Q100:$R198,2)/$E100</f>
        <v>17795.891013959023</v>
      </c>
      <c r="R100" s="1">
        <f t="shared" si="35"/>
        <v>1406.0257931961139</v>
      </c>
      <c r="T100">
        <f t="shared" si="23"/>
        <v>1.25</v>
      </c>
      <c r="U100">
        <f t="shared" si="36"/>
        <v>0.62814070351758799</v>
      </c>
      <c r="W100">
        <f t="shared" si="33"/>
        <v>32856.381779701172</v>
      </c>
      <c r="Z100" s="1">
        <f t="shared" si="34"/>
        <v>54560.636299501952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1030</v>
      </c>
      <c r="B1" t="s">
        <v>1031</v>
      </c>
      <c r="C1" t="s">
        <v>1032</v>
      </c>
      <c r="E1" t="s">
        <v>1090</v>
      </c>
    </row>
    <row r="2" spans="1:5" x14ac:dyDescent="0.4">
      <c r="A2" t="s">
        <v>1033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1021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AH100"/>
  <sheetViews>
    <sheetView topLeftCell="N67" workbookViewId="0">
      <selection activeCell="AG2" sqref="AG2:AG100"/>
    </sheetView>
  </sheetViews>
  <sheetFormatPr defaultRowHeight="14.6" x14ac:dyDescent="0.4"/>
  <cols>
    <col min="8" max="8" width="10.3828125" customWidth="1"/>
    <col min="23" max="23" width="12.23046875" style="11" customWidth="1"/>
    <col min="24" max="24" width="9.23046875" customWidth="1"/>
    <col min="25" max="26" width="9.23046875" style="10" customWidth="1"/>
    <col min="27" max="27" width="9.23046875" style="10"/>
    <col min="28" max="28" width="9.765625" style="8" bestFit="1" customWidth="1"/>
    <col min="30" max="30" width="9.765625" bestFit="1" customWidth="1"/>
    <col min="34" max="35" width="11.84375" bestFit="1" customWidth="1"/>
  </cols>
  <sheetData>
    <row r="1" spans="1:34" x14ac:dyDescent="0.4">
      <c r="A1" t="s">
        <v>3</v>
      </c>
      <c r="B1" t="s">
        <v>16</v>
      </c>
      <c r="E1" t="s">
        <v>1099</v>
      </c>
      <c r="M1" t="s">
        <v>3</v>
      </c>
      <c r="N1" t="s">
        <v>1087</v>
      </c>
      <c r="O1" t="s">
        <v>3</v>
      </c>
      <c r="P1" t="s">
        <v>1086</v>
      </c>
      <c r="Q1" t="s">
        <v>3</v>
      </c>
      <c r="R1" t="s">
        <v>1091</v>
      </c>
      <c r="V1" t="s">
        <v>3</v>
      </c>
      <c r="W1" s="11" t="s">
        <v>1129</v>
      </c>
      <c r="Z1" s="10" t="s">
        <v>1206</v>
      </c>
      <c r="AB1"/>
      <c r="AC1" t="s">
        <v>3</v>
      </c>
      <c r="AD1" s="8" t="s">
        <v>1200</v>
      </c>
      <c r="AF1" t="s">
        <v>3</v>
      </c>
      <c r="AG1" t="s">
        <v>1201</v>
      </c>
      <c r="AH1" t="s">
        <v>1202</v>
      </c>
    </row>
    <row r="2" spans="1:3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11">
        <v>5</v>
      </c>
      <c r="X2">
        <f t="shared" ref="X2:X33" si="0">W2*(0.8-V2/200)</f>
        <v>3.9750000000000001</v>
      </c>
      <c r="Y2" s="10">
        <f t="shared" ref="Y2:Y33" si="1">W2/T2</f>
        <v>1.25</v>
      </c>
      <c r="Z2">
        <v>5</v>
      </c>
      <c r="AB2">
        <v>1.5</v>
      </c>
      <c r="AC2">
        <v>1</v>
      </c>
      <c r="AD2" s="8">
        <v>7</v>
      </c>
      <c r="AF2">
        <v>1</v>
      </c>
      <c r="AG2">
        <f>Z2*AH2+AD2*(1-AH2)</f>
        <v>6.9998571574329143</v>
      </c>
      <c r="AH2">
        <f>(AF2/99)*(AF2/99)*0.7</f>
        <v>7.1421283542495668E-5</v>
      </c>
    </row>
    <row r="3" spans="1:34" x14ac:dyDescent="0.4">
      <c r="A3">
        <v>2</v>
      </c>
      <c r="B3">
        <f t="shared" ref="B3:B66" si="2">ROUNDDOWN(A3*A3*MAX(1,A3/10 +A3/10)*MAX(1,(A3-70)/10),0)+6</f>
        <v>10</v>
      </c>
      <c r="C3">
        <f t="shared" ref="C3:C66" si="3">A3/30+0.5</f>
        <v>0.56666666666666665</v>
      </c>
      <c r="D3">
        <f t="shared" ref="D3:D66" si="4">ROUND(B3/C3,0)</f>
        <v>18</v>
      </c>
      <c r="E3">
        <f t="shared" ref="E3:E66" si="5">1+((ROUNDDOWN(A3/10,0))^1.4)</f>
        <v>1</v>
      </c>
      <c r="F3">
        <f t="shared" ref="F3:F66" si="6">ROUND(D3*E3,0)</f>
        <v>18</v>
      </c>
      <c r="G3">
        <f t="shared" ref="G3:G66" si="7">FLOOR(B3*(100-A3)/100+F3*A3/100,1)</f>
        <v>10</v>
      </c>
      <c r="H3">
        <f t="shared" ref="H3:H5" si="8">G3+8</f>
        <v>18</v>
      </c>
      <c r="J3">
        <f t="shared" ref="J3:J66" si="9">((A3/2)*(A3/2))+A3*ROUND(A3/10,0)+7+A3</f>
        <v>10</v>
      </c>
      <c r="K3">
        <f t="shared" ref="K3:K66" si="10">(A3*A3*A3)/20+40+80*A3</f>
        <v>200.4</v>
      </c>
      <c r="M3">
        <v>2</v>
      </c>
      <c r="N3">
        <f t="shared" ref="N3:N66" si="11">FLOOR(MAX(F3,D3)/2,1)</f>
        <v>9</v>
      </c>
      <c r="O3">
        <v>2</v>
      </c>
      <c r="P3">
        <v>16</v>
      </c>
      <c r="Q3">
        <v>2</v>
      </c>
      <c r="R3">
        <f t="shared" ref="R3:R66" si="12">FLOOR(H3/3,1)</f>
        <v>6</v>
      </c>
      <c r="T3">
        <v>5</v>
      </c>
      <c r="U3">
        <v>1.3</v>
      </c>
      <c r="V3">
        <v>2</v>
      </c>
      <c r="W3" s="11">
        <f t="shared" ref="W3:W34" si="13">W2*U3</f>
        <v>6.5</v>
      </c>
      <c r="X3">
        <f t="shared" si="0"/>
        <v>5.1349999999999998</v>
      </c>
      <c r="Y3" s="10">
        <f t="shared" si="1"/>
        <v>1.3</v>
      </c>
      <c r="Z3">
        <v>7</v>
      </c>
      <c r="AB3">
        <v>1.4</v>
      </c>
      <c r="AC3">
        <v>2</v>
      </c>
      <c r="AD3" s="8">
        <f t="shared" ref="AD3:AD34" si="14">AD2*AB3</f>
        <v>9.7999999999999989</v>
      </c>
      <c r="AF3">
        <v>2</v>
      </c>
      <c r="AG3">
        <f t="shared" ref="AG3:AG66" si="15">Z3*AH3+AD3*(1-AH3)</f>
        <v>9.7992000816243241</v>
      </c>
      <c r="AH3">
        <f t="shared" ref="AH3:AH66" si="16">(AF3/99)*(AF3/99)*0.7</f>
        <v>2.8568513416998267E-4</v>
      </c>
    </row>
    <row r="4" spans="1:34" x14ac:dyDescent="0.4">
      <c r="A4">
        <v>3</v>
      </c>
      <c r="B4">
        <f t="shared" si="2"/>
        <v>15</v>
      </c>
      <c r="C4">
        <f t="shared" si="3"/>
        <v>0.6</v>
      </c>
      <c r="D4">
        <f t="shared" si="4"/>
        <v>25</v>
      </c>
      <c r="E4">
        <f t="shared" si="5"/>
        <v>1</v>
      </c>
      <c r="F4">
        <f t="shared" si="6"/>
        <v>25</v>
      </c>
      <c r="G4">
        <f t="shared" si="7"/>
        <v>15</v>
      </c>
      <c r="H4">
        <f t="shared" si="8"/>
        <v>23</v>
      </c>
      <c r="J4">
        <f t="shared" si="9"/>
        <v>12.25</v>
      </c>
      <c r="K4">
        <f t="shared" si="10"/>
        <v>281.35000000000002</v>
      </c>
      <c r="M4">
        <v>3</v>
      </c>
      <c r="N4">
        <f t="shared" si="11"/>
        <v>12</v>
      </c>
      <c r="O4">
        <v>3</v>
      </c>
      <c r="P4">
        <v>23</v>
      </c>
      <c r="Q4">
        <v>3</v>
      </c>
      <c r="R4">
        <f t="shared" si="12"/>
        <v>7</v>
      </c>
      <c r="T4">
        <v>7</v>
      </c>
      <c r="U4">
        <v>1.4</v>
      </c>
      <c r="V4">
        <v>3</v>
      </c>
      <c r="W4" s="11">
        <f t="shared" si="13"/>
        <v>9.1</v>
      </c>
      <c r="X4">
        <f t="shared" si="0"/>
        <v>7.1435000000000004</v>
      </c>
      <c r="Y4" s="10">
        <f t="shared" si="1"/>
        <v>1.3</v>
      </c>
      <c r="Z4">
        <v>9</v>
      </c>
      <c r="AB4">
        <v>1.4</v>
      </c>
      <c r="AC4">
        <v>3</v>
      </c>
      <c r="AD4" s="8">
        <f t="shared" si="14"/>
        <v>13.719999999999997</v>
      </c>
      <c r="AF4">
        <v>3</v>
      </c>
      <c r="AG4">
        <f t="shared" si="15"/>
        <v>13.716966023875111</v>
      </c>
      <c r="AH4">
        <f t="shared" si="16"/>
        <v>6.4279155188246104E-4</v>
      </c>
    </row>
    <row r="5" spans="1:34" x14ac:dyDescent="0.4">
      <c r="A5">
        <v>4</v>
      </c>
      <c r="B5">
        <f t="shared" si="2"/>
        <v>22</v>
      </c>
      <c r="C5">
        <f t="shared" si="3"/>
        <v>0.6333333333333333</v>
      </c>
      <c r="D5">
        <f t="shared" si="4"/>
        <v>35</v>
      </c>
      <c r="E5">
        <f t="shared" si="5"/>
        <v>1</v>
      </c>
      <c r="F5">
        <f t="shared" si="6"/>
        <v>35</v>
      </c>
      <c r="G5">
        <f t="shared" si="7"/>
        <v>22</v>
      </c>
      <c r="H5">
        <f t="shared" si="8"/>
        <v>30</v>
      </c>
      <c r="J5">
        <f t="shared" si="9"/>
        <v>15</v>
      </c>
      <c r="K5">
        <f t="shared" si="10"/>
        <v>363.2</v>
      </c>
      <c r="M5">
        <v>4</v>
      </c>
      <c r="N5">
        <f t="shared" si="11"/>
        <v>17</v>
      </c>
      <c r="O5">
        <v>4</v>
      </c>
      <c r="P5">
        <v>33</v>
      </c>
      <c r="Q5">
        <v>4</v>
      </c>
      <c r="R5">
        <f t="shared" si="12"/>
        <v>10</v>
      </c>
      <c r="T5">
        <v>9</v>
      </c>
      <c r="U5">
        <v>1.3</v>
      </c>
      <c r="V5">
        <v>4</v>
      </c>
      <c r="W5" s="11">
        <f t="shared" si="13"/>
        <v>11.83</v>
      </c>
      <c r="X5">
        <f t="shared" si="0"/>
        <v>9.2274000000000012</v>
      </c>
      <c r="Y5" s="10">
        <f t="shared" si="1"/>
        <v>1.3144444444444445</v>
      </c>
      <c r="Z5">
        <v>12</v>
      </c>
      <c r="AB5">
        <v>1.4</v>
      </c>
      <c r="AC5">
        <v>4</v>
      </c>
      <c r="AD5" s="8">
        <f t="shared" si="14"/>
        <v>19.207999999999995</v>
      </c>
      <c r="AF5">
        <v>4</v>
      </c>
      <c r="AG5">
        <f t="shared" si="15"/>
        <v>19.199763126211607</v>
      </c>
      <c r="AH5">
        <f t="shared" si="16"/>
        <v>1.1427405366799307E-3</v>
      </c>
    </row>
    <row r="6" spans="1:34" x14ac:dyDescent="0.4">
      <c r="A6">
        <v>5</v>
      </c>
      <c r="B6">
        <f t="shared" si="2"/>
        <v>31</v>
      </c>
      <c r="C6">
        <f t="shared" si="3"/>
        <v>0.66666666666666663</v>
      </c>
      <c r="D6">
        <f t="shared" si="4"/>
        <v>47</v>
      </c>
      <c r="E6">
        <f t="shared" si="5"/>
        <v>1</v>
      </c>
      <c r="F6">
        <f t="shared" si="6"/>
        <v>47</v>
      </c>
      <c r="G6">
        <f t="shared" si="7"/>
        <v>31</v>
      </c>
      <c r="H6">
        <f>G6+H2</f>
        <v>45</v>
      </c>
      <c r="J6">
        <f t="shared" si="9"/>
        <v>23.25</v>
      </c>
      <c r="K6">
        <f t="shared" si="10"/>
        <v>446.25</v>
      </c>
      <c r="M6">
        <v>5</v>
      </c>
      <c r="N6">
        <f t="shared" si="11"/>
        <v>23</v>
      </c>
      <c r="O6">
        <v>5</v>
      </c>
      <c r="P6">
        <v>45</v>
      </c>
      <c r="Q6">
        <v>5</v>
      </c>
      <c r="R6">
        <f t="shared" si="12"/>
        <v>15</v>
      </c>
      <c r="T6">
        <v>14</v>
      </c>
      <c r="U6">
        <v>1.6</v>
      </c>
      <c r="V6">
        <v>5</v>
      </c>
      <c r="W6" s="11">
        <f t="shared" si="13"/>
        <v>18.928000000000001</v>
      </c>
      <c r="X6">
        <f t="shared" si="0"/>
        <v>14.669200000000002</v>
      </c>
      <c r="Y6" s="10">
        <f t="shared" si="1"/>
        <v>1.3520000000000001</v>
      </c>
      <c r="Z6">
        <v>19</v>
      </c>
      <c r="AB6">
        <v>1.4</v>
      </c>
      <c r="AC6">
        <v>5</v>
      </c>
      <c r="AD6" s="8">
        <f t="shared" si="14"/>
        <v>26.891199999999991</v>
      </c>
      <c r="AF6">
        <v>5</v>
      </c>
      <c r="AG6">
        <f t="shared" si="15"/>
        <v>26.877110009182726</v>
      </c>
      <c r="AH6">
        <f t="shared" si="16"/>
        <v>1.7855320885623914E-3</v>
      </c>
    </row>
    <row r="7" spans="1:34" x14ac:dyDescent="0.4">
      <c r="A7">
        <v>6</v>
      </c>
      <c r="B7">
        <f t="shared" si="2"/>
        <v>49</v>
      </c>
      <c r="C7">
        <f t="shared" si="3"/>
        <v>0.7</v>
      </c>
      <c r="D7">
        <f t="shared" si="4"/>
        <v>70</v>
      </c>
      <c r="E7">
        <f t="shared" si="5"/>
        <v>1</v>
      </c>
      <c r="F7">
        <f t="shared" si="6"/>
        <v>70</v>
      </c>
      <c r="G7">
        <f t="shared" si="7"/>
        <v>50</v>
      </c>
      <c r="H7">
        <f t="shared" ref="H7:H70" si="17">G7+H3</f>
        <v>68</v>
      </c>
      <c r="J7">
        <f t="shared" si="9"/>
        <v>28</v>
      </c>
      <c r="K7">
        <f t="shared" si="10"/>
        <v>530.79999999999995</v>
      </c>
      <c r="M7">
        <v>6</v>
      </c>
      <c r="N7">
        <f t="shared" si="11"/>
        <v>35</v>
      </c>
      <c r="O7">
        <v>6</v>
      </c>
      <c r="P7">
        <v>69</v>
      </c>
      <c r="Q7">
        <v>6</v>
      </c>
      <c r="R7">
        <f t="shared" si="12"/>
        <v>22</v>
      </c>
      <c r="T7">
        <v>22</v>
      </c>
      <c r="U7">
        <v>1.4</v>
      </c>
      <c r="V7">
        <v>6</v>
      </c>
      <c r="W7" s="11">
        <f t="shared" si="13"/>
        <v>26.499199999999998</v>
      </c>
      <c r="X7">
        <f t="shared" si="0"/>
        <v>20.404384</v>
      </c>
      <c r="Y7" s="10">
        <f t="shared" si="1"/>
        <v>1.2045090909090908</v>
      </c>
      <c r="Z7">
        <v>26</v>
      </c>
      <c r="AB7">
        <v>1.3</v>
      </c>
      <c r="AC7">
        <v>6</v>
      </c>
      <c r="AD7" s="8">
        <f t="shared" si="14"/>
        <v>34.958559999999991</v>
      </c>
      <c r="AF7">
        <v>6</v>
      </c>
      <c r="AG7">
        <f t="shared" si="15"/>
        <v>34.935526053259863</v>
      </c>
      <c r="AH7">
        <f t="shared" si="16"/>
        <v>2.5711662075298442E-3</v>
      </c>
    </row>
    <row r="8" spans="1:34" x14ac:dyDescent="0.4">
      <c r="A8">
        <v>7</v>
      </c>
      <c r="B8">
        <f t="shared" si="2"/>
        <v>74</v>
      </c>
      <c r="C8">
        <f t="shared" si="3"/>
        <v>0.73333333333333339</v>
      </c>
      <c r="D8">
        <f t="shared" si="4"/>
        <v>101</v>
      </c>
      <c r="E8">
        <f t="shared" si="5"/>
        <v>1</v>
      </c>
      <c r="F8">
        <f t="shared" si="6"/>
        <v>101</v>
      </c>
      <c r="G8">
        <f t="shared" si="7"/>
        <v>75</v>
      </c>
      <c r="H8">
        <f t="shared" si="17"/>
        <v>98</v>
      </c>
      <c r="J8">
        <f t="shared" si="9"/>
        <v>33.25</v>
      </c>
      <c r="K8">
        <f t="shared" si="10"/>
        <v>617.15</v>
      </c>
      <c r="M8">
        <v>7</v>
      </c>
      <c r="N8">
        <f t="shared" si="11"/>
        <v>50</v>
      </c>
      <c r="O8">
        <v>7</v>
      </c>
      <c r="P8">
        <v>100</v>
      </c>
      <c r="Q8">
        <v>7</v>
      </c>
      <c r="R8">
        <f t="shared" si="12"/>
        <v>32</v>
      </c>
      <c r="T8">
        <v>32</v>
      </c>
      <c r="U8">
        <v>1.4</v>
      </c>
      <c r="V8">
        <v>7</v>
      </c>
      <c r="W8" s="11">
        <f t="shared" si="13"/>
        <v>37.098879999999994</v>
      </c>
      <c r="X8">
        <f t="shared" si="0"/>
        <v>28.380643199999994</v>
      </c>
      <c r="Y8" s="10">
        <f t="shared" si="1"/>
        <v>1.1593399999999998</v>
      </c>
      <c r="Z8">
        <v>37</v>
      </c>
      <c r="AB8">
        <v>1.3</v>
      </c>
      <c r="AC8">
        <v>7</v>
      </c>
      <c r="AD8" s="8">
        <f t="shared" si="14"/>
        <v>45.446127999999987</v>
      </c>
      <c r="AF8">
        <v>7</v>
      </c>
      <c r="AG8">
        <f t="shared" si="15"/>
        <v>45.416569568166501</v>
      </c>
      <c r="AH8">
        <f t="shared" si="16"/>
        <v>3.499642893582287E-3</v>
      </c>
    </row>
    <row r="9" spans="1:34" x14ac:dyDescent="0.4">
      <c r="A9">
        <v>8</v>
      </c>
      <c r="B9">
        <f t="shared" si="2"/>
        <v>108</v>
      </c>
      <c r="C9">
        <f t="shared" si="3"/>
        <v>0.76666666666666661</v>
      </c>
      <c r="D9">
        <f t="shared" si="4"/>
        <v>141</v>
      </c>
      <c r="E9">
        <f t="shared" si="5"/>
        <v>1</v>
      </c>
      <c r="F9">
        <f t="shared" si="6"/>
        <v>141</v>
      </c>
      <c r="G9">
        <f t="shared" si="7"/>
        <v>110</v>
      </c>
      <c r="H9">
        <f t="shared" si="17"/>
        <v>140</v>
      </c>
      <c r="J9">
        <f t="shared" si="9"/>
        <v>39</v>
      </c>
      <c r="K9">
        <f t="shared" si="10"/>
        <v>705.6</v>
      </c>
      <c r="M9">
        <v>8</v>
      </c>
      <c r="N9">
        <f t="shared" si="11"/>
        <v>70</v>
      </c>
      <c r="O9">
        <v>8</v>
      </c>
      <c r="P9">
        <v>140</v>
      </c>
      <c r="Q9">
        <v>8</v>
      </c>
      <c r="R9">
        <f t="shared" si="12"/>
        <v>46</v>
      </c>
      <c r="T9">
        <v>46</v>
      </c>
      <c r="U9">
        <v>1.4</v>
      </c>
      <c r="V9">
        <v>8</v>
      </c>
      <c r="W9" s="11">
        <f t="shared" si="13"/>
        <v>51.938431999999992</v>
      </c>
      <c r="X9">
        <f t="shared" si="0"/>
        <v>39.473208319999998</v>
      </c>
      <c r="Y9" s="10">
        <f t="shared" si="1"/>
        <v>1.1290963478260867</v>
      </c>
      <c r="Z9">
        <v>52</v>
      </c>
      <c r="AB9">
        <v>1.3</v>
      </c>
      <c r="AC9">
        <v>8</v>
      </c>
      <c r="AD9" s="8">
        <f t="shared" si="14"/>
        <v>59.079966399999982</v>
      </c>
      <c r="AF9">
        <v>8</v>
      </c>
      <c r="AG9">
        <f t="shared" si="15"/>
        <v>59.047604141585538</v>
      </c>
      <c r="AH9">
        <f t="shared" si="16"/>
        <v>4.5709621467197228E-3</v>
      </c>
    </row>
    <row r="10" spans="1:34" x14ac:dyDescent="0.4">
      <c r="A10">
        <v>9</v>
      </c>
      <c r="B10">
        <f t="shared" si="2"/>
        <v>151</v>
      </c>
      <c r="C10">
        <f t="shared" si="3"/>
        <v>0.8</v>
      </c>
      <c r="D10">
        <f t="shared" si="4"/>
        <v>189</v>
      </c>
      <c r="E10">
        <f t="shared" si="5"/>
        <v>1</v>
      </c>
      <c r="F10">
        <f t="shared" si="6"/>
        <v>189</v>
      </c>
      <c r="G10">
        <f t="shared" si="7"/>
        <v>154</v>
      </c>
      <c r="H10">
        <f t="shared" si="17"/>
        <v>199</v>
      </c>
      <c r="J10">
        <f t="shared" si="9"/>
        <v>45.25</v>
      </c>
      <c r="K10">
        <f t="shared" si="10"/>
        <v>796.45</v>
      </c>
      <c r="M10">
        <v>9</v>
      </c>
      <c r="N10">
        <f t="shared" si="11"/>
        <v>94</v>
      </c>
      <c r="O10">
        <v>9</v>
      </c>
      <c r="P10">
        <v>188</v>
      </c>
      <c r="Q10">
        <v>9</v>
      </c>
      <c r="R10">
        <f t="shared" si="12"/>
        <v>66</v>
      </c>
      <c r="T10">
        <v>65</v>
      </c>
      <c r="U10">
        <v>2</v>
      </c>
      <c r="V10">
        <v>9</v>
      </c>
      <c r="W10" s="11">
        <f t="shared" si="13"/>
        <v>103.87686399999998</v>
      </c>
      <c r="X10">
        <f t="shared" si="0"/>
        <v>78.427032319999995</v>
      </c>
      <c r="Y10" s="10">
        <f t="shared" si="1"/>
        <v>1.5981055999999998</v>
      </c>
      <c r="Z10">
        <v>104</v>
      </c>
      <c r="AB10">
        <v>1.3</v>
      </c>
      <c r="AC10">
        <v>9</v>
      </c>
      <c r="AD10" s="8">
        <f t="shared" si="14"/>
        <v>76.803956319999983</v>
      </c>
      <c r="AF10">
        <v>9</v>
      </c>
      <c r="AG10">
        <f t="shared" si="15"/>
        <v>76.961288804099155</v>
      </c>
      <c r="AH10">
        <f t="shared" si="16"/>
        <v>5.7851239669421484E-3</v>
      </c>
    </row>
    <row r="11" spans="1:34" x14ac:dyDescent="0.4">
      <c r="A11">
        <v>10</v>
      </c>
      <c r="B11">
        <f t="shared" si="2"/>
        <v>206</v>
      </c>
      <c r="C11">
        <f t="shared" si="3"/>
        <v>0.83333333333333326</v>
      </c>
      <c r="D11">
        <f t="shared" si="4"/>
        <v>247</v>
      </c>
      <c r="E11">
        <f t="shared" si="5"/>
        <v>2</v>
      </c>
      <c r="F11">
        <f t="shared" si="6"/>
        <v>494</v>
      </c>
      <c r="G11">
        <f t="shared" si="7"/>
        <v>234</v>
      </c>
      <c r="H11">
        <f t="shared" si="17"/>
        <v>302</v>
      </c>
      <c r="J11">
        <f t="shared" si="9"/>
        <v>52</v>
      </c>
      <c r="K11">
        <f t="shared" si="10"/>
        <v>890</v>
      </c>
      <c r="M11">
        <v>10</v>
      </c>
      <c r="N11">
        <f t="shared" si="11"/>
        <v>247</v>
      </c>
      <c r="O11">
        <v>10</v>
      </c>
      <c r="P11">
        <v>492</v>
      </c>
      <c r="Q11">
        <v>10</v>
      </c>
      <c r="R11">
        <f t="shared" si="12"/>
        <v>100</v>
      </c>
      <c r="T11">
        <v>99</v>
      </c>
      <c r="U11">
        <v>1.2</v>
      </c>
      <c r="V11">
        <v>10</v>
      </c>
      <c r="W11" s="11">
        <f t="shared" si="13"/>
        <v>124.65223679999997</v>
      </c>
      <c r="X11">
        <f t="shared" si="0"/>
        <v>93.489177599999977</v>
      </c>
      <c r="Y11" s="10">
        <f t="shared" si="1"/>
        <v>1.2591135030303027</v>
      </c>
      <c r="Z11">
        <v>125</v>
      </c>
      <c r="AB11">
        <v>1.3</v>
      </c>
      <c r="AC11">
        <v>10</v>
      </c>
      <c r="AD11" s="8">
        <f t="shared" si="14"/>
        <v>99.845143215999983</v>
      </c>
      <c r="AF11">
        <v>10</v>
      </c>
      <c r="AG11">
        <f t="shared" si="15"/>
        <v>100.02480243188408</v>
      </c>
      <c r="AH11">
        <f t="shared" si="16"/>
        <v>7.1421283542495656E-3</v>
      </c>
    </row>
    <row r="12" spans="1:34" x14ac:dyDescent="0.4">
      <c r="A12">
        <v>11</v>
      </c>
      <c r="B12">
        <f t="shared" si="2"/>
        <v>272</v>
      </c>
      <c r="C12">
        <f t="shared" si="3"/>
        <v>0.8666666666666667</v>
      </c>
      <c r="D12">
        <f t="shared" si="4"/>
        <v>314</v>
      </c>
      <c r="E12">
        <f t="shared" si="5"/>
        <v>2</v>
      </c>
      <c r="F12">
        <f t="shared" si="6"/>
        <v>628</v>
      </c>
      <c r="G12">
        <f t="shared" si="7"/>
        <v>311</v>
      </c>
      <c r="H12">
        <f t="shared" si="17"/>
        <v>409</v>
      </c>
      <c r="J12">
        <f t="shared" si="9"/>
        <v>59.25</v>
      </c>
      <c r="K12">
        <f t="shared" si="10"/>
        <v>986.55</v>
      </c>
      <c r="M12">
        <v>11</v>
      </c>
      <c r="N12">
        <f t="shared" si="11"/>
        <v>314</v>
      </c>
      <c r="O12">
        <v>11</v>
      </c>
      <c r="P12">
        <v>626</v>
      </c>
      <c r="Q12">
        <v>11</v>
      </c>
      <c r="R12">
        <f t="shared" si="12"/>
        <v>136</v>
      </c>
      <c r="T12">
        <v>135</v>
      </c>
      <c r="U12">
        <v>1.2</v>
      </c>
      <c r="V12">
        <v>11</v>
      </c>
      <c r="W12" s="11">
        <f t="shared" si="13"/>
        <v>149.58268415999996</v>
      </c>
      <c r="X12">
        <f t="shared" si="0"/>
        <v>111.43909969919997</v>
      </c>
      <c r="Y12" s="10">
        <f t="shared" si="1"/>
        <v>1.1080198826666663</v>
      </c>
      <c r="Z12">
        <v>150</v>
      </c>
      <c r="AB12">
        <v>1.3</v>
      </c>
      <c r="AC12">
        <v>11</v>
      </c>
      <c r="AD12" s="8">
        <f t="shared" si="14"/>
        <v>129.79868618079999</v>
      </c>
      <c r="AF12">
        <v>11</v>
      </c>
      <c r="AG12">
        <f t="shared" si="15"/>
        <v>129.97326543602765</v>
      </c>
      <c r="AH12">
        <f t="shared" si="16"/>
        <v>8.6419753086419745E-3</v>
      </c>
    </row>
    <row r="13" spans="1:34" x14ac:dyDescent="0.4">
      <c r="A13">
        <v>12</v>
      </c>
      <c r="B13">
        <f t="shared" si="2"/>
        <v>351</v>
      </c>
      <c r="C13">
        <f t="shared" si="3"/>
        <v>0.9</v>
      </c>
      <c r="D13">
        <f t="shared" si="4"/>
        <v>390</v>
      </c>
      <c r="E13">
        <f t="shared" si="5"/>
        <v>2</v>
      </c>
      <c r="F13">
        <f t="shared" si="6"/>
        <v>780</v>
      </c>
      <c r="G13">
        <f t="shared" si="7"/>
        <v>402</v>
      </c>
      <c r="H13">
        <f t="shared" si="17"/>
        <v>542</v>
      </c>
      <c r="J13">
        <f t="shared" si="9"/>
        <v>67</v>
      </c>
      <c r="K13">
        <f t="shared" si="10"/>
        <v>1086.4000000000001</v>
      </c>
      <c r="M13">
        <v>12</v>
      </c>
      <c r="N13">
        <f t="shared" si="11"/>
        <v>390</v>
      </c>
      <c r="O13">
        <v>12</v>
      </c>
      <c r="P13">
        <v>778</v>
      </c>
      <c r="Q13">
        <v>12</v>
      </c>
      <c r="R13">
        <f t="shared" si="12"/>
        <v>180</v>
      </c>
      <c r="T13">
        <v>179</v>
      </c>
      <c r="U13">
        <v>1.2</v>
      </c>
      <c r="V13">
        <v>12</v>
      </c>
      <c r="W13" s="11">
        <f t="shared" si="13"/>
        <v>179.49922099199995</v>
      </c>
      <c r="X13">
        <f t="shared" si="0"/>
        <v>132.82942353407995</v>
      </c>
      <c r="Y13" s="10">
        <f t="shared" si="1"/>
        <v>1.0027889440893851</v>
      </c>
      <c r="Z13">
        <v>179</v>
      </c>
      <c r="AB13">
        <v>1.3</v>
      </c>
      <c r="AC13">
        <v>12</v>
      </c>
      <c r="AD13" s="8">
        <f t="shared" si="14"/>
        <v>168.73829203503999</v>
      </c>
      <c r="AF13">
        <v>12</v>
      </c>
      <c r="AG13">
        <f t="shared" si="15"/>
        <v>168.84383026204418</v>
      </c>
      <c r="AH13">
        <f t="shared" si="16"/>
        <v>1.0284664830119377E-2</v>
      </c>
    </row>
    <row r="14" spans="1:34" x14ac:dyDescent="0.4">
      <c r="A14">
        <v>13</v>
      </c>
      <c r="B14">
        <f t="shared" si="2"/>
        <v>445</v>
      </c>
      <c r="C14">
        <f t="shared" si="3"/>
        <v>0.93333333333333335</v>
      </c>
      <c r="D14">
        <f t="shared" si="4"/>
        <v>477</v>
      </c>
      <c r="E14">
        <f t="shared" si="5"/>
        <v>2</v>
      </c>
      <c r="F14">
        <f t="shared" si="6"/>
        <v>954</v>
      </c>
      <c r="G14">
        <f t="shared" si="7"/>
        <v>511</v>
      </c>
      <c r="H14">
        <f t="shared" si="17"/>
        <v>710</v>
      </c>
      <c r="J14">
        <f t="shared" si="9"/>
        <v>75.25</v>
      </c>
      <c r="K14">
        <f t="shared" si="10"/>
        <v>1189.8499999999999</v>
      </c>
      <c r="M14">
        <v>13</v>
      </c>
      <c r="N14">
        <f t="shared" si="11"/>
        <v>477</v>
      </c>
      <c r="O14">
        <v>13</v>
      </c>
      <c r="P14">
        <v>952</v>
      </c>
      <c r="Q14">
        <v>13</v>
      </c>
      <c r="R14">
        <f t="shared" si="12"/>
        <v>236</v>
      </c>
      <c r="T14">
        <v>235</v>
      </c>
      <c r="U14">
        <v>1.3</v>
      </c>
      <c r="V14">
        <v>13</v>
      </c>
      <c r="W14" s="11">
        <f t="shared" si="13"/>
        <v>233.34898728959993</v>
      </c>
      <c r="X14">
        <f t="shared" si="0"/>
        <v>171.51150565785596</v>
      </c>
      <c r="Y14" s="10">
        <f t="shared" si="1"/>
        <v>0.99297441399829756</v>
      </c>
      <c r="Z14">
        <v>233</v>
      </c>
      <c r="AB14">
        <v>1.3</v>
      </c>
      <c r="AC14">
        <v>13</v>
      </c>
      <c r="AD14" s="8">
        <f t="shared" si="14"/>
        <v>219.35977964555198</v>
      </c>
      <c r="AF14">
        <v>13</v>
      </c>
      <c r="AG14">
        <f t="shared" si="15"/>
        <v>219.52441979124438</v>
      </c>
      <c r="AH14">
        <f t="shared" si="16"/>
        <v>1.207019691868177E-2</v>
      </c>
    </row>
    <row r="15" spans="1:34" x14ac:dyDescent="0.4">
      <c r="A15">
        <v>14</v>
      </c>
      <c r="B15">
        <f t="shared" si="2"/>
        <v>554</v>
      </c>
      <c r="C15">
        <f t="shared" si="3"/>
        <v>0.96666666666666667</v>
      </c>
      <c r="D15">
        <f t="shared" si="4"/>
        <v>573</v>
      </c>
      <c r="E15">
        <f t="shared" si="5"/>
        <v>2</v>
      </c>
      <c r="F15">
        <f t="shared" si="6"/>
        <v>1146</v>
      </c>
      <c r="G15">
        <f t="shared" si="7"/>
        <v>636</v>
      </c>
      <c r="H15">
        <f t="shared" si="17"/>
        <v>938</v>
      </c>
      <c r="J15">
        <f t="shared" si="9"/>
        <v>84</v>
      </c>
      <c r="K15">
        <f t="shared" si="10"/>
        <v>1297.2</v>
      </c>
      <c r="M15">
        <v>14</v>
      </c>
      <c r="N15">
        <f t="shared" si="11"/>
        <v>573</v>
      </c>
      <c r="O15">
        <v>14</v>
      </c>
      <c r="P15">
        <v>1144</v>
      </c>
      <c r="Q15">
        <v>14</v>
      </c>
      <c r="R15">
        <f t="shared" si="12"/>
        <v>312</v>
      </c>
      <c r="T15">
        <v>311</v>
      </c>
      <c r="U15">
        <v>1.7</v>
      </c>
      <c r="V15">
        <v>14</v>
      </c>
      <c r="W15" s="11">
        <f t="shared" si="13"/>
        <v>396.69327839231988</v>
      </c>
      <c r="X15">
        <f t="shared" si="0"/>
        <v>289.58609322639353</v>
      </c>
      <c r="Y15" s="10">
        <f t="shared" si="1"/>
        <v>1.275541088078199</v>
      </c>
      <c r="Z15">
        <v>397</v>
      </c>
      <c r="AB15">
        <v>1.3</v>
      </c>
      <c r="AC15">
        <v>14</v>
      </c>
      <c r="AD15" s="8">
        <f t="shared" si="14"/>
        <v>285.16771353921757</v>
      </c>
      <c r="AF15">
        <v>14</v>
      </c>
      <c r="AG15">
        <f t="shared" si="15"/>
        <v>286.73320580555975</v>
      </c>
      <c r="AH15">
        <f t="shared" si="16"/>
        <v>1.3998571574329148E-2</v>
      </c>
    </row>
    <row r="16" spans="1:34" x14ac:dyDescent="0.4">
      <c r="A16">
        <v>15</v>
      </c>
      <c r="B16">
        <f t="shared" si="2"/>
        <v>681</v>
      </c>
      <c r="C16">
        <f t="shared" si="3"/>
        <v>1</v>
      </c>
      <c r="D16">
        <f t="shared" si="4"/>
        <v>681</v>
      </c>
      <c r="E16">
        <f t="shared" si="5"/>
        <v>2</v>
      </c>
      <c r="F16">
        <f t="shared" si="6"/>
        <v>1362</v>
      </c>
      <c r="G16">
        <f t="shared" si="7"/>
        <v>783</v>
      </c>
      <c r="H16">
        <f t="shared" si="17"/>
        <v>1192</v>
      </c>
      <c r="J16">
        <f t="shared" si="9"/>
        <v>108.25</v>
      </c>
      <c r="K16">
        <f t="shared" si="10"/>
        <v>1408.75</v>
      </c>
      <c r="M16">
        <v>15</v>
      </c>
      <c r="N16">
        <f t="shared" si="11"/>
        <v>681</v>
      </c>
      <c r="O16">
        <v>15</v>
      </c>
      <c r="P16">
        <v>1360</v>
      </c>
      <c r="Q16">
        <v>15</v>
      </c>
      <c r="R16">
        <f t="shared" si="12"/>
        <v>397</v>
      </c>
      <c r="T16">
        <v>396</v>
      </c>
      <c r="U16">
        <v>1.2</v>
      </c>
      <c r="V16">
        <v>15</v>
      </c>
      <c r="W16" s="11">
        <f t="shared" si="13"/>
        <v>476.03193407078385</v>
      </c>
      <c r="X16">
        <f t="shared" si="0"/>
        <v>345.12315220131831</v>
      </c>
      <c r="Y16" s="10">
        <f t="shared" si="1"/>
        <v>1.2021008436130904</v>
      </c>
      <c r="Z16">
        <v>476</v>
      </c>
      <c r="AB16">
        <v>1.3</v>
      </c>
      <c r="AC16">
        <v>15</v>
      </c>
      <c r="AD16" s="8">
        <f t="shared" si="14"/>
        <v>370.71802760098285</v>
      </c>
      <c r="AF16">
        <v>15</v>
      </c>
      <c r="AG16">
        <f t="shared" si="15"/>
        <v>372.40988666157313</v>
      </c>
      <c r="AH16">
        <f t="shared" si="16"/>
        <v>1.6069788797061526E-2</v>
      </c>
    </row>
    <row r="17" spans="1:34" x14ac:dyDescent="0.4">
      <c r="A17">
        <v>16</v>
      </c>
      <c r="B17">
        <f t="shared" si="2"/>
        <v>825</v>
      </c>
      <c r="C17">
        <f t="shared" si="3"/>
        <v>1.0333333333333332</v>
      </c>
      <c r="D17">
        <f t="shared" si="4"/>
        <v>798</v>
      </c>
      <c r="E17">
        <f t="shared" si="5"/>
        <v>2</v>
      </c>
      <c r="F17">
        <f t="shared" si="6"/>
        <v>1596</v>
      </c>
      <c r="G17">
        <f t="shared" si="7"/>
        <v>948</v>
      </c>
      <c r="H17">
        <f t="shared" si="17"/>
        <v>1490</v>
      </c>
      <c r="J17">
        <f t="shared" si="9"/>
        <v>119</v>
      </c>
      <c r="K17">
        <f t="shared" si="10"/>
        <v>1524.8</v>
      </c>
      <c r="M17">
        <v>16</v>
      </c>
      <c r="N17">
        <f t="shared" si="11"/>
        <v>798</v>
      </c>
      <c r="O17">
        <v>16</v>
      </c>
      <c r="P17">
        <v>1594</v>
      </c>
      <c r="Q17">
        <v>16</v>
      </c>
      <c r="R17">
        <f t="shared" si="12"/>
        <v>496</v>
      </c>
      <c r="T17">
        <v>495</v>
      </c>
      <c r="U17">
        <v>1.2</v>
      </c>
      <c r="V17">
        <v>16</v>
      </c>
      <c r="W17" s="11">
        <f t="shared" si="13"/>
        <v>571.23832088494055</v>
      </c>
      <c r="X17">
        <f t="shared" si="0"/>
        <v>411.29159103715722</v>
      </c>
      <c r="Y17" s="10">
        <f t="shared" si="1"/>
        <v>1.1540168098685668</v>
      </c>
      <c r="Z17">
        <v>571</v>
      </c>
      <c r="AB17">
        <v>1.3</v>
      </c>
      <c r="AC17">
        <v>16</v>
      </c>
      <c r="AD17" s="8">
        <f t="shared" si="14"/>
        <v>481.93343588127772</v>
      </c>
      <c r="AF17">
        <v>16</v>
      </c>
      <c r="AG17">
        <f t="shared" si="15"/>
        <v>483.561915453778</v>
      </c>
      <c r="AH17">
        <f t="shared" si="16"/>
        <v>1.8283848586878891E-2</v>
      </c>
    </row>
    <row r="18" spans="1:34" x14ac:dyDescent="0.4">
      <c r="A18">
        <v>17</v>
      </c>
      <c r="B18">
        <f t="shared" si="2"/>
        <v>988</v>
      </c>
      <c r="C18">
        <f t="shared" si="3"/>
        <v>1.0666666666666667</v>
      </c>
      <c r="D18">
        <f t="shared" si="4"/>
        <v>926</v>
      </c>
      <c r="E18">
        <f t="shared" si="5"/>
        <v>2</v>
      </c>
      <c r="F18">
        <f t="shared" si="6"/>
        <v>1852</v>
      </c>
      <c r="G18">
        <f t="shared" si="7"/>
        <v>1134</v>
      </c>
      <c r="H18">
        <f t="shared" si="17"/>
        <v>1844</v>
      </c>
      <c r="J18">
        <f t="shared" si="9"/>
        <v>130.25</v>
      </c>
      <c r="K18">
        <f t="shared" si="10"/>
        <v>1645.65</v>
      </c>
      <c r="M18">
        <v>17</v>
      </c>
      <c r="N18">
        <f t="shared" si="11"/>
        <v>926</v>
      </c>
      <c r="O18">
        <v>17</v>
      </c>
      <c r="P18">
        <v>1850</v>
      </c>
      <c r="Q18">
        <v>17</v>
      </c>
      <c r="R18">
        <f t="shared" si="12"/>
        <v>614</v>
      </c>
      <c r="T18">
        <v>613</v>
      </c>
      <c r="U18">
        <v>1.2</v>
      </c>
      <c r="V18">
        <v>17</v>
      </c>
      <c r="W18" s="11">
        <f t="shared" si="13"/>
        <v>685.48598506192866</v>
      </c>
      <c r="X18">
        <f t="shared" si="0"/>
        <v>490.12247931927902</v>
      </c>
      <c r="Y18" s="10">
        <f t="shared" si="1"/>
        <v>1.1182479364794922</v>
      </c>
      <c r="Z18">
        <v>685</v>
      </c>
      <c r="AB18">
        <v>1.3</v>
      </c>
      <c r="AC18">
        <v>17</v>
      </c>
      <c r="AD18" s="8">
        <f t="shared" si="14"/>
        <v>626.51346664566108</v>
      </c>
      <c r="AF18">
        <v>17</v>
      </c>
      <c r="AG18">
        <f t="shared" si="15"/>
        <v>627.72067261419306</v>
      </c>
      <c r="AH18">
        <f t="shared" si="16"/>
        <v>2.0640750943781244E-2</v>
      </c>
    </row>
    <row r="19" spans="1:34" x14ac:dyDescent="0.4">
      <c r="A19">
        <v>18</v>
      </c>
      <c r="B19">
        <f t="shared" si="2"/>
        <v>1172</v>
      </c>
      <c r="C19">
        <f t="shared" si="3"/>
        <v>1.1000000000000001</v>
      </c>
      <c r="D19">
        <f t="shared" si="4"/>
        <v>1065</v>
      </c>
      <c r="E19">
        <f t="shared" si="5"/>
        <v>2</v>
      </c>
      <c r="F19">
        <f t="shared" si="6"/>
        <v>2130</v>
      </c>
      <c r="G19">
        <f t="shared" si="7"/>
        <v>1344</v>
      </c>
      <c r="H19">
        <f t="shared" si="17"/>
        <v>2282</v>
      </c>
      <c r="J19">
        <f t="shared" si="9"/>
        <v>142</v>
      </c>
      <c r="K19">
        <f t="shared" si="10"/>
        <v>1771.6</v>
      </c>
      <c r="M19">
        <v>18</v>
      </c>
      <c r="N19">
        <f t="shared" si="11"/>
        <v>1065</v>
      </c>
      <c r="O19">
        <v>18</v>
      </c>
      <c r="P19">
        <v>2130</v>
      </c>
      <c r="Q19">
        <v>18</v>
      </c>
      <c r="R19">
        <f t="shared" si="12"/>
        <v>760</v>
      </c>
      <c r="T19">
        <v>759</v>
      </c>
      <c r="U19">
        <v>1.3</v>
      </c>
      <c r="V19">
        <v>18</v>
      </c>
      <c r="W19" s="11">
        <f t="shared" si="13"/>
        <v>891.13178058050732</v>
      </c>
      <c r="X19">
        <f t="shared" si="0"/>
        <v>632.70356421216025</v>
      </c>
      <c r="Y19" s="10">
        <f t="shared" si="1"/>
        <v>1.1740866674314985</v>
      </c>
      <c r="Z19">
        <v>823</v>
      </c>
      <c r="AB19">
        <v>1.3</v>
      </c>
      <c r="AC19">
        <v>18</v>
      </c>
      <c r="AD19" s="8">
        <f t="shared" si="14"/>
        <v>814.46750663935939</v>
      </c>
      <c r="AF19">
        <v>18</v>
      </c>
      <c r="AG19">
        <f t="shared" si="15"/>
        <v>814.6649527667131</v>
      </c>
      <c r="AH19">
        <f t="shared" si="16"/>
        <v>2.3140495867768594E-2</v>
      </c>
    </row>
    <row r="20" spans="1:34" x14ac:dyDescent="0.4">
      <c r="A20">
        <v>19</v>
      </c>
      <c r="B20">
        <f>ROUNDDOWN(A20*A20*MAX(1,A20/10 +A20/10)*MAX(1,(A20-70)/10),0)+6</f>
        <v>1377</v>
      </c>
      <c r="C20">
        <f t="shared" si="3"/>
        <v>1.1333333333333333</v>
      </c>
      <c r="D20">
        <f t="shared" si="4"/>
        <v>1215</v>
      </c>
      <c r="E20">
        <f t="shared" si="5"/>
        <v>2</v>
      </c>
      <c r="F20">
        <f t="shared" si="6"/>
        <v>2430</v>
      </c>
      <c r="G20">
        <f t="shared" si="7"/>
        <v>1577</v>
      </c>
      <c r="H20">
        <f t="shared" si="17"/>
        <v>2769</v>
      </c>
      <c r="J20">
        <f t="shared" si="9"/>
        <v>154.25</v>
      </c>
      <c r="K20">
        <f t="shared" si="10"/>
        <v>1902.95</v>
      </c>
      <c r="M20">
        <v>19</v>
      </c>
      <c r="N20">
        <f t="shared" si="11"/>
        <v>1215</v>
      </c>
      <c r="O20">
        <v>19</v>
      </c>
      <c r="P20">
        <v>2428</v>
      </c>
      <c r="Q20">
        <v>19</v>
      </c>
      <c r="R20">
        <f t="shared" si="12"/>
        <v>923</v>
      </c>
      <c r="T20">
        <v>921</v>
      </c>
      <c r="U20">
        <v>1.7</v>
      </c>
      <c r="V20">
        <v>19</v>
      </c>
      <c r="W20" s="11">
        <f t="shared" si="13"/>
        <v>1514.9240269868624</v>
      </c>
      <c r="X20">
        <f t="shared" si="0"/>
        <v>1068.0214390257381</v>
      </c>
      <c r="Y20" s="10">
        <f t="shared" si="1"/>
        <v>1.6448686503657572</v>
      </c>
      <c r="Z20">
        <v>1398</v>
      </c>
      <c r="AB20">
        <v>1.3</v>
      </c>
      <c r="AC20">
        <v>19</v>
      </c>
      <c r="AD20" s="8">
        <f t="shared" si="14"/>
        <v>1058.8077586311672</v>
      </c>
      <c r="AF20">
        <v>19</v>
      </c>
      <c r="AG20">
        <f t="shared" si="15"/>
        <v>1067.553180465052</v>
      </c>
      <c r="AH20">
        <f t="shared" si="16"/>
        <v>2.5783083358840928E-2</v>
      </c>
    </row>
    <row r="21" spans="1:34" x14ac:dyDescent="0.4">
      <c r="A21">
        <v>20</v>
      </c>
      <c r="B21">
        <f t="shared" si="2"/>
        <v>1606</v>
      </c>
      <c r="C21">
        <f t="shared" si="3"/>
        <v>1.1666666666666665</v>
      </c>
      <c r="D21">
        <f t="shared" si="4"/>
        <v>1377</v>
      </c>
      <c r="E21">
        <f t="shared" si="5"/>
        <v>3.6390158215457884</v>
      </c>
      <c r="F21">
        <f t="shared" si="6"/>
        <v>5011</v>
      </c>
      <c r="G21">
        <f t="shared" si="7"/>
        <v>2287</v>
      </c>
      <c r="H21">
        <f t="shared" si="17"/>
        <v>3777</v>
      </c>
      <c r="J21">
        <f t="shared" si="9"/>
        <v>167</v>
      </c>
      <c r="K21">
        <f t="shared" si="10"/>
        <v>2040</v>
      </c>
      <c r="M21">
        <v>20</v>
      </c>
      <c r="N21">
        <f t="shared" si="11"/>
        <v>2505</v>
      </c>
      <c r="O21">
        <v>20</v>
      </c>
      <c r="P21">
        <v>5007</v>
      </c>
      <c r="Q21">
        <v>20</v>
      </c>
      <c r="R21">
        <f t="shared" si="12"/>
        <v>1259</v>
      </c>
      <c r="T21">
        <v>1257</v>
      </c>
      <c r="U21">
        <v>1.2</v>
      </c>
      <c r="V21">
        <v>20</v>
      </c>
      <c r="W21" s="11">
        <f t="shared" si="13"/>
        <v>1817.9088323842348</v>
      </c>
      <c r="X21">
        <f t="shared" si="0"/>
        <v>1272.5361826689646</v>
      </c>
      <c r="Y21" s="10">
        <f t="shared" si="1"/>
        <v>1.4462281880542838</v>
      </c>
      <c r="Z21">
        <v>1678</v>
      </c>
      <c r="AB21">
        <v>1.3</v>
      </c>
      <c r="AC21">
        <v>20</v>
      </c>
      <c r="AD21" s="8">
        <f t="shared" si="14"/>
        <v>1376.4500862205175</v>
      </c>
      <c r="AF21">
        <v>20</v>
      </c>
      <c r="AG21">
        <f t="shared" si="15"/>
        <v>1385.0649189782214</v>
      </c>
      <c r="AH21">
        <f t="shared" si="16"/>
        <v>2.8568513416998263E-2</v>
      </c>
    </row>
    <row r="22" spans="1:34" x14ac:dyDescent="0.4">
      <c r="A22">
        <v>21</v>
      </c>
      <c r="B22">
        <f t="shared" si="2"/>
        <v>1858</v>
      </c>
      <c r="C22">
        <f t="shared" si="3"/>
        <v>1.2</v>
      </c>
      <c r="D22">
        <f t="shared" si="4"/>
        <v>1548</v>
      </c>
      <c r="E22">
        <f t="shared" si="5"/>
        <v>3.6390158215457884</v>
      </c>
      <c r="F22">
        <f t="shared" si="6"/>
        <v>5633</v>
      </c>
      <c r="G22">
        <f t="shared" si="7"/>
        <v>2650</v>
      </c>
      <c r="H22">
        <f t="shared" si="17"/>
        <v>4494</v>
      </c>
      <c r="J22">
        <f t="shared" si="9"/>
        <v>180.25</v>
      </c>
      <c r="K22">
        <f t="shared" si="10"/>
        <v>2183.0500000000002</v>
      </c>
      <c r="M22">
        <v>21</v>
      </c>
      <c r="N22">
        <f t="shared" si="11"/>
        <v>2816</v>
      </c>
      <c r="O22">
        <v>21</v>
      </c>
      <c r="P22">
        <v>5633</v>
      </c>
      <c r="Q22">
        <v>21</v>
      </c>
      <c r="R22">
        <f t="shared" si="12"/>
        <v>1498</v>
      </c>
      <c r="T22">
        <v>1496</v>
      </c>
      <c r="U22">
        <v>1.1000000000000001</v>
      </c>
      <c r="V22">
        <v>21</v>
      </c>
      <c r="W22" s="11">
        <f t="shared" si="13"/>
        <v>1999.6997156226585</v>
      </c>
      <c r="X22">
        <f t="shared" si="0"/>
        <v>1389.7913023577478</v>
      </c>
      <c r="Y22" s="10">
        <f t="shared" si="1"/>
        <v>1.336697670870761</v>
      </c>
      <c r="Z22">
        <v>1846</v>
      </c>
      <c r="AB22">
        <v>1.2</v>
      </c>
      <c r="AC22">
        <v>21</v>
      </c>
      <c r="AD22" s="8">
        <f t="shared" si="14"/>
        <v>1651.7401034646209</v>
      </c>
      <c r="AF22">
        <v>21</v>
      </c>
      <c r="AG22">
        <f t="shared" si="15"/>
        <v>1657.8586658623835</v>
      </c>
      <c r="AH22">
        <f t="shared" si="16"/>
        <v>3.1496786042240592E-2</v>
      </c>
    </row>
    <row r="23" spans="1:34" x14ac:dyDescent="0.4">
      <c r="A23">
        <v>22</v>
      </c>
      <c r="B23">
        <f t="shared" si="2"/>
        <v>2135</v>
      </c>
      <c r="C23">
        <f t="shared" si="3"/>
        <v>1.2333333333333334</v>
      </c>
      <c r="D23">
        <f t="shared" si="4"/>
        <v>1731</v>
      </c>
      <c r="E23">
        <f t="shared" si="5"/>
        <v>3.6390158215457884</v>
      </c>
      <c r="F23">
        <f t="shared" si="6"/>
        <v>6299</v>
      </c>
      <c r="G23">
        <f t="shared" si="7"/>
        <v>3051</v>
      </c>
      <c r="H23">
        <f t="shared" si="17"/>
        <v>5333</v>
      </c>
      <c r="J23">
        <f t="shared" si="9"/>
        <v>194</v>
      </c>
      <c r="K23">
        <f t="shared" si="10"/>
        <v>2332.4</v>
      </c>
      <c r="M23">
        <v>22</v>
      </c>
      <c r="N23">
        <f t="shared" si="11"/>
        <v>3149</v>
      </c>
      <c r="O23">
        <v>22</v>
      </c>
      <c r="P23">
        <v>6295</v>
      </c>
      <c r="Q23">
        <v>22</v>
      </c>
      <c r="R23">
        <f t="shared" si="12"/>
        <v>1777</v>
      </c>
      <c r="T23">
        <v>1775</v>
      </c>
      <c r="U23">
        <v>1.1000000000000001</v>
      </c>
      <c r="V23">
        <v>22</v>
      </c>
      <c r="W23" s="11">
        <f t="shared" si="13"/>
        <v>2199.6696871849244</v>
      </c>
      <c r="X23">
        <f t="shared" si="0"/>
        <v>1517.7720841575981</v>
      </c>
      <c r="Y23" s="10">
        <f t="shared" si="1"/>
        <v>1.2392505279915067</v>
      </c>
      <c r="Z23">
        <v>2030</v>
      </c>
      <c r="AB23">
        <v>1.2</v>
      </c>
      <c r="AC23">
        <v>22</v>
      </c>
      <c r="AD23" s="8">
        <f t="shared" si="14"/>
        <v>1982.0881241575451</v>
      </c>
      <c r="AF23">
        <v>22</v>
      </c>
      <c r="AG23">
        <f t="shared" si="15"/>
        <v>1983.7443371496299</v>
      </c>
      <c r="AH23">
        <f t="shared" si="16"/>
        <v>3.4567901234567898E-2</v>
      </c>
    </row>
    <row r="24" spans="1:34" x14ac:dyDescent="0.4">
      <c r="A24">
        <v>23</v>
      </c>
      <c r="B24">
        <f t="shared" si="2"/>
        <v>2439</v>
      </c>
      <c r="C24">
        <f t="shared" si="3"/>
        <v>1.2666666666666666</v>
      </c>
      <c r="D24">
        <f t="shared" si="4"/>
        <v>1926</v>
      </c>
      <c r="E24">
        <f t="shared" si="5"/>
        <v>3.6390158215457884</v>
      </c>
      <c r="F24">
        <f t="shared" si="6"/>
        <v>7009</v>
      </c>
      <c r="G24">
        <f t="shared" si="7"/>
        <v>3490</v>
      </c>
      <c r="H24">
        <f t="shared" si="17"/>
        <v>6259</v>
      </c>
      <c r="J24">
        <f>((A24/2)*(A24/2))+A24*ROUND(A24/10,0)+7+A24</f>
        <v>208.25</v>
      </c>
      <c r="K24">
        <f t="shared" si="10"/>
        <v>2488.35</v>
      </c>
      <c r="M24">
        <v>23</v>
      </c>
      <c r="N24">
        <f t="shared" si="11"/>
        <v>3504</v>
      </c>
      <c r="O24">
        <v>23</v>
      </c>
      <c r="P24">
        <v>7005</v>
      </c>
      <c r="Q24">
        <v>23</v>
      </c>
      <c r="R24">
        <f t="shared" si="12"/>
        <v>2086</v>
      </c>
      <c r="T24">
        <v>2083</v>
      </c>
      <c r="U24">
        <v>1.2</v>
      </c>
      <c r="V24">
        <v>23</v>
      </c>
      <c r="W24" s="11">
        <f t="shared" si="13"/>
        <v>2639.6036246219091</v>
      </c>
      <c r="X24">
        <f t="shared" si="0"/>
        <v>1808.128482866008</v>
      </c>
      <c r="Y24" s="10">
        <f t="shared" si="1"/>
        <v>1.2672124938175271</v>
      </c>
      <c r="Z24">
        <v>2437</v>
      </c>
      <c r="AB24">
        <v>1.2</v>
      </c>
      <c r="AC24">
        <v>23</v>
      </c>
      <c r="AD24" s="8">
        <f t="shared" si="14"/>
        <v>2378.5057489890542</v>
      </c>
      <c r="AF24">
        <v>23</v>
      </c>
      <c r="AG24">
        <f t="shared" si="15"/>
        <v>2380.7157705327081</v>
      </c>
      <c r="AH24">
        <f t="shared" si="16"/>
        <v>3.7781858993980205E-2</v>
      </c>
    </row>
    <row r="25" spans="1:34" x14ac:dyDescent="0.4">
      <c r="A25">
        <v>24</v>
      </c>
      <c r="B25">
        <f t="shared" si="2"/>
        <v>2770</v>
      </c>
      <c r="C25">
        <f t="shared" si="3"/>
        <v>1.3</v>
      </c>
      <c r="D25">
        <f t="shared" si="4"/>
        <v>2131</v>
      </c>
      <c r="E25">
        <f t="shared" si="5"/>
        <v>3.6390158215457884</v>
      </c>
      <c r="F25">
        <f t="shared" si="6"/>
        <v>7755</v>
      </c>
      <c r="G25">
        <f t="shared" si="7"/>
        <v>3966</v>
      </c>
      <c r="H25">
        <f t="shared" si="17"/>
        <v>7743</v>
      </c>
      <c r="J25">
        <f t="shared" si="9"/>
        <v>223</v>
      </c>
      <c r="K25">
        <f t="shared" si="10"/>
        <v>2651.2</v>
      </c>
      <c r="M25">
        <v>24</v>
      </c>
      <c r="N25">
        <f t="shared" si="11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1.3</v>
      </c>
      <c r="V25">
        <v>24</v>
      </c>
      <c r="W25" s="11">
        <f t="shared" si="13"/>
        <v>3431.4847120084819</v>
      </c>
      <c r="X25">
        <f t="shared" si="0"/>
        <v>2333.4096041657676</v>
      </c>
      <c r="Y25" s="10">
        <f t="shared" si="1"/>
        <v>1.3310646671871535</v>
      </c>
      <c r="Z25">
        <v>3168</v>
      </c>
      <c r="AB25">
        <v>1.2</v>
      </c>
      <c r="AC25">
        <v>24</v>
      </c>
      <c r="AD25" s="8">
        <f t="shared" si="14"/>
        <v>2854.2068987868647</v>
      </c>
      <c r="AF25">
        <v>24</v>
      </c>
      <c r="AG25">
        <f t="shared" si="15"/>
        <v>2867.1159262747879</v>
      </c>
      <c r="AH25">
        <f t="shared" si="16"/>
        <v>4.1138659320477507E-2</v>
      </c>
    </row>
    <row r="26" spans="1:34" x14ac:dyDescent="0.4">
      <c r="A26">
        <v>25</v>
      </c>
      <c r="B26">
        <f t="shared" si="2"/>
        <v>3131</v>
      </c>
      <c r="C26">
        <f t="shared" si="3"/>
        <v>1.3333333333333335</v>
      </c>
      <c r="D26">
        <f t="shared" si="4"/>
        <v>2348</v>
      </c>
      <c r="E26">
        <f t="shared" si="5"/>
        <v>3.6390158215457884</v>
      </c>
      <c r="F26">
        <f t="shared" si="6"/>
        <v>8544</v>
      </c>
      <c r="G26">
        <f t="shared" si="7"/>
        <v>4484</v>
      </c>
      <c r="H26">
        <f t="shared" si="17"/>
        <v>8978</v>
      </c>
      <c r="J26">
        <f t="shared" si="9"/>
        <v>263.25</v>
      </c>
      <c r="K26">
        <f t="shared" si="10"/>
        <v>2821.25</v>
      </c>
      <c r="M26">
        <v>25</v>
      </c>
      <c r="N26">
        <f t="shared" si="11"/>
        <v>4272</v>
      </c>
      <c r="O26">
        <v>25</v>
      </c>
      <c r="P26">
        <v>8544</v>
      </c>
      <c r="Q26">
        <v>25</v>
      </c>
      <c r="R26">
        <f t="shared" si="12"/>
        <v>2992</v>
      </c>
      <c r="T26">
        <v>2990</v>
      </c>
      <c r="U26">
        <v>1.1000000000000001</v>
      </c>
      <c r="V26">
        <v>25</v>
      </c>
      <c r="W26" s="11">
        <f t="shared" si="13"/>
        <v>3774.6331832093306</v>
      </c>
      <c r="X26">
        <f t="shared" si="0"/>
        <v>2547.8773986662982</v>
      </c>
      <c r="Y26" s="10">
        <f t="shared" si="1"/>
        <v>1.2624191248191741</v>
      </c>
      <c r="Z26">
        <v>3484</v>
      </c>
      <c r="AB26">
        <v>1.2</v>
      </c>
      <c r="AC26">
        <v>25</v>
      </c>
      <c r="AD26" s="8">
        <f t="shared" si="14"/>
        <v>3425.0482785442377</v>
      </c>
      <c r="AF26">
        <v>25</v>
      </c>
      <c r="AG26">
        <f t="shared" si="15"/>
        <v>3427.6797833026189</v>
      </c>
      <c r="AH26">
        <f t="shared" si="16"/>
        <v>4.4638302214059795E-2</v>
      </c>
    </row>
    <row r="27" spans="1:34" x14ac:dyDescent="0.4">
      <c r="A27">
        <v>26</v>
      </c>
      <c r="B27">
        <f t="shared" si="2"/>
        <v>3521</v>
      </c>
      <c r="C27">
        <f t="shared" si="3"/>
        <v>1.3666666666666667</v>
      </c>
      <c r="D27">
        <f t="shared" si="4"/>
        <v>2576</v>
      </c>
      <c r="E27">
        <f t="shared" si="5"/>
        <v>3.6390158215457884</v>
      </c>
      <c r="F27">
        <f t="shared" si="6"/>
        <v>9374</v>
      </c>
      <c r="G27">
        <f t="shared" si="7"/>
        <v>5042</v>
      </c>
      <c r="H27">
        <f t="shared" si="17"/>
        <v>10375</v>
      </c>
      <c r="J27">
        <f t="shared" si="9"/>
        <v>280</v>
      </c>
      <c r="K27">
        <f t="shared" si="10"/>
        <v>2998.8</v>
      </c>
      <c r="M27">
        <v>26</v>
      </c>
      <c r="N27">
        <f t="shared" si="11"/>
        <v>4687</v>
      </c>
      <c r="O27">
        <v>26</v>
      </c>
      <c r="P27">
        <v>9374</v>
      </c>
      <c r="Q27">
        <v>26</v>
      </c>
      <c r="R27">
        <f t="shared" si="12"/>
        <v>3458</v>
      </c>
      <c r="T27">
        <v>3456</v>
      </c>
      <c r="U27">
        <v>1.1000000000000001</v>
      </c>
      <c r="V27">
        <v>26</v>
      </c>
      <c r="W27" s="11">
        <f t="shared" si="13"/>
        <v>4152.0965015302636</v>
      </c>
      <c r="X27">
        <f t="shared" si="0"/>
        <v>2781.9046560252768</v>
      </c>
      <c r="Y27" s="10">
        <f t="shared" si="1"/>
        <v>1.2014168117853772</v>
      </c>
      <c r="Z27">
        <v>3833</v>
      </c>
      <c r="AB27">
        <v>1.2</v>
      </c>
      <c r="AC27">
        <v>26</v>
      </c>
      <c r="AD27" s="8">
        <f t="shared" si="14"/>
        <v>4110.0579342530855</v>
      </c>
      <c r="AF27">
        <v>26</v>
      </c>
      <c r="AG27">
        <f t="shared" si="15"/>
        <v>4096.6813589558142</v>
      </c>
      <c r="AH27">
        <f t="shared" si="16"/>
        <v>4.8280787674727078E-2</v>
      </c>
    </row>
    <row r="28" spans="1:34" x14ac:dyDescent="0.4">
      <c r="A28">
        <v>27</v>
      </c>
      <c r="B28">
        <f t="shared" si="2"/>
        <v>3942</v>
      </c>
      <c r="C28">
        <f t="shared" si="3"/>
        <v>1.4</v>
      </c>
      <c r="D28">
        <f t="shared" si="4"/>
        <v>2816</v>
      </c>
      <c r="E28">
        <f t="shared" si="5"/>
        <v>3.6390158215457884</v>
      </c>
      <c r="F28">
        <f t="shared" si="6"/>
        <v>10247</v>
      </c>
      <c r="G28">
        <f t="shared" si="7"/>
        <v>5644</v>
      </c>
      <c r="H28">
        <f t="shared" si="17"/>
        <v>11903</v>
      </c>
      <c r="J28">
        <f t="shared" si="9"/>
        <v>297.25</v>
      </c>
      <c r="K28">
        <f t="shared" si="10"/>
        <v>3184.15</v>
      </c>
      <c r="M28">
        <v>27</v>
      </c>
      <c r="N28">
        <f t="shared" si="11"/>
        <v>5123</v>
      </c>
      <c r="O28">
        <v>27</v>
      </c>
      <c r="P28">
        <v>10244</v>
      </c>
      <c r="Q28">
        <v>27</v>
      </c>
      <c r="R28">
        <f t="shared" si="12"/>
        <v>3967</v>
      </c>
      <c r="T28">
        <v>3964</v>
      </c>
      <c r="U28">
        <v>1.2</v>
      </c>
      <c r="V28">
        <v>27</v>
      </c>
      <c r="W28" s="11">
        <f t="shared" si="13"/>
        <v>4982.5158018363163</v>
      </c>
      <c r="X28">
        <f t="shared" si="0"/>
        <v>3313.3730082211505</v>
      </c>
      <c r="Y28" s="10">
        <f t="shared" si="1"/>
        <v>1.2569414232684955</v>
      </c>
      <c r="Z28">
        <v>4599</v>
      </c>
      <c r="AB28">
        <v>1.2</v>
      </c>
      <c r="AC28">
        <v>27</v>
      </c>
      <c r="AD28" s="8">
        <f t="shared" si="14"/>
        <v>4932.0695211037028</v>
      </c>
      <c r="AF28">
        <v>27</v>
      </c>
      <c r="AG28">
        <f t="shared" si="15"/>
        <v>4914.7278848809474</v>
      </c>
      <c r="AH28">
        <f t="shared" si="16"/>
        <v>5.2066115702479328E-2</v>
      </c>
    </row>
    <row r="29" spans="1:34" x14ac:dyDescent="0.4">
      <c r="A29">
        <v>28</v>
      </c>
      <c r="B29">
        <f t="shared" si="2"/>
        <v>4396</v>
      </c>
      <c r="C29">
        <f t="shared" si="3"/>
        <v>1.4333333333333333</v>
      </c>
      <c r="D29">
        <f t="shared" si="4"/>
        <v>3067</v>
      </c>
      <c r="E29">
        <f t="shared" si="5"/>
        <v>3.6390158215457884</v>
      </c>
      <c r="F29">
        <f t="shared" si="6"/>
        <v>11161</v>
      </c>
      <c r="G29">
        <f t="shared" si="7"/>
        <v>6290</v>
      </c>
      <c r="H29">
        <f t="shared" si="17"/>
        <v>14033</v>
      </c>
      <c r="J29">
        <f t="shared" si="9"/>
        <v>315</v>
      </c>
      <c r="K29">
        <f t="shared" si="10"/>
        <v>3377.6</v>
      </c>
      <c r="M29">
        <v>28</v>
      </c>
      <c r="N29">
        <f t="shared" si="11"/>
        <v>5580</v>
      </c>
      <c r="O29">
        <v>28</v>
      </c>
      <c r="P29">
        <v>11157</v>
      </c>
      <c r="Q29">
        <v>28</v>
      </c>
      <c r="R29">
        <f t="shared" si="12"/>
        <v>4677</v>
      </c>
      <c r="T29">
        <v>4674</v>
      </c>
      <c r="U29">
        <v>1.3</v>
      </c>
      <c r="V29">
        <v>28</v>
      </c>
      <c r="W29" s="11">
        <f t="shared" si="13"/>
        <v>6477.2705423872112</v>
      </c>
      <c r="X29">
        <f t="shared" si="0"/>
        <v>4274.9985579755594</v>
      </c>
      <c r="Y29" s="10">
        <f t="shared" si="1"/>
        <v>1.3858088451833999</v>
      </c>
      <c r="Z29">
        <v>5519</v>
      </c>
      <c r="AB29">
        <v>1.2</v>
      </c>
      <c r="AC29">
        <v>28</v>
      </c>
      <c r="AD29" s="8">
        <f t="shared" si="14"/>
        <v>5918.4834253244435</v>
      </c>
      <c r="AF29">
        <v>28</v>
      </c>
      <c r="AG29">
        <f t="shared" si="15"/>
        <v>5896.1146360357934</v>
      </c>
      <c r="AH29">
        <f t="shared" si="16"/>
        <v>5.5994286297316592E-2</v>
      </c>
    </row>
    <row r="30" spans="1:34" x14ac:dyDescent="0.4">
      <c r="A30">
        <v>29</v>
      </c>
      <c r="B30">
        <f t="shared" si="2"/>
        <v>4883</v>
      </c>
      <c r="C30">
        <f t="shared" si="3"/>
        <v>1.4666666666666668</v>
      </c>
      <c r="D30">
        <f t="shared" si="4"/>
        <v>3329</v>
      </c>
      <c r="E30">
        <f t="shared" si="5"/>
        <v>3.6390158215457884</v>
      </c>
      <c r="F30">
        <f t="shared" si="6"/>
        <v>12114</v>
      </c>
      <c r="G30">
        <f t="shared" si="7"/>
        <v>6979</v>
      </c>
      <c r="H30">
        <f t="shared" si="17"/>
        <v>15957</v>
      </c>
      <c r="J30">
        <f t="shared" si="9"/>
        <v>333.25</v>
      </c>
      <c r="K30">
        <f t="shared" si="10"/>
        <v>3579.45</v>
      </c>
      <c r="M30">
        <v>29</v>
      </c>
      <c r="N30">
        <f t="shared" si="11"/>
        <v>6057</v>
      </c>
      <c r="O30">
        <v>29</v>
      </c>
      <c r="P30">
        <v>12114</v>
      </c>
      <c r="Q30">
        <v>29</v>
      </c>
      <c r="R30">
        <f t="shared" si="12"/>
        <v>5319</v>
      </c>
      <c r="T30">
        <v>5317</v>
      </c>
      <c r="U30">
        <v>1.5</v>
      </c>
      <c r="V30">
        <v>29</v>
      </c>
      <c r="W30" s="11">
        <f t="shared" si="13"/>
        <v>9715.9058135808173</v>
      </c>
      <c r="X30">
        <f t="shared" si="0"/>
        <v>6363.9183078954356</v>
      </c>
      <c r="Y30" s="10">
        <f t="shared" si="1"/>
        <v>1.8273285336808007</v>
      </c>
      <c r="Z30">
        <v>8279</v>
      </c>
      <c r="AB30">
        <v>1.2</v>
      </c>
      <c r="AC30">
        <v>29</v>
      </c>
      <c r="AD30" s="8">
        <f t="shared" si="14"/>
        <v>7102.1801103893322</v>
      </c>
      <c r="AF30">
        <v>29</v>
      </c>
      <c r="AG30">
        <f t="shared" si="15"/>
        <v>7172.8661494683847</v>
      </c>
      <c r="AH30">
        <f t="shared" si="16"/>
        <v>6.0065299459238844E-2</v>
      </c>
    </row>
    <row r="31" spans="1:34" x14ac:dyDescent="0.4">
      <c r="A31">
        <v>30</v>
      </c>
      <c r="B31">
        <f t="shared" si="2"/>
        <v>5406</v>
      </c>
      <c r="C31">
        <f t="shared" si="3"/>
        <v>1.5</v>
      </c>
      <c r="D31">
        <f t="shared" si="4"/>
        <v>3604</v>
      </c>
      <c r="E31">
        <f t="shared" si="5"/>
        <v>5.6555367217460786</v>
      </c>
      <c r="F31">
        <f t="shared" si="6"/>
        <v>20383</v>
      </c>
      <c r="G31">
        <f t="shared" si="7"/>
        <v>9899</v>
      </c>
      <c r="H31">
        <f t="shared" si="17"/>
        <v>20274</v>
      </c>
      <c r="J31">
        <f t="shared" si="9"/>
        <v>352</v>
      </c>
      <c r="K31">
        <f t="shared" si="10"/>
        <v>3790</v>
      </c>
      <c r="M31">
        <v>30</v>
      </c>
      <c r="N31">
        <f t="shared" si="11"/>
        <v>10191</v>
      </c>
      <c r="O31">
        <v>30</v>
      </c>
      <c r="P31">
        <v>20377</v>
      </c>
      <c r="Q31">
        <v>30</v>
      </c>
      <c r="R31">
        <f t="shared" si="12"/>
        <v>6758</v>
      </c>
      <c r="T31">
        <v>6754</v>
      </c>
      <c r="U31">
        <v>1.05</v>
      </c>
      <c r="V31">
        <v>30</v>
      </c>
      <c r="W31" s="11">
        <f t="shared" si="13"/>
        <v>10201.701104259859</v>
      </c>
      <c r="X31">
        <f t="shared" si="0"/>
        <v>6631.1057177689081</v>
      </c>
      <c r="Y31" s="10">
        <f t="shared" si="1"/>
        <v>1.5104680343884895</v>
      </c>
      <c r="Z31">
        <v>9107</v>
      </c>
      <c r="AB31">
        <v>1.2</v>
      </c>
      <c r="AC31">
        <v>30</v>
      </c>
      <c r="AD31" s="8">
        <f t="shared" si="14"/>
        <v>8522.6161324671975</v>
      </c>
      <c r="AF31">
        <v>30</v>
      </c>
      <c r="AG31">
        <f t="shared" si="15"/>
        <v>8560.1798337778455</v>
      </c>
      <c r="AH31">
        <f t="shared" si="16"/>
        <v>6.4279155188246104E-2</v>
      </c>
    </row>
    <row r="32" spans="1:34" x14ac:dyDescent="0.4">
      <c r="A32">
        <v>31</v>
      </c>
      <c r="B32">
        <f t="shared" si="2"/>
        <v>5964</v>
      </c>
      <c r="C32">
        <f t="shared" si="3"/>
        <v>1.5333333333333334</v>
      </c>
      <c r="D32">
        <f t="shared" si="4"/>
        <v>3890</v>
      </c>
      <c r="E32">
        <f t="shared" si="5"/>
        <v>5.6555367217460786</v>
      </c>
      <c r="F32">
        <f t="shared" si="6"/>
        <v>22000</v>
      </c>
      <c r="G32">
        <f t="shared" si="7"/>
        <v>10935</v>
      </c>
      <c r="H32">
        <f t="shared" si="17"/>
        <v>22838</v>
      </c>
      <c r="J32">
        <f t="shared" si="9"/>
        <v>371.25</v>
      </c>
      <c r="K32">
        <f t="shared" si="10"/>
        <v>4009.55</v>
      </c>
      <c r="M32">
        <v>31</v>
      </c>
      <c r="N32">
        <f t="shared" si="11"/>
        <v>11000</v>
      </c>
      <c r="O32">
        <v>31</v>
      </c>
      <c r="P32">
        <v>21994</v>
      </c>
      <c r="Q32">
        <v>31</v>
      </c>
      <c r="R32">
        <f t="shared" si="12"/>
        <v>7612</v>
      </c>
      <c r="T32">
        <v>7608</v>
      </c>
      <c r="U32">
        <v>1.08</v>
      </c>
      <c r="V32">
        <v>31</v>
      </c>
      <c r="W32" s="11">
        <f t="shared" si="13"/>
        <v>11017.837192600648</v>
      </c>
      <c r="X32">
        <f t="shared" si="0"/>
        <v>7106.5049892274183</v>
      </c>
      <c r="Y32" s="10">
        <f t="shared" si="1"/>
        <v>1.4481910084911471</v>
      </c>
      <c r="Z32">
        <v>10017</v>
      </c>
      <c r="AB32">
        <v>1.1000000000000001</v>
      </c>
      <c r="AC32">
        <v>31</v>
      </c>
      <c r="AD32" s="8">
        <f t="shared" si="14"/>
        <v>9374.8777457139186</v>
      </c>
      <c r="AF32">
        <v>31</v>
      </c>
      <c r="AG32">
        <f t="shared" si="15"/>
        <v>9418.9503546781307</v>
      </c>
      <c r="AH32">
        <f t="shared" si="16"/>
        <v>6.863585348433833E-2</v>
      </c>
    </row>
    <row r="33" spans="1:34" x14ac:dyDescent="0.4">
      <c r="A33">
        <v>32</v>
      </c>
      <c r="B33">
        <f t="shared" si="2"/>
        <v>6559</v>
      </c>
      <c r="C33">
        <f t="shared" si="3"/>
        <v>1.5666666666666667</v>
      </c>
      <c r="D33">
        <f t="shared" si="4"/>
        <v>4187</v>
      </c>
      <c r="E33">
        <f t="shared" si="5"/>
        <v>5.6555367217460786</v>
      </c>
      <c r="F33">
        <f t="shared" si="6"/>
        <v>23680</v>
      </c>
      <c r="G33">
        <f t="shared" si="7"/>
        <v>12037</v>
      </c>
      <c r="H33">
        <f t="shared" si="17"/>
        <v>26070</v>
      </c>
      <c r="J33">
        <f t="shared" si="9"/>
        <v>391</v>
      </c>
      <c r="K33">
        <f t="shared" si="10"/>
        <v>4238.3999999999996</v>
      </c>
      <c r="M33">
        <v>32</v>
      </c>
      <c r="N33">
        <f t="shared" si="11"/>
        <v>11840</v>
      </c>
      <c r="O33">
        <v>32</v>
      </c>
      <c r="P33">
        <v>23674</v>
      </c>
      <c r="Q33">
        <v>32</v>
      </c>
      <c r="R33">
        <f t="shared" si="12"/>
        <v>8690</v>
      </c>
      <c r="T33">
        <v>8686</v>
      </c>
      <c r="U33">
        <v>1.1000000000000001</v>
      </c>
      <c r="V33">
        <v>32</v>
      </c>
      <c r="W33" s="11">
        <f t="shared" si="13"/>
        <v>12119.620911860713</v>
      </c>
      <c r="X33">
        <f t="shared" si="0"/>
        <v>7756.5573835908563</v>
      </c>
      <c r="Y33" s="10">
        <f t="shared" si="1"/>
        <v>1.39530519362891</v>
      </c>
      <c r="Z33">
        <v>10819</v>
      </c>
      <c r="AB33">
        <v>1.1000000000000001</v>
      </c>
      <c r="AC33">
        <v>32</v>
      </c>
      <c r="AD33" s="8">
        <f t="shared" si="14"/>
        <v>10312.365520285312</v>
      </c>
      <c r="AF33">
        <v>32</v>
      </c>
      <c r="AG33">
        <f t="shared" si="15"/>
        <v>10349.418432749293</v>
      </c>
      <c r="AH33">
        <f t="shared" si="16"/>
        <v>7.3135394347515564E-2</v>
      </c>
    </row>
    <row r="34" spans="1:34" x14ac:dyDescent="0.4">
      <c r="A34">
        <v>33</v>
      </c>
      <c r="B34">
        <f t="shared" si="2"/>
        <v>7193</v>
      </c>
      <c r="C34">
        <f t="shared" si="3"/>
        <v>1.6</v>
      </c>
      <c r="D34">
        <f t="shared" si="4"/>
        <v>4496</v>
      </c>
      <c r="E34">
        <f t="shared" si="5"/>
        <v>5.6555367217460786</v>
      </c>
      <c r="F34">
        <f t="shared" si="6"/>
        <v>25427</v>
      </c>
      <c r="G34">
        <f t="shared" si="7"/>
        <v>13210</v>
      </c>
      <c r="H34">
        <f t="shared" si="17"/>
        <v>29167</v>
      </c>
      <c r="J34">
        <f t="shared" si="9"/>
        <v>411.25</v>
      </c>
      <c r="K34">
        <f t="shared" si="10"/>
        <v>4476.8500000000004</v>
      </c>
      <c r="M34">
        <v>33</v>
      </c>
      <c r="N34">
        <f t="shared" si="11"/>
        <v>12713</v>
      </c>
      <c r="O34">
        <v>33</v>
      </c>
      <c r="P34">
        <v>25422</v>
      </c>
      <c r="Q34">
        <v>33</v>
      </c>
      <c r="R34">
        <f t="shared" si="12"/>
        <v>9722</v>
      </c>
      <c r="T34">
        <v>9719</v>
      </c>
      <c r="U34">
        <v>1.1499999999999999</v>
      </c>
      <c r="V34">
        <v>33</v>
      </c>
      <c r="W34" s="11">
        <f t="shared" si="13"/>
        <v>13937.564048639819</v>
      </c>
      <c r="X34">
        <f t="shared" ref="X34:X65" si="18">W34*(0.8-V34/200)</f>
        <v>8850.3531708862847</v>
      </c>
      <c r="Y34" s="10">
        <f t="shared" ref="Y34:Y65" si="19">W34/T34</f>
        <v>1.4340533026689801</v>
      </c>
      <c r="Z34">
        <v>11900</v>
      </c>
      <c r="AB34">
        <v>1.1000000000000001</v>
      </c>
      <c r="AC34">
        <v>33</v>
      </c>
      <c r="AD34" s="8">
        <f t="shared" si="14"/>
        <v>11343.602072313844</v>
      </c>
      <c r="AF34">
        <v>33</v>
      </c>
      <c r="AG34">
        <f t="shared" si="15"/>
        <v>11386.877466689433</v>
      </c>
      <c r="AH34">
        <f t="shared" si="16"/>
        <v>7.7777777777777765E-2</v>
      </c>
    </row>
    <row r="35" spans="1:34" x14ac:dyDescent="0.4">
      <c r="A35">
        <v>34</v>
      </c>
      <c r="B35">
        <f t="shared" si="2"/>
        <v>7866</v>
      </c>
      <c r="C35">
        <f t="shared" si="3"/>
        <v>1.6333333333333333</v>
      </c>
      <c r="D35">
        <f t="shared" si="4"/>
        <v>4816</v>
      </c>
      <c r="E35">
        <f t="shared" si="5"/>
        <v>5.6555367217460786</v>
      </c>
      <c r="F35">
        <f t="shared" si="6"/>
        <v>27237</v>
      </c>
      <c r="G35">
        <f t="shared" si="7"/>
        <v>14452</v>
      </c>
      <c r="H35">
        <f t="shared" si="17"/>
        <v>34726</v>
      </c>
      <c r="J35">
        <f t="shared" si="9"/>
        <v>432</v>
      </c>
      <c r="K35">
        <f t="shared" si="10"/>
        <v>4725.2</v>
      </c>
      <c r="M35">
        <v>34</v>
      </c>
      <c r="N35">
        <f t="shared" si="11"/>
        <v>13618</v>
      </c>
      <c r="O35">
        <v>34</v>
      </c>
      <c r="P35">
        <v>27231</v>
      </c>
      <c r="Q35">
        <v>34</v>
      </c>
      <c r="R35">
        <f t="shared" si="12"/>
        <v>11575</v>
      </c>
      <c r="T35">
        <v>11571</v>
      </c>
      <c r="U35">
        <v>1.2</v>
      </c>
      <c r="V35">
        <v>34</v>
      </c>
      <c r="W35" s="11">
        <f t="shared" ref="W35:W66" si="20">W34*U35</f>
        <v>16725.076858367782</v>
      </c>
      <c r="X35">
        <f t="shared" si="18"/>
        <v>10536.798420771702</v>
      </c>
      <c r="Y35" s="10">
        <f t="shared" si="19"/>
        <v>1.4454305469162374</v>
      </c>
      <c r="Z35">
        <v>14280</v>
      </c>
      <c r="AB35">
        <v>1.1000000000000001</v>
      </c>
      <c r="AC35">
        <v>34</v>
      </c>
      <c r="AD35" s="8">
        <f t="shared" ref="AD35:AD66" si="21">AD34*AB35</f>
        <v>12477.962279545231</v>
      </c>
      <c r="AF35">
        <v>34</v>
      </c>
      <c r="AG35">
        <f t="shared" si="15"/>
        <v>12626.743926662057</v>
      </c>
      <c r="AH35">
        <f t="shared" si="16"/>
        <v>8.2563003775124974E-2</v>
      </c>
    </row>
    <row r="36" spans="1:34" x14ac:dyDescent="0.4">
      <c r="A36">
        <v>35</v>
      </c>
      <c r="B36">
        <f t="shared" si="2"/>
        <v>8581</v>
      </c>
      <c r="C36">
        <f t="shared" si="3"/>
        <v>1.6666666666666667</v>
      </c>
      <c r="D36">
        <f t="shared" si="4"/>
        <v>5149</v>
      </c>
      <c r="E36">
        <f t="shared" si="5"/>
        <v>5.6555367217460786</v>
      </c>
      <c r="F36">
        <f t="shared" si="6"/>
        <v>29120</v>
      </c>
      <c r="G36">
        <f t="shared" si="7"/>
        <v>15769</v>
      </c>
      <c r="H36">
        <f t="shared" si="17"/>
        <v>38607</v>
      </c>
      <c r="J36">
        <f t="shared" si="9"/>
        <v>488.25</v>
      </c>
      <c r="K36">
        <f t="shared" si="10"/>
        <v>4983.75</v>
      </c>
      <c r="M36">
        <v>35</v>
      </c>
      <c r="N36">
        <f t="shared" si="11"/>
        <v>14560</v>
      </c>
      <c r="O36">
        <v>35</v>
      </c>
      <c r="P36">
        <v>29115</v>
      </c>
      <c r="Q36">
        <v>35</v>
      </c>
      <c r="R36">
        <f t="shared" si="12"/>
        <v>12869</v>
      </c>
      <c r="T36">
        <v>12864</v>
      </c>
      <c r="U36">
        <v>1.05</v>
      </c>
      <c r="V36">
        <v>35</v>
      </c>
      <c r="W36" s="11">
        <f t="shared" si="20"/>
        <v>17561.330701286173</v>
      </c>
      <c r="X36">
        <f t="shared" si="18"/>
        <v>10975.831688303859</v>
      </c>
      <c r="Y36" s="10">
        <f t="shared" si="19"/>
        <v>1.365153195062669</v>
      </c>
      <c r="Z36">
        <v>15423</v>
      </c>
      <c r="AB36">
        <v>1.1000000000000001</v>
      </c>
      <c r="AC36">
        <v>35</v>
      </c>
      <c r="AD36" s="8">
        <f t="shared" si="21"/>
        <v>13725.758507499755</v>
      </c>
      <c r="AF36">
        <v>35</v>
      </c>
      <c r="AG36">
        <f t="shared" si="15"/>
        <v>13874.251985697791</v>
      </c>
      <c r="AH36">
        <f t="shared" si="16"/>
        <v>8.7491072339557177E-2</v>
      </c>
    </row>
    <row r="37" spans="1:34" x14ac:dyDescent="0.4">
      <c r="A37">
        <v>36</v>
      </c>
      <c r="B37">
        <f t="shared" si="2"/>
        <v>9337</v>
      </c>
      <c r="C37">
        <f t="shared" si="3"/>
        <v>1.7</v>
      </c>
      <c r="D37">
        <f t="shared" si="4"/>
        <v>5492</v>
      </c>
      <c r="E37">
        <f t="shared" si="5"/>
        <v>5.6555367217460786</v>
      </c>
      <c r="F37">
        <f t="shared" si="6"/>
        <v>31060</v>
      </c>
      <c r="G37">
        <f t="shared" si="7"/>
        <v>17157</v>
      </c>
      <c r="H37">
        <f t="shared" si="17"/>
        <v>43227</v>
      </c>
      <c r="J37">
        <f t="shared" si="9"/>
        <v>511</v>
      </c>
      <c r="K37">
        <f t="shared" si="10"/>
        <v>5252.8</v>
      </c>
      <c r="M37">
        <v>36</v>
      </c>
      <c r="N37">
        <f t="shared" si="11"/>
        <v>15530</v>
      </c>
      <c r="O37">
        <v>36</v>
      </c>
      <c r="P37">
        <v>31060</v>
      </c>
      <c r="Q37">
        <v>36</v>
      </c>
      <c r="R37">
        <f t="shared" si="12"/>
        <v>14409</v>
      </c>
      <c r="T37">
        <v>14404</v>
      </c>
      <c r="U37">
        <v>1.08</v>
      </c>
      <c r="V37">
        <v>36</v>
      </c>
      <c r="W37" s="11">
        <f t="shared" si="20"/>
        <v>18966.237157389067</v>
      </c>
      <c r="X37">
        <f t="shared" si="18"/>
        <v>11759.067037581224</v>
      </c>
      <c r="Y37" s="10">
        <f t="shared" si="19"/>
        <v>1.3167340431400352</v>
      </c>
      <c r="Z37">
        <v>16194</v>
      </c>
      <c r="AB37">
        <v>1.1000000000000001</v>
      </c>
      <c r="AC37">
        <v>36</v>
      </c>
      <c r="AD37" s="8">
        <f t="shared" si="21"/>
        <v>15098.334358249731</v>
      </c>
      <c r="AF37">
        <v>36</v>
      </c>
      <c r="AG37">
        <f t="shared" si="15"/>
        <v>15199.751343271244</v>
      </c>
      <c r="AH37">
        <f t="shared" si="16"/>
        <v>9.2561983471074374E-2</v>
      </c>
    </row>
    <row r="38" spans="1:34" x14ac:dyDescent="0.4">
      <c r="A38">
        <v>37</v>
      </c>
      <c r="B38">
        <f t="shared" si="2"/>
        <v>10136</v>
      </c>
      <c r="C38">
        <f t="shared" si="3"/>
        <v>1.7333333333333334</v>
      </c>
      <c r="D38">
        <f t="shared" si="4"/>
        <v>5848</v>
      </c>
      <c r="E38">
        <f t="shared" si="5"/>
        <v>5.6555367217460786</v>
      </c>
      <c r="F38">
        <f t="shared" si="6"/>
        <v>33074</v>
      </c>
      <c r="G38">
        <f t="shared" si="7"/>
        <v>18623</v>
      </c>
      <c r="H38">
        <f t="shared" si="17"/>
        <v>47790</v>
      </c>
      <c r="J38">
        <f t="shared" si="9"/>
        <v>534.25</v>
      </c>
      <c r="K38">
        <f t="shared" si="10"/>
        <v>5532.65</v>
      </c>
      <c r="M38">
        <v>37</v>
      </c>
      <c r="N38">
        <f t="shared" si="11"/>
        <v>16537</v>
      </c>
      <c r="O38">
        <v>37</v>
      </c>
      <c r="P38">
        <v>33068</v>
      </c>
      <c r="Q38">
        <v>37</v>
      </c>
      <c r="R38">
        <f t="shared" si="12"/>
        <v>15930</v>
      </c>
      <c r="T38">
        <v>15926</v>
      </c>
      <c r="U38">
        <v>1.1000000000000001</v>
      </c>
      <c r="V38">
        <v>37</v>
      </c>
      <c r="W38" s="11">
        <f t="shared" si="20"/>
        <v>20862.860873127975</v>
      </c>
      <c r="X38">
        <f t="shared" si="18"/>
        <v>12830.659436973705</v>
      </c>
      <c r="Y38" s="10">
        <f t="shared" si="19"/>
        <v>1.3099874967429346</v>
      </c>
      <c r="Z38">
        <v>17813</v>
      </c>
      <c r="AB38">
        <v>1.1000000000000001</v>
      </c>
      <c r="AC38">
        <v>37</v>
      </c>
      <c r="AD38" s="8">
        <f t="shared" si="21"/>
        <v>16608.167794074707</v>
      </c>
      <c r="AF38">
        <v>37</v>
      </c>
      <c r="AG38">
        <f t="shared" si="15"/>
        <v>16725.971151174821</v>
      </c>
      <c r="AH38">
        <f t="shared" si="16"/>
        <v>9.7775737169676566E-2</v>
      </c>
    </row>
    <row r="39" spans="1:34" x14ac:dyDescent="0.4">
      <c r="A39">
        <v>38</v>
      </c>
      <c r="B39">
        <f t="shared" si="2"/>
        <v>10980</v>
      </c>
      <c r="C39">
        <f t="shared" si="3"/>
        <v>1.7666666666666666</v>
      </c>
      <c r="D39">
        <f t="shared" si="4"/>
        <v>6215</v>
      </c>
      <c r="E39">
        <f t="shared" si="5"/>
        <v>5.6555367217460786</v>
      </c>
      <c r="F39">
        <f t="shared" si="6"/>
        <v>35149</v>
      </c>
      <c r="G39">
        <f t="shared" si="7"/>
        <v>20164</v>
      </c>
      <c r="H39">
        <f t="shared" si="17"/>
        <v>54890</v>
      </c>
      <c r="J39">
        <f t="shared" si="9"/>
        <v>558</v>
      </c>
      <c r="K39">
        <f t="shared" si="10"/>
        <v>5823.6</v>
      </c>
      <c r="M39">
        <v>38</v>
      </c>
      <c r="N39">
        <f t="shared" si="11"/>
        <v>17574</v>
      </c>
      <c r="O39">
        <v>38</v>
      </c>
      <c r="P39">
        <v>35149</v>
      </c>
      <c r="Q39">
        <v>38</v>
      </c>
      <c r="R39">
        <f t="shared" si="12"/>
        <v>18296</v>
      </c>
      <c r="T39">
        <v>18292</v>
      </c>
      <c r="U39">
        <v>1.1499999999999999</v>
      </c>
      <c r="V39">
        <v>38</v>
      </c>
      <c r="W39" s="11">
        <f t="shared" si="20"/>
        <v>23992.290004097169</v>
      </c>
      <c r="X39">
        <f t="shared" si="18"/>
        <v>14635.296902499276</v>
      </c>
      <c r="Y39" s="10">
        <f t="shared" si="19"/>
        <v>1.3116274876501841</v>
      </c>
      <c r="Z39">
        <v>19595</v>
      </c>
      <c r="AB39">
        <v>1.1000000000000001</v>
      </c>
      <c r="AC39">
        <v>38</v>
      </c>
      <c r="AD39" s="8">
        <f t="shared" si="21"/>
        <v>18268.984573482179</v>
      </c>
      <c r="AF39">
        <v>38</v>
      </c>
      <c r="AG39">
        <f t="shared" si="15"/>
        <v>18405.739638590247</v>
      </c>
      <c r="AH39">
        <f t="shared" si="16"/>
        <v>0.10313233343536371</v>
      </c>
    </row>
    <row r="40" spans="1:34" x14ac:dyDescent="0.4">
      <c r="A40">
        <v>39</v>
      </c>
      <c r="B40">
        <f t="shared" si="2"/>
        <v>11869</v>
      </c>
      <c r="C40">
        <f t="shared" si="3"/>
        <v>1.8</v>
      </c>
      <c r="D40">
        <f t="shared" si="4"/>
        <v>6594</v>
      </c>
      <c r="E40">
        <f t="shared" si="5"/>
        <v>5.6555367217460786</v>
      </c>
      <c r="F40">
        <f t="shared" si="6"/>
        <v>37293</v>
      </c>
      <c r="G40">
        <f t="shared" si="7"/>
        <v>21784</v>
      </c>
      <c r="H40">
        <f t="shared" si="17"/>
        <v>60391</v>
      </c>
      <c r="J40">
        <f t="shared" si="9"/>
        <v>582.25</v>
      </c>
      <c r="K40">
        <f t="shared" si="10"/>
        <v>6125.95</v>
      </c>
      <c r="M40">
        <v>39</v>
      </c>
      <c r="N40">
        <f t="shared" si="11"/>
        <v>18646</v>
      </c>
      <c r="O40">
        <v>39</v>
      </c>
      <c r="P40">
        <v>37287</v>
      </c>
      <c r="Q40">
        <v>39</v>
      </c>
      <c r="R40">
        <f t="shared" si="12"/>
        <v>20130</v>
      </c>
      <c r="T40">
        <v>20124</v>
      </c>
      <c r="U40">
        <v>1.4</v>
      </c>
      <c r="V40">
        <v>39</v>
      </c>
      <c r="W40" s="11">
        <f t="shared" si="20"/>
        <v>33589.206005736036</v>
      </c>
      <c r="X40">
        <f t="shared" si="18"/>
        <v>20321.4696334703</v>
      </c>
      <c r="Y40" s="10">
        <f t="shared" si="19"/>
        <v>1.6691118070828879</v>
      </c>
      <c r="Z40">
        <v>29392</v>
      </c>
      <c r="AB40">
        <v>1.1000000000000001</v>
      </c>
      <c r="AC40">
        <v>39</v>
      </c>
      <c r="AD40" s="8">
        <f t="shared" si="21"/>
        <v>20095.883030830399</v>
      </c>
      <c r="AF40">
        <v>39</v>
      </c>
      <c r="AG40">
        <f t="shared" si="15"/>
        <v>21105.736692403185</v>
      </c>
      <c r="AH40">
        <f t="shared" si="16"/>
        <v>0.10863177226813589</v>
      </c>
    </row>
    <row r="41" spans="1:34" x14ac:dyDescent="0.4">
      <c r="A41">
        <v>40</v>
      </c>
      <c r="B41">
        <f t="shared" si="2"/>
        <v>12806</v>
      </c>
      <c r="C41">
        <f t="shared" si="3"/>
        <v>1.8333333333333333</v>
      </c>
      <c r="D41">
        <f t="shared" si="4"/>
        <v>6985</v>
      </c>
      <c r="E41">
        <f t="shared" si="5"/>
        <v>7.9644045063689921</v>
      </c>
      <c r="F41">
        <f t="shared" si="6"/>
        <v>55631</v>
      </c>
      <c r="G41">
        <f t="shared" si="7"/>
        <v>29936</v>
      </c>
      <c r="H41">
        <f t="shared" si="17"/>
        <v>73163</v>
      </c>
      <c r="J41">
        <f t="shared" si="9"/>
        <v>607</v>
      </c>
      <c r="K41">
        <f t="shared" si="10"/>
        <v>6440</v>
      </c>
      <c r="M41">
        <v>40</v>
      </c>
      <c r="N41">
        <f t="shared" si="11"/>
        <v>27815</v>
      </c>
      <c r="O41">
        <v>40</v>
      </c>
      <c r="P41">
        <v>55631</v>
      </c>
      <c r="Q41">
        <v>40</v>
      </c>
      <c r="R41">
        <f t="shared" si="12"/>
        <v>24387</v>
      </c>
      <c r="T41">
        <v>24383</v>
      </c>
      <c r="U41">
        <v>1.03</v>
      </c>
      <c r="V41">
        <v>40</v>
      </c>
      <c r="W41" s="11">
        <f t="shared" si="20"/>
        <v>34596.882185908114</v>
      </c>
      <c r="X41">
        <f t="shared" si="18"/>
        <v>20758.129311544872</v>
      </c>
      <c r="Y41" s="10">
        <f t="shared" si="19"/>
        <v>1.4188935810157943</v>
      </c>
      <c r="Z41">
        <v>30862</v>
      </c>
      <c r="AB41">
        <v>1.4</v>
      </c>
      <c r="AC41">
        <v>40</v>
      </c>
      <c r="AD41" s="8">
        <f t="shared" si="21"/>
        <v>28134.236243162555</v>
      </c>
      <c r="AF41">
        <v>40</v>
      </c>
      <c r="AG41">
        <f t="shared" si="15"/>
        <v>28445.948865105005</v>
      </c>
      <c r="AH41">
        <f t="shared" si="16"/>
        <v>0.11427405366799305</v>
      </c>
    </row>
    <row r="42" spans="1:34" x14ac:dyDescent="0.4">
      <c r="A42">
        <v>41</v>
      </c>
      <c r="B42">
        <f t="shared" si="2"/>
        <v>13790</v>
      </c>
      <c r="C42">
        <f t="shared" si="3"/>
        <v>1.8666666666666667</v>
      </c>
      <c r="D42">
        <f t="shared" si="4"/>
        <v>7388</v>
      </c>
      <c r="E42">
        <f t="shared" si="5"/>
        <v>7.9644045063689921</v>
      </c>
      <c r="F42">
        <f t="shared" si="6"/>
        <v>58841</v>
      </c>
      <c r="G42">
        <f t="shared" si="7"/>
        <v>32260</v>
      </c>
      <c r="H42">
        <f t="shared" si="17"/>
        <v>80050</v>
      </c>
      <c r="J42">
        <f t="shared" si="9"/>
        <v>632.25</v>
      </c>
      <c r="K42">
        <f t="shared" si="10"/>
        <v>6766.05</v>
      </c>
      <c r="M42">
        <v>41</v>
      </c>
      <c r="N42">
        <f t="shared" si="11"/>
        <v>29420</v>
      </c>
      <c r="O42">
        <v>41</v>
      </c>
      <c r="P42">
        <v>58833</v>
      </c>
      <c r="Q42">
        <v>41</v>
      </c>
      <c r="R42">
        <f t="shared" si="12"/>
        <v>26683</v>
      </c>
      <c r="T42">
        <v>26678</v>
      </c>
      <c r="U42">
        <v>1.05</v>
      </c>
      <c r="V42">
        <v>41</v>
      </c>
      <c r="W42" s="11">
        <f t="shared" si="20"/>
        <v>36326.726295203523</v>
      </c>
      <c r="X42">
        <f t="shared" si="18"/>
        <v>21614.402145646098</v>
      </c>
      <c r="Y42" s="10">
        <f t="shared" si="19"/>
        <v>1.3616735248220828</v>
      </c>
      <c r="Z42">
        <v>31788</v>
      </c>
      <c r="AB42">
        <v>1.1000000000000001</v>
      </c>
      <c r="AC42">
        <v>41</v>
      </c>
      <c r="AD42" s="8">
        <f t="shared" si="21"/>
        <v>30947.659867478815</v>
      </c>
      <c r="AF42">
        <v>41</v>
      </c>
      <c r="AG42">
        <f t="shared" si="15"/>
        <v>31048.55041272294</v>
      </c>
      <c r="AH42">
        <f t="shared" si="16"/>
        <v>0.12005917763493519</v>
      </c>
    </row>
    <row r="43" spans="1:34" x14ac:dyDescent="0.4">
      <c r="A43">
        <v>42</v>
      </c>
      <c r="B43">
        <f t="shared" si="2"/>
        <v>14823</v>
      </c>
      <c r="C43">
        <f t="shared" si="3"/>
        <v>1.9</v>
      </c>
      <c r="D43">
        <f t="shared" si="4"/>
        <v>7802</v>
      </c>
      <c r="E43">
        <f t="shared" si="5"/>
        <v>7.9644045063689921</v>
      </c>
      <c r="F43">
        <f t="shared" si="6"/>
        <v>62138</v>
      </c>
      <c r="G43">
        <f t="shared" si="7"/>
        <v>34695</v>
      </c>
      <c r="H43">
        <f t="shared" si="17"/>
        <v>89585</v>
      </c>
      <c r="J43">
        <f t="shared" si="9"/>
        <v>658</v>
      </c>
      <c r="K43">
        <f t="shared" si="10"/>
        <v>7104.4</v>
      </c>
      <c r="M43">
        <v>42</v>
      </c>
      <c r="N43">
        <f t="shared" si="11"/>
        <v>31069</v>
      </c>
      <c r="O43">
        <v>42</v>
      </c>
      <c r="P43">
        <v>62130</v>
      </c>
      <c r="Q43">
        <v>42</v>
      </c>
      <c r="R43">
        <f t="shared" si="12"/>
        <v>29861</v>
      </c>
      <c r="T43">
        <v>29855</v>
      </c>
      <c r="U43">
        <v>1.08</v>
      </c>
      <c r="V43">
        <v>42</v>
      </c>
      <c r="W43" s="11">
        <f t="shared" si="20"/>
        <v>39232.864398819809</v>
      </c>
      <c r="X43">
        <f t="shared" si="18"/>
        <v>23147.389995303689</v>
      </c>
      <c r="Y43" s="10">
        <f t="shared" si="19"/>
        <v>1.3141136961587609</v>
      </c>
      <c r="Z43">
        <v>33377</v>
      </c>
      <c r="AB43">
        <v>1.1000000000000001</v>
      </c>
      <c r="AC43">
        <v>42</v>
      </c>
      <c r="AD43" s="8">
        <f t="shared" si="21"/>
        <v>34042.425854226698</v>
      </c>
      <c r="AF43">
        <v>42</v>
      </c>
      <c r="AG43">
        <f t="shared" si="15"/>
        <v>33958.590751196483</v>
      </c>
      <c r="AH43">
        <f t="shared" si="16"/>
        <v>0.12598714416896237</v>
      </c>
    </row>
    <row r="44" spans="1:34" x14ac:dyDescent="0.4">
      <c r="A44">
        <v>43</v>
      </c>
      <c r="B44">
        <f t="shared" si="2"/>
        <v>15907</v>
      </c>
      <c r="C44">
        <f t="shared" si="3"/>
        <v>1.9333333333333333</v>
      </c>
      <c r="D44">
        <f t="shared" si="4"/>
        <v>8228</v>
      </c>
      <c r="E44">
        <f t="shared" si="5"/>
        <v>7.9644045063689921</v>
      </c>
      <c r="F44">
        <f t="shared" si="6"/>
        <v>65531</v>
      </c>
      <c r="G44">
        <f t="shared" si="7"/>
        <v>37245</v>
      </c>
      <c r="H44">
        <f t="shared" si="17"/>
        <v>97636</v>
      </c>
      <c r="J44">
        <f t="shared" si="9"/>
        <v>684.25</v>
      </c>
      <c r="K44">
        <f t="shared" si="10"/>
        <v>7455.35</v>
      </c>
      <c r="M44">
        <v>43</v>
      </c>
      <c r="N44">
        <f t="shared" si="11"/>
        <v>32765</v>
      </c>
      <c r="O44">
        <v>43</v>
      </c>
      <c r="P44">
        <v>65523</v>
      </c>
      <c r="Q44">
        <v>43</v>
      </c>
      <c r="R44">
        <f t="shared" si="12"/>
        <v>32545</v>
      </c>
      <c r="T44">
        <v>32538</v>
      </c>
      <c r="U44">
        <v>1.1000000000000001</v>
      </c>
      <c r="V44">
        <v>43</v>
      </c>
      <c r="W44" s="11">
        <f t="shared" si="20"/>
        <v>43156.150838701797</v>
      </c>
      <c r="X44">
        <f t="shared" si="18"/>
        <v>25246.348240640553</v>
      </c>
      <c r="Y44" s="10">
        <f t="shared" si="19"/>
        <v>1.3263307775125022</v>
      </c>
      <c r="Z44">
        <v>36047</v>
      </c>
      <c r="AB44">
        <v>1.1000000000000001</v>
      </c>
      <c r="AC44">
        <v>43</v>
      </c>
      <c r="AD44" s="8">
        <f t="shared" si="21"/>
        <v>37446.668439649373</v>
      </c>
      <c r="AF44">
        <v>43</v>
      </c>
      <c r="AG44">
        <f t="shared" si="15"/>
        <v>37261.831090252555</v>
      </c>
      <c r="AH44">
        <f t="shared" si="16"/>
        <v>0.1320579532700745</v>
      </c>
    </row>
    <row r="45" spans="1:34" x14ac:dyDescent="0.4">
      <c r="A45">
        <v>44</v>
      </c>
      <c r="B45">
        <f t="shared" si="2"/>
        <v>17042</v>
      </c>
      <c r="C45">
        <f t="shared" si="3"/>
        <v>1.9666666666666666</v>
      </c>
      <c r="D45">
        <f t="shared" si="4"/>
        <v>8665</v>
      </c>
      <c r="E45">
        <f t="shared" si="5"/>
        <v>7.9644045063689921</v>
      </c>
      <c r="F45">
        <f t="shared" si="6"/>
        <v>69012</v>
      </c>
      <c r="G45">
        <f t="shared" si="7"/>
        <v>39908</v>
      </c>
      <c r="H45">
        <f t="shared" si="17"/>
        <v>113071</v>
      </c>
      <c r="J45">
        <f t="shared" si="9"/>
        <v>711</v>
      </c>
      <c r="K45">
        <f t="shared" si="10"/>
        <v>7819.2</v>
      </c>
      <c r="M45">
        <v>44</v>
      </c>
      <c r="N45">
        <f t="shared" si="11"/>
        <v>34506</v>
      </c>
      <c r="O45">
        <v>44</v>
      </c>
      <c r="P45">
        <v>69012</v>
      </c>
      <c r="Q45">
        <v>44</v>
      </c>
      <c r="R45">
        <f t="shared" si="12"/>
        <v>37690</v>
      </c>
      <c r="T45">
        <v>37685</v>
      </c>
      <c r="U45">
        <v>1.2</v>
      </c>
      <c r="V45">
        <v>44</v>
      </c>
      <c r="W45" s="11">
        <f t="shared" si="20"/>
        <v>51787.381006442156</v>
      </c>
      <c r="X45">
        <f t="shared" si="18"/>
        <v>30036.680983736453</v>
      </c>
      <c r="Y45" s="10">
        <f t="shared" si="19"/>
        <v>1.3742173545559813</v>
      </c>
      <c r="Z45">
        <v>43257</v>
      </c>
      <c r="AB45">
        <v>1.1000000000000001</v>
      </c>
      <c r="AC45">
        <v>44</v>
      </c>
      <c r="AD45" s="8">
        <f t="shared" si="21"/>
        <v>41191.335283614317</v>
      </c>
      <c r="AF45">
        <v>44</v>
      </c>
      <c r="AG45">
        <f t="shared" si="15"/>
        <v>41476.958059213321</v>
      </c>
      <c r="AH45">
        <f t="shared" si="16"/>
        <v>0.13827160493827159</v>
      </c>
    </row>
    <row r="46" spans="1:34" x14ac:dyDescent="0.4">
      <c r="A46">
        <v>45</v>
      </c>
      <c r="B46">
        <f t="shared" si="2"/>
        <v>18231</v>
      </c>
      <c r="C46">
        <f t="shared" si="3"/>
        <v>2</v>
      </c>
      <c r="D46">
        <f t="shared" si="4"/>
        <v>9116</v>
      </c>
      <c r="E46">
        <f t="shared" si="5"/>
        <v>7.9644045063689921</v>
      </c>
      <c r="F46">
        <f t="shared" si="6"/>
        <v>72604</v>
      </c>
      <c r="G46">
        <f t="shared" si="7"/>
        <v>42698</v>
      </c>
      <c r="H46">
        <f t="shared" si="17"/>
        <v>122748</v>
      </c>
      <c r="J46">
        <f t="shared" si="9"/>
        <v>783.25</v>
      </c>
      <c r="K46">
        <f t="shared" si="10"/>
        <v>8196.25</v>
      </c>
      <c r="M46">
        <v>45</v>
      </c>
      <c r="N46">
        <f t="shared" si="11"/>
        <v>36302</v>
      </c>
      <c r="O46">
        <v>45</v>
      </c>
      <c r="P46">
        <v>72596</v>
      </c>
      <c r="Q46">
        <v>45</v>
      </c>
      <c r="R46">
        <f t="shared" si="12"/>
        <v>40916</v>
      </c>
      <c r="T46">
        <v>40909</v>
      </c>
      <c r="U46">
        <v>1.03</v>
      </c>
      <c r="V46">
        <v>45</v>
      </c>
      <c r="W46" s="11">
        <f t="shared" si="20"/>
        <v>53341.002436635419</v>
      </c>
      <c r="X46">
        <f t="shared" si="18"/>
        <v>30671.076401065369</v>
      </c>
      <c r="Y46" s="10">
        <f t="shared" si="19"/>
        <v>1.3038940682156841</v>
      </c>
      <c r="Z46">
        <v>44122</v>
      </c>
      <c r="AB46">
        <v>1.1000000000000001</v>
      </c>
      <c r="AC46">
        <v>45</v>
      </c>
      <c r="AD46" s="8">
        <f t="shared" si="21"/>
        <v>45310.468811975756</v>
      </c>
      <c r="AF46">
        <v>45</v>
      </c>
      <c r="AG46">
        <f t="shared" si="15"/>
        <v>45138.582826772647</v>
      </c>
      <c r="AH46">
        <f t="shared" si="16"/>
        <v>0.14462809917355368</v>
      </c>
    </row>
    <row r="47" spans="1:34" x14ac:dyDescent="0.4">
      <c r="A47">
        <v>46</v>
      </c>
      <c r="B47">
        <f t="shared" si="2"/>
        <v>19473</v>
      </c>
      <c r="C47">
        <f t="shared" si="3"/>
        <v>2.0333333333333332</v>
      </c>
      <c r="D47">
        <f t="shared" si="4"/>
        <v>9577</v>
      </c>
      <c r="E47">
        <f t="shared" si="5"/>
        <v>7.9644045063689921</v>
      </c>
      <c r="F47">
        <f t="shared" si="6"/>
        <v>76275</v>
      </c>
      <c r="G47">
        <f t="shared" si="7"/>
        <v>45601</v>
      </c>
      <c r="H47">
        <f t="shared" si="17"/>
        <v>135186</v>
      </c>
      <c r="J47">
        <f t="shared" si="9"/>
        <v>812</v>
      </c>
      <c r="K47">
        <f t="shared" si="10"/>
        <v>8586.7999999999993</v>
      </c>
      <c r="M47">
        <v>46</v>
      </c>
      <c r="N47">
        <f t="shared" si="11"/>
        <v>38137</v>
      </c>
      <c r="O47">
        <v>46</v>
      </c>
      <c r="P47">
        <v>76267</v>
      </c>
      <c r="Q47">
        <v>46</v>
      </c>
      <c r="R47">
        <f t="shared" si="12"/>
        <v>45062</v>
      </c>
      <c r="T47">
        <v>45054</v>
      </c>
      <c r="U47">
        <v>1.05</v>
      </c>
      <c r="V47">
        <v>46</v>
      </c>
      <c r="W47" s="11">
        <f t="shared" si="20"/>
        <v>56008.052558467192</v>
      </c>
      <c r="X47">
        <f t="shared" si="18"/>
        <v>31924.589958326302</v>
      </c>
      <c r="Y47" s="10">
        <f t="shared" si="19"/>
        <v>1.2431316322294845</v>
      </c>
      <c r="Z47">
        <v>45445</v>
      </c>
      <c r="AB47">
        <v>1.1000000000000001</v>
      </c>
      <c r="AC47">
        <v>46</v>
      </c>
      <c r="AD47" s="8">
        <f t="shared" si="21"/>
        <v>49841.515693173336</v>
      </c>
      <c r="AF47">
        <v>46</v>
      </c>
      <c r="AG47">
        <f t="shared" si="15"/>
        <v>49177.081549236151</v>
      </c>
      <c r="AH47">
        <f t="shared" si="16"/>
        <v>0.15112743597592082</v>
      </c>
    </row>
    <row r="48" spans="1:34" x14ac:dyDescent="0.4">
      <c r="A48">
        <v>47</v>
      </c>
      <c r="B48">
        <f t="shared" si="2"/>
        <v>20770</v>
      </c>
      <c r="C48">
        <f t="shared" si="3"/>
        <v>2.0666666666666664</v>
      </c>
      <c r="D48">
        <f t="shared" si="4"/>
        <v>10050</v>
      </c>
      <c r="E48">
        <f t="shared" si="5"/>
        <v>7.9644045063689921</v>
      </c>
      <c r="F48">
        <f t="shared" si="6"/>
        <v>80042</v>
      </c>
      <c r="G48">
        <f t="shared" si="7"/>
        <v>48627</v>
      </c>
      <c r="H48">
        <f t="shared" si="17"/>
        <v>146263</v>
      </c>
      <c r="J48">
        <f t="shared" si="9"/>
        <v>841.25</v>
      </c>
      <c r="K48">
        <f t="shared" si="10"/>
        <v>8991.15</v>
      </c>
      <c r="M48">
        <v>47</v>
      </c>
      <c r="N48">
        <f t="shared" si="11"/>
        <v>40021</v>
      </c>
      <c r="O48">
        <v>47</v>
      </c>
      <c r="P48">
        <v>80042</v>
      </c>
      <c r="Q48">
        <v>47</v>
      </c>
      <c r="R48">
        <f t="shared" si="12"/>
        <v>48754</v>
      </c>
      <c r="T48">
        <v>48747</v>
      </c>
      <c r="U48">
        <v>1.08</v>
      </c>
      <c r="V48">
        <v>47</v>
      </c>
      <c r="W48" s="11">
        <f t="shared" si="20"/>
        <v>60488.696763144573</v>
      </c>
      <c r="X48">
        <f t="shared" si="18"/>
        <v>34176.113671176689</v>
      </c>
      <c r="Y48" s="10">
        <f t="shared" si="19"/>
        <v>1.2408701409962577</v>
      </c>
      <c r="Z48">
        <v>47718</v>
      </c>
      <c r="AB48">
        <v>1.1000000000000001</v>
      </c>
      <c r="AC48">
        <v>47</v>
      </c>
      <c r="AD48" s="8">
        <f t="shared" si="21"/>
        <v>54825.667262490671</v>
      </c>
      <c r="AF48">
        <v>47</v>
      </c>
      <c r="AG48">
        <f t="shared" si="15"/>
        <v>53704.293332484616</v>
      </c>
      <c r="AH48">
        <f t="shared" si="16"/>
        <v>0.1577696153453729</v>
      </c>
    </row>
    <row r="49" spans="1:34" x14ac:dyDescent="0.4">
      <c r="A49">
        <v>48</v>
      </c>
      <c r="B49">
        <f t="shared" si="2"/>
        <v>22124</v>
      </c>
      <c r="C49">
        <f t="shared" si="3"/>
        <v>2.1</v>
      </c>
      <c r="D49">
        <f t="shared" si="4"/>
        <v>10535</v>
      </c>
      <c r="E49">
        <f t="shared" si="5"/>
        <v>7.9644045063689921</v>
      </c>
      <c r="F49">
        <f t="shared" si="6"/>
        <v>83905</v>
      </c>
      <c r="G49">
        <f t="shared" si="7"/>
        <v>51778</v>
      </c>
      <c r="H49">
        <f t="shared" si="17"/>
        <v>164849</v>
      </c>
      <c r="J49">
        <f t="shared" si="9"/>
        <v>871</v>
      </c>
      <c r="K49">
        <f t="shared" si="10"/>
        <v>9409.6</v>
      </c>
      <c r="M49">
        <v>48</v>
      </c>
      <c r="N49">
        <f t="shared" si="11"/>
        <v>41952</v>
      </c>
      <c r="O49">
        <v>48</v>
      </c>
      <c r="P49">
        <v>83905</v>
      </c>
      <c r="Q49">
        <v>48</v>
      </c>
      <c r="R49">
        <f t="shared" si="12"/>
        <v>54949</v>
      </c>
      <c r="T49">
        <v>54945</v>
      </c>
      <c r="U49">
        <v>1.1000000000000001</v>
      </c>
      <c r="V49">
        <v>48</v>
      </c>
      <c r="W49" s="11">
        <f t="shared" si="20"/>
        <v>66537.566439459042</v>
      </c>
      <c r="X49">
        <f t="shared" si="18"/>
        <v>37261.037206097069</v>
      </c>
      <c r="Y49" s="10">
        <f t="shared" si="19"/>
        <v>1.2109849201830747</v>
      </c>
      <c r="Z49">
        <v>51535</v>
      </c>
      <c r="AB49">
        <v>1.1000000000000001</v>
      </c>
      <c r="AC49">
        <v>48</v>
      </c>
      <c r="AD49" s="8">
        <f t="shared" si="21"/>
        <v>60308.233988739747</v>
      </c>
      <c r="AF49">
        <v>48</v>
      </c>
      <c r="AG49">
        <f t="shared" si="15"/>
        <v>58864.557651933355</v>
      </c>
      <c r="AH49">
        <f t="shared" si="16"/>
        <v>0.16455463728191003</v>
      </c>
    </row>
    <row r="50" spans="1:34" x14ac:dyDescent="0.4">
      <c r="A50">
        <v>49</v>
      </c>
      <c r="B50">
        <f t="shared" si="2"/>
        <v>23535</v>
      </c>
      <c r="C50">
        <f t="shared" si="3"/>
        <v>2.1333333333333333</v>
      </c>
      <c r="D50">
        <f t="shared" si="4"/>
        <v>11032</v>
      </c>
      <c r="E50">
        <f t="shared" si="5"/>
        <v>7.9644045063689921</v>
      </c>
      <c r="F50">
        <f t="shared" si="6"/>
        <v>87863</v>
      </c>
      <c r="G50">
        <f t="shared" si="7"/>
        <v>55055</v>
      </c>
      <c r="H50">
        <f t="shared" si="17"/>
        <v>177803</v>
      </c>
      <c r="J50">
        <f t="shared" si="9"/>
        <v>901.25</v>
      </c>
      <c r="K50">
        <f t="shared" si="10"/>
        <v>9842.4500000000007</v>
      </c>
      <c r="M50">
        <v>49</v>
      </c>
      <c r="N50">
        <f t="shared" si="11"/>
        <v>43931</v>
      </c>
      <c r="O50">
        <v>49</v>
      </c>
      <c r="P50">
        <v>87863</v>
      </c>
      <c r="Q50">
        <v>49</v>
      </c>
      <c r="R50">
        <f t="shared" si="12"/>
        <v>59267</v>
      </c>
      <c r="T50">
        <v>59261</v>
      </c>
      <c r="U50">
        <v>1.4</v>
      </c>
      <c r="V50">
        <v>49</v>
      </c>
      <c r="W50" s="11">
        <f t="shared" si="20"/>
        <v>93152.593015242659</v>
      </c>
      <c r="X50">
        <f t="shared" si="18"/>
        <v>51699.689123459677</v>
      </c>
      <c r="Y50" s="10">
        <f t="shared" si="19"/>
        <v>1.5719038324571415</v>
      </c>
      <c r="Z50">
        <v>77303</v>
      </c>
      <c r="AB50">
        <v>1.1000000000000001</v>
      </c>
      <c r="AC50">
        <v>49</v>
      </c>
      <c r="AD50" s="8">
        <f t="shared" si="21"/>
        <v>66339.05738761372</v>
      </c>
      <c r="AF50">
        <v>49</v>
      </c>
      <c r="AG50">
        <f t="shared" si="15"/>
        <v>68219.181696218715</v>
      </c>
      <c r="AH50">
        <f t="shared" si="16"/>
        <v>0.17148250178553209</v>
      </c>
    </row>
    <row r="51" spans="1:34" x14ac:dyDescent="0.4">
      <c r="A51">
        <v>50</v>
      </c>
      <c r="B51">
        <f t="shared" si="2"/>
        <v>25006</v>
      </c>
      <c r="C51">
        <f t="shared" si="3"/>
        <v>2.166666666666667</v>
      </c>
      <c r="D51">
        <f t="shared" si="4"/>
        <v>11541</v>
      </c>
      <c r="E51">
        <f t="shared" si="5"/>
        <v>10.518269693579391</v>
      </c>
      <c r="F51">
        <f t="shared" si="6"/>
        <v>121391</v>
      </c>
      <c r="G51">
        <f t="shared" si="7"/>
        <v>73198</v>
      </c>
      <c r="H51">
        <f t="shared" si="17"/>
        <v>208384</v>
      </c>
      <c r="J51">
        <f t="shared" si="9"/>
        <v>932</v>
      </c>
      <c r="K51">
        <f t="shared" si="10"/>
        <v>10290</v>
      </c>
      <c r="M51">
        <v>50</v>
      </c>
      <c r="N51">
        <f t="shared" si="11"/>
        <v>60695</v>
      </c>
      <c r="O51">
        <v>50</v>
      </c>
      <c r="P51">
        <v>121391</v>
      </c>
      <c r="Q51">
        <v>50</v>
      </c>
      <c r="R51">
        <f t="shared" si="12"/>
        <v>69461</v>
      </c>
      <c r="T51">
        <v>69454</v>
      </c>
      <c r="U51">
        <v>1.02</v>
      </c>
      <c r="V51">
        <v>50</v>
      </c>
      <c r="W51" s="11">
        <f t="shared" si="20"/>
        <v>95015.644875547514</v>
      </c>
      <c r="X51">
        <f t="shared" si="18"/>
        <v>52258.604681551136</v>
      </c>
      <c r="Y51" s="10">
        <f t="shared" si="19"/>
        <v>1.3680370443105871</v>
      </c>
      <c r="Z51">
        <v>78849</v>
      </c>
      <c r="AB51">
        <v>1.4</v>
      </c>
      <c r="AC51">
        <v>50</v>
      </c>
      <c r="AD51" s="8">
        <f t="shared" si="21"/>
        <v>92874.680342659209</v>
      </c>
      <c r="AF51">
        <v>50</v>
      </c>
      <c r="AG51">
        <f t="shared" si="15"/>
        <v>90370.350111085529</v>
      </c>
      <c r="AH51">
        <f t="shared" si="16"/>
        <v>0.17855320885623918</v>
      </c>
    </row>
    <row r="52" spans="1:34" x14ac:dyDescent="0.4">
      <c r="A52">
        <v>51</v>
      </c>
      <c r="B52">
        <f t="shared" si="2"/>
        <v>26536</v>
      </c>
      <c r="C52">
        <f t="shared" si="3"/>
        <v>2.2000000000000002</v>
      </c>
      <c r="D52">
        <f t="shared" si="4"/>
        <v>12062</v>
      </c>
      <c r="E52">
        <f t="shared" si="5"/>
        <v>10.518269693579391</v>
      </c>
      <c r="F52">
        <f t="shared" si="6"/>
        <v>126871</v>
      </c>
      <c r="G52">
        <f t="shared" si="7"/>
        <v>77706</v>
      </c>
      <c r="H52">
        <f t="shared" si="17"/>
        <v>223969</v>
      </c>
      <c r="J52">
        <f t="shared" si="9"/>
        <v>963.25</v>
      </c>
      <c r="K52">
        <f t="shared" si="10"/>
        <v>10752.55</v>
      </c>
      <c r="M52">
        <v>51</v>
      </c>
      <c r="N52">
        <f t="shared" si="11"/>
        <v>63435</v>
      </c>
      <c r="O52">
        <v>51</v>
      </c>
      <c r="P52">
        <v>126861</v>
      </c>
      <c r="Q52">
        <v>51</v>
      </c>
      <c r="R52">
        <f t="shared" si="12"/>
        <v>74656</v>
      </c>
      <c r="T52">
        <v>74647</v>
      </c>
      <c r="U52">
        <v>1.03</v>
      </c>
      <c r="V52">
        <v>51</v>
      </c>
      <c r="W52" s="11">
        <f t="shared" si="20"/>
        <v>97866.114221813943</v>
      </c>
      <c r="X52">
        <f t="shared" si="18"/>
        <v>53337.032250888602</v>
      </c>
      <c r="Y52" s="10">
        <f t="shared" si="19"/>
        <v>1.3110522086864032</v>
      </c>
      <c r="Z52">
        <v>81214</v>
      </c>
      <c r="AB52">
        <v>1.1000000000000001</v>
      </c>
      <c r="AC52">
        <v>51</v>
      </c>
      <c r="AD52" s="8">
        <f t="shared" si="21"/>
        <v>102162.14837692514</v>
      </c>
      <c r="AF52">
        <v>51</v>
      </c>
      <c r="AG52">
        <f t="shared" si="15"/>
        <v>98270.678756491747</v>
      </c>
      <c r="AH52">
        <f t="shared" si="16"/>
        <v>0.18576675849403121</v>
      </c>
    </row>
    <row r="53" spans="1:34" x14ac:dyDescent="0.4">
      <c r="A53">
        <v>52</v>
      </c>
      <c r="B53">
        <f t="shared" si="2"/>
        <v>28127</v>
      </c>
      <c r="C53">
        <f t="shared" si="3"/>
        <v>2.2333333333333334</v>
      </c>
      <c r="D53">
        <f t="shared" si="4"/>
        <v>12594</v>
      </c>
      <c r="E53">
        <f t="shared" si="5"/>
        <v>10.518269693579391</v>
      </c>
      <c r="F53">
        <f t="shared" si="6"/>
        <v>132467</v>
      </c>
      <c r="G53">
        <f t="shared" si="7"/>
        <v>82383</v>
      </c>
      <c r="H53">
        <f t="shared" si="17"/>
        <v>247232</v>
      </c>
      <c r="J53">
        <f t="shared" si="9"/>
        <v>995</v>
      </c>
      <c r="K53">
        <f t="shared" si="10"/>
        <v>11230.4</v>
      </c>
      <c r="M53">
        <v>52</v>
      </c>
      <c r="N53">
        <f t="shared" si="11"/>
        <v>66233</v>
      </c>
      <c r="O53">
        <v>52</v>
      </c>
      <c r="P53">
        <v>132467</v>
      </c>
      <c r="Q53">
        <v>52</v>
      </c>
      <c r="R53">
        <f t="shared" si="12"/>
        <v>82410</v>
      </c>
      <c r="T53">
        <v>82406</v>
      </c>
      <c r="U53">
        <v>1.05</v>
      </c>
      <c r="V53">
        <v>52</v>
      </c>
      <c r="W53" s="11">
        <f t="shared" si="20"/>
        <v>102759.41993290464</v>
      </c>
      <c r="X53">
        <f t="shared" si="18"/>
        <v>55490.086763768508</v>
      </c>
      <c r="Y53" s="10">
        <f t="shared" si="19"/>
        <v>1.2469895387824266</v>
      </c>
      <c r="Z53">
        <v>85275</v>
      </c>
      <c r="AB53">
        <v>1.1000000000000001</v>
      </c>
      <c r="AC53">
        <v>52</v>
      </c>
      <c r="AD53" s="8">
        <f t="shared" si="21"/>
        <v>112378.36321461765</v>
      </c>
      <c r="AF53">
        <v>52</v>
      </c>
      <c r="AG53">
        <f t="shared" si="15"/>
        <v>107144.0763160738</v>
      </c>
      <c r="AH53">
        <f t="shared" si="16"/>
        <v>0.19312315069890831</v>
      </c>
    </row>
    <row r="54" spans="1:34" x14ac:dyDescent="0.4">
      <c r="A54">
        <v>53</v>
      </c>
      <c r="B54">
        <f t="shared" si="2"/>
        <v>29781</v>
      </c>
      <c r="C54">
        <f t="shared" si="3"/>
        <v>2.2666666666666666</v>
      </c>
      <c r="D54">
        <f t="shared" si="4"/>
        <v>13139</v>
      </c>
      <c r="E54">
        <f t="shared" si="5"/>
        <v>10.518269693579391</v>
      </c>
      <c r="F54">
        <f t="shared" si="6"/>
        <v>138200</v>
      </c>
      <c r="G54">
        <f t="shared" si="7"/>
        <v>87243</v>
      </c>
      <c r="H54">
        <f t="shared" si="17"/>
        <v>265046</v>
      </c>
      <c r="J54">
        <f t="shared" si="9"/>
        <v>1027.25</v>
      </c>
      <c r="K54">
        <f t="shared" si="10"/>
        <v>11723.85</v>
      </c>
      <c r="M54">
        <v>53</v>
      </c>
      <c r="N54">
        <f t="shared" si="11"/>
        <v>69100</v>
      </c>
      <c r="O54">
        <v>53</v>
      </c>
      <c r="P54">
        <v>138189</v>
      </c>
      <c r="Q54">
        <v>53</v>
      </c>
      <c r="R54">
        <f t="shared" si="12"/>
        <v>88348</v>
      </c>
      <c r="T54">
        <v>88340</v>
      </c>
      <c r="U54">
        <v>1.08</v>
      </c>
      <c r="V54">
        <v>53</v>
      </c>
      <c r="W54" s="11">
        <f t="shared" si="20"/>
        <v>110980.17352753702</v>
      </c>
      <c r="X54">
        <f t="shared" si="18"/>
        <v>59374.392837232306</v>
      </c>
      <c r="Y54" s="10">
        <f t="shared" si="19"/>
        <v>1.2562845090280397</v>
      </c>
      <c r="Z54">
        <v>92097</v>
      </c>
      <c r="AB54">
        <v>1.1000000000000001</v>
      </c>
      <c r="AC54">
        <v>53</v>
      </c>
      <c r="AD54" s="8">
        <f t="shared" si="21"/>
        <v>123616.19953607942</v>
      </c>
      <c r="AF54">
        <v>53</v>
      </c>
      <c r="AG54">
        <f t="shared" si="15"/>
        <v>117292.74253701881</v>
      </c>
      <c r="AH54">
        <f t="shared" si="16"/>
        <v>0.2006223854708703</v>
      </c>
    </row>
    <row r="55" spans="1:34" x14ac:dyDescent="0.4">
      <c r="A55">
        <v>54</v>
      </c>
      <c r="B55">
        <f t="shared" si="2"/>
        <v>31498</v>
      </c>
      <c r="C55">
        <f t="shared" si="3"/>
        <v>2.2999999999999998</v>
      </c>
      <c r="D55">
        <f t="shared" si="4"/>
        <v>13695</v>
      </c>
      <c r="E55">
        <f t="shared" si="5"/>
        <v>10.518269693579391</v>
      </c>
      <c r="F55">
        <f t="shared" si="6"/>
        <v>144048</v>
      </c>
      <c r="G55">
        <f t="shared" si="7"/>
        <v>92275</v>
      </c>
      <c r="H55">
        <f t="shared" si="17"/>
        <v>300659</v>
      </c>
      <c r="J55">
        <f t="shared" si="9"/>
        <v>1060</v>
      </c>
      <c r="K55">
        <f t="shared" si="10"/>
        <v>12233.2</v>
      </c>
      <c r="M55">
        <v>54</v>
      </c>
      <c r="N55">
        <f t="shared" si="11"/>
        <v>72024</v>
      </c>
      <c r="O55">
        <v>54</v>
      </c>
      <c r="P55">
        <v>144037</v>
      </c>
      <c r="Q55">
        <v>54</v>
      </c>
      <c r="R55">
        <f t="shared" si="12"/>
        <v>100219</v>
      </c>
      <c r="T55">
        <v>100210</v>
      </c>
      <c r="U55">
        <v>1.2</v>
      </c>
      <c r="V55">
        <v>54</v>
      </c>
      <c r="W55" s="11">
        <f t="shared" si="20"/>
        <v>133176.20823304442</v>
      </c>
      <c r="X55">
        <f t="shared" si="18"/>
        <v>70583.39036351355</v>
      </c>
      <c r="Y55" s="10">
        <f t="shared" si="19"/>
        <v>1.3289712427207307</v>
      </c>
      <c r="Z55">
        <v>110516</v>
      </c>
      <c r="AB55">
        <v>1.1000000000000001</v>
      </c>
      <c r="AC55">
        <v>54</v>
      </c>
      <c r="AD55" s="8">
        <f t="shared" si="21"/>
        <v>135977.81948968739</v>
      </c>
      <c r="AF55">
        <v>54</v>
      </c>
      <c r="AG55">
        <f t="shared" si="15"/>
        <v>130675.02733150456</v>
      </c>
      <c r="AH55">
        <f t="shared" si="16"/>
        <v>0.20826446280991731</v>
      </c>
    </row>
    <row r="56" spans="1:34" x14ac:dyDescent="0.4">
      <c r="A56">
        <v>55</v>
      </c>
      <c r="B56">
        <f t="shared" si="2"/>
        <v>33281</v>
      </c>
      <c r="C56">
        <f t="shared" si="3"/>
        <v>2.333333333333333</v>
      </c>
      <c r="D56">
        <f t="shared" si="4"/>
        <v>14263</v>
      </c>
      <c r="E56">
        <f t="shared" si="5"/>
        <v>10.518269693579391</v>
      </c>
      <c r="F56">
        <f t="shared" si="6"/>
        <v>150022</v>
      </c>
      <c r="G56">
        <f t="shared" si="7"/>
        <v>97488</v>
      </c>
      <c r="H56">
        <f t="shared" si="17"/>
        <v>321457</v>
      </c>
      <c r="J56">
        <f t="shared" si="9"/>
        <v>1148.25</v>
      </c>
      <c r="K56">
        <f t="shared" si="10"/>
        <v>12758.75</v>
      </c>
      <c r="M56">
        <v>55</v>
      </c>
      <c r="N56">
        <f t="shared" si="11"/>
        <v>75011</v>
      </c>
      <c r="O56">
        <v>55</v>
      </c>
      <c r="P56">
        <v>150022</v>
      </c>
      <c r="Q56">
        <v>55</v>
      </c>
      <c r="R56">
        <f t="shared" si="12"/>
        <v>107152</v>
      </c>
      <c r="T56">
        <v>107143</v>
      </c>
      <c r="U56">
        <v>1.02</v>
      </c>
      <c r="V56">
        <v>55</v>
      </c>
      <c r="W56" s="11">
        <f t="shared" si="20"/>
        <v>135839.73239770532</v>
      </c>
      <c r="X56">
        <f t="shared" si="18"/>
        <v>71315.8595087953</v>
      </c>
      <c r="Y56" s="10">
        <f t="shared" si="19"/>
        <v>1.2678358119308337</v>
      </c>
      <c r="Z56">
        <v>112727</v>
      </c>
      <c r="AB56">
        <v>1.1000000000000001</v>
      </c>
      <c r="AC56">
        <v>55</v>
      </c>
      <c r="AD56" s="8">
        <f t="shared" si="21"/>
        <v>149575.60143865613</v>
      </c>
      <c r="AF56">
        <v>55</v>
      </c>
      <c r="AG56">
        <f t="shared" si="15"/>
        <v>141614.48384388472</v>
      </c>
      <c r="AH56">
        <f t="shared" si="16"/>
        <v>0.2160493827160494</v>
      </c>
    </row>
    <row r="57" spans="1:34" x14ac:dyDescent="0.4">
      <c r="A57">
        <v>56</v>
      </c>
      <c r="B57">
        <f t="shared" si="2"/>
        <v>35129</v>
      </c>
      <c r="C57">
        <f t="shared" si="3"/>
        <v>2.3666666666666667</v>
      </c>
      <c r="D57">
        <f t="shared" si="4"/>
        <v>14843</v>
      </c>
      <c r="E57">
        <f t="shared" si="5"/>
        <v>10.518269693579391</v>
      </c>
      <c r="F57">
        <f t="shared" si="6"/>
        <v>156123</v>
      </c>
      <c r="G57">
        <f t="shared" si="7"/>
        <v>102885</v>
      </c>
      <c r="H57">
        <f t="shared" si="17"/>
        <v>350117</v>
      </c>
      <c r="J57">
        <f t="shared" si="9"/>
        <v>1183</v>
      </c>
      <c r="K57">
        <f t="shared" si="10"/>
        <v>13300.8</v>
      </c>
      <c r="M57">
        <v>56</v>
      </c>
      <c r="N57">
        <f t="shared" si="11"/>
        <v>78061</v>
      </c>
      <c r="O57">
        <v>56</v>
      </c>
      <c r="P57">
        <v>156123</v>
      </c>
      <c r="Q57">
        <v>56</v>
      </c>
      <c r="R57">
        <f t="shared" si="12"/>
        <v>116705</v>
      </c>
      <c r="T57">
        <v>116701</v>
      </c>
      <c r="U57">
        <v>1.03</v>
      </c>
      <c r="V57">
        <v>56</v>
      </c>
      <c r="W57" s="11">
        <f t="shared" si="20"/>
        <v>139914.92436963649</v>
      </c>
      <c r="X57">
        <f t="shared" si="18"/>
        <v>72755.760672210978</v>
      </c>
      <c r="Y57" s="10">
        <f t="shared" si="19"/>
        <v>1.1989179558841525</v>
      </c>
      <c r="Z57">
        <v>116108</v>
      </c>
      <c r="AB57">
        <v>1.1000000000000001</v>
      </c>
      <c r="AC57">
        <v>56</v>
      </c>
      <c r="AD57" s="8">
        <f t="shared" si="21"/>
        <v>164533.16158252175</v>
      </c>
      <c r="AF57">
        <v>56</v>
      </c>
      <c r="AG57">
        <f t="shared" si="15"/>
        <v>153687.03213593957</v>
      </c>
      <c r="AH57">
        <f t="shared" si="16"/>
        <v>0.22397714518926637</v>
      </c>
    </row>
    <row r="58" spans="1:34" x14ac:dyDescent="0.4">
      <c r="A58">
        <v>57</v>
      </c>
      <c r="B58">
        <f t="shared" si="2"/>
        <v>37044</v>
      </c>
      <c r="C58">
        <f t="shared" si="3"/>
        <v>2.4</v>
      </c>
      <c r="D58">
        <f t="shared" si="4"/>
        <v>15435</v>
      </c>
      <c r="E58">
        <f t="shared" si="5"/>
        <v>10.518269693579391</v>
      </c>
      <c r="F58">
        <f t="shared" si="6"/>
        <v>162349</v>
      </c>
      <c r="G58">
        <f t="shared" si="7"/>
        <v>108467</v>
      </c>
      <c r="H58">
        <f t="shared" si="17"/>
        <v>373513</v>
      </c>
      <c r="J58">
        <f t="shared" si="9"/>
        <v>1218.25</v>
      </c>
      <c r="K58">
        <f t="shared" si="10"/>
        <v>13859.65</v>
      </c>
      <c r="M58">
        <v>57</v>
      </c>
      <c r="N58">
        <f t="shared" si="11"/>
        <v>81174</v>
      </c>
      <c r="O58">
        <v>57</v>
      </c>
      <c r="P58">
        <v>162349</v>
      </c>
      <c r="Q58">
        <v>57</v>
      </c>
      <c r="R58">
        <f t="shared" si="12"/>
        <v>124504</v>
      </c>
      <c r="T58">
        <v>124495</v>
      </c>
      <c r="U58">
        <v>1.05</v>
      </c>
      <c r="V58">
        <v>57</v>
      </c>
      <c r="W58" s="11">
        <f t="shared" si="20"/>
        <v>146910.67058811832</v>
      </c>
      <c r="X58">
        <f t="shared" si="18"/>
        <v>75658.995352880956</v>
      </c>
      <c r="Y58" s="10">
        <f t="shared" si="19"/>
        <v>1.1800527779277747</v>
      </c>
      <c r="Z58">
        <v>121914</v>
      </c>
      <c r="AB58">
        <v>1.1000000000000001</v>
      </c>
      <c r="AC58">
        <v>57</v>
      </c>
      <c r="AD58" s="8">
        <f t="shared" si="21"/>
        <v>180986.47774077393</v>
      </c>
      <c r="AF58">
        <v>57</v>
      </c>
      <c r="AG58">
        <f t="shared" si="15"/>
        <v>167278.84218054108</v>
      </c>
      <c r="AH58">
        <f t="shared" si="16"/>
        <v>0.23204775022956844</v>
      </c>
    </row>
    <row r="59" spans="1:34" x14ac:dyDescent="0.4">
      <c r="A59">
        <v>58</v>
      </c>
      <c r="B59">
        <f t="shared" si="2"/>
        <v>39028</v>
      </c>
      <c r="C59">
        <f t="shared" si="3"/>
        <v>2.4333333333333336</v>
      </c>
      <c r="D59">
        <f t="shared" si="4"/>
        <v>16039</v>
      </c>
      <c r="E59">
        <f t="shared" si="5"/>
        <v>10.518269693579391</v>
      </c>
      <c r="F59">
        <f t="shared" si="6"/>
        <v>168703</v>
      </c>
      <c r="G59">
        <f t="shared" si="7"/>
        <v>114239</v>
      </c>
      <c r="H59">
        <f t="shared" si="17"/>
        <v>414898</v>
      </c>
      <c r="J59">
        <f t="shared" si="9"/>
        <v>1254</v>
      </c>
      <c r="K59">
        <f t="shared" si="10"/>
        <v>14435.6</v>
      </c>
      <c r="M59">
        <v>58</v>
      </c>
      <c r="N59">
        <f t="shared" si="11"/>
        <v>84351</v>
      </c>
      <c r="O59">
        <v>58</v>
      </c>
      <c r="P59">
        <v>168692</v>
      </c>
      <c r="Q59">
        <v>58</v>
      </c>
      <c r="R59">
        <f t="shared" si="12"/>
        <v>138299</v>
      </c>
      <c r="T59">
        <v>138287</v>
      </c>
      <c r="U59">
        <v>1.08</v>
      </c>
      <c r="V59">
        <v>58</v>
      </c>
      <c r="W59" s="11">
        <f t="shared" si="20"/>
        <v>158663.5242351678</v>
      </c>
      <c r="X59">
        <f t="shared" si="18"/>
        <v>80918.397359935581</v>
      </c>
      <c r="Y59" s="10">
        <f t="shared" si="19"/>
        <v>1.1473495284095236</v>
      </c>
      <c r="Z59">
        <v>131667</v>
      </c>
      <c r="AB59">
        <v>1.1000000000000001</v>
      </c>
      <c r="AC59">
        <v>58</v>
      </c>
      <c r="AD59" s="8">
        <f t="shared" si="21"/>
        <v>199085.12551485133</v>
      </c>
      <c r="AF59">
        <v>58</v>
      </c>
      <c r="AG59">
        <f t="shared" si="15"/>
        <v>182887.16592273096</v>
      </c>
      <c r="AH59">
        <f t="shared" si="16"/>
        <v>0.24026119783695538</v>
      </c>
    </row>
    <row r="60" spans="1:34" x14ac:dyDescent="0.4">
      <c r="A60">
        <v>59</v>
      </c>
      <c r="B60">
        <f t="shared" si="2"/>
        <v>41081</v>
      </c>
      <c r="C60">
        <f t="shared" si="3"/>
        <v>2.4666666666666668</v>
      </c>
      <c r="D60">
        <f t="shared" si="4"/>
        <v>16654</v>
      </c>
      <c r="E60">
        <f t="shared" si="5"/>
        <v>10.518269693579391</v>
      </c>
      <c r="F60">
        <f t="shared" si="6"/>
        <v>175171</v>
      </c>
      <c r="G60">
        <f t="shared" si="7"/>
        <v>120194</v>
      </c>
      <c r="H60">
        <f t="shared" si="17"/>
        <v>441651</v>
      </c>
      <c r="J60">
        <f t="shared" si="9"/>
        <v>1290.25</v>
      </c>
      <c r="K60">
        <f t="shared" si="10"/>
        <v>15028.95</v>
      </c>
      <c r="M60">
        <v>59</v>
      </c>
      <c r="N60">
        <f t="shared" si="11"/>
        <v>87585</v>
      </c>
      <c r="O60">
        <v>59</v>
      </c>
      <c r="P60">
        <v>175171</v>
      </c>
      <c r="Q60">
        <v>59</v>
      </c>
      <c r="R60">
        <f t="shared" si="12"/>
        <v>147217</v>
      </c>
      <c r="T60">
        <v>147207</v>
      </c>
      <c r="U60">
        <v>1.4</v>
      </c>
      <c r="V60">
        <v>59</v>
      </c>
      <c r="W60" s="11">
        <f t="shared" si="20"/>
        <v>222128.93392923492</v>
      </c>
      <c r="X60">
        <f t="shared" si="18"/>
        <v>112175.11163426365</v>
      </c>
      <c r="Y60" s="10">
        <f t="shared" si="19"/>
        <v>1.508956326324393</v>
      </c>
      <c r="Z60">
        <v>184334</v>
      </c>
      <c r="AB60">
        <v>1.1000000000000001</v>
      </c>
      <c r="AC60">
        <v>59</v>
      </c>
      <c r="AD60" s="8">
        <f t="shared" si="21"/>
        <v>218993.63806633648</v>
      </c>
      <c r="AF60">
        <v>59</v>
      </c>
      <c r="AG60">
        <f t="shared" si="15"/>
        <v>210376.64591489866</v>
      </c>
      <c r="AH60">
        <f t="shared" si="16"/>
        <v>0.24861748801142733</v>
      </c>
    </row>
    <row r="61" spans="1:34" x14ac:dyDescent="0.4">
      <c r="A61">
        <v>60</v>
      </c>
      <c r="B61">
        <f t="shared" si="2"/>
        <v>43206</v>
      </c>
      <c r="C61">
        <f t="shared" si="3"/>
        <v>2.5</v>
      </c>
      <c r="D61">
        <f t="shared" si="4"/>
        <v>17282</v>
      </c>
      <c r="E61">
        <f t="shared" si="5"/>
        <v>13.286035066475314</v>
      </c>
      <c r="F61">
        <f t="shared" si="6"/>
        <v>229609</v>
      </c>
      <c r="G61">
        <f t="shared" si="7"/>
        <v>155047</v>
      </c>
      <c r="H61">
        <f t="shared" si="17"/>
        <v>505164</v>
      </c>
      <c r="J61">
        <f t="shared" si="9"/>
        <v>1327</v>
      </c>
      <c r="K61">
        <f t="shared" si="10"/>
        <v>15640</v>
      </c>
      <c r="M61">
        <v>60</v>
      </c>
      <c r="N61">
        <f t="shared" si="11"/>
        <v>114804</v>
      </c>
      <c r="O61">
        <v>60</v>
      </c>
      <c r="P61">
        <v>229609</v>
      </c>
      <c r="Q61">
        <v>60</v>
      </c>
      <c r="R61">
        <f t="shared" si="12"/>
        <v>168388</v>
      </c>
      <c r="T61">
        <v>168383</v>
      </c>
      <c r="U61">
        <v>1.02</v>
      </c>
      <c r="V61">
        <v>60</v>
      </c>
      <c r="W61" s="11">
        <f t="shared" si="20"/>
        <v>226571.51260781963</v>
      </c>
      <c r="X61">
        <f t="shared" si="18"/>
        <v>113285.75630390982</v>
      </c>
      <c r="Y61" s="10">
        <f t="shared" si="19"/>
        <v>1.3455723713665848</v>
      </c>
      <c r="Z61">
        <v>189864</v>
      </c>
      <c r="AB61">
        <v>1.3</v>
      </c>
      <c r="AC61">
        <v>60</v>
      </c>
      <c r="AD61" s="8">
        <f t="shared" si="21"/>
        <v>284691.72948623745</v>
      </c>
      <c r="AF61">
        <v>60</v>
      </c>
      <c r="AG61">
        <f t="shared" si="15"/>
        <v>260309.94412705794</v>
      </c>
      <c r="AH61">
        <f t="shared" si="16"/>
        <v>0.25711662075298441</v>
      </c>
    </row>
    <row r="62" spans="1:34" x14ac:dyDescent="0.4">
      <c r="A62">
        <v>61</v>
      </c>
      <c r="B62">
        <f t="shared" si="2"/>
        <v>45402</v>
      </c>
      <c r="C62">
        <f t="shared" si="3"/>
        <v>2.5333333333333332</v>
      </c>
      <c r="D62">
        <f t="shared" si="4"/>
        <v>17922</v>
      </c>
      <c r="E62">
        <f t="shared" si="5"/>
        <v>13.286035066475314</v>
      </c>
      <c r="F62">
        <f t="shared" si="6"/>
        <v>238112</v>
      </c>
      <c r="G62">
        <f t="shared" si="7"/>
        <v>162955</v>
      </c>
      <c r="H62">
        <f t="shared" si="17"/>
        <v>536468</v>
      </c>
      <c r="J62">
        <f t="shared" si="9"/>
        <v>1364.25</v>
      </c>
      <c r="K62">
        <f t="shared" si="10"/>
        <v>16269.05</v>
      </c>
      <c r="M62">
        <v>61</v>
      </c>
      <c r="N62">
        <f t="shared" si="11"/>
        <v>119056</v>
      </c>
      <c r="O62">
        <v>61</v>
      </c>
      <c r="P62">
        <v>238099</v>
      </c>
      <c r="Q62">
        <v>61</v>
      </c>
      <c r="R62">
        <f t="shared" si="12"/>
        <v>178822</v>
      </c>
      <c r="T62">
        <v>178811</v>
      </c>
      <c r="U62">
        <v>1.03</v>
      </c>
      <c r="V62">
        <v>61</v>
      </c>
      <c r="W62" s="11">
        <f t="shared" si="20"/>
        <v>233368.65798605423</v>
      </c>
      <c r="X62">
        <f t="shared" si="18"/>
        <v>115517.48570309686</v>
      </c>
      <c r="Y62" s="10">
        <f t="shared" si="19"/>
        <v>1.3051135443907491</v>
      </c>
      <c r="Z62">
        <v>199357</v>
      </c>
      <c r="AB62">
        <v>1.1000000000000001</v>
      </c>
      <c r="AC62">
        <v>61</v>
      </c>
      <c r="AD62" s="8">
        <f t="shared" si="21"/>
        <v>313160.90243486123</v>
      </c>
      <c r="AF62">
        <v>61</v>
      </c>
      <c r="AG62">
        <f t="shared" si="15"/>
        <v>282916.53709743824</v>
      </c>
      <c r="AH62">
        <f t="shared" si="16"/>
        <v>0.26575859606162633</v>
      </c>
    </row>
    <row r="63" spans="1:34" x14ac:dyDescent="0.4">
      <c r="A63">
        <v>62</v>
      </c>
      <c r="B63">
        <f t="shared" si="2"/>
        <v>47671</v>
      </c>
      <c r="C63">
        <f t="shared" si="3"/>
        <v>2.5666666666666669</v>
      </c>
      <c r="D63">
        <f t="shared" si="4"/>
        <v>18573</v>
      </c>
      <c r="E63">
        <f t="shared" si="5"/>
        <v>13.286035066475314</v>
      </c>
      <c r="F63">
        <f t="shared" si="6"/>
        <v>246762</v>
      </c>
      <c r="G63">
        <f t="shared" si="7"/>
        <v>171107</v>
      </c>
      <c r="H63">
        <f t="shared" si="17"/>
        <v>586005</v>
      </c>
      <c r="J63">
        <f t="shared" si="9"/>
        <v>1402</v>
      </c>
      <c r="K63">
        <f t="shared" si="10"/>
        <v>16916.400000000001</v>
      </c>
      <c r="M63">
        <v>62</v>
      </c>
      <c r="N63">
        <f t="shared" si="11"/>
        <v>123381</v>
      </c>
      <c r="O63">
        <v>62</v>
      </c>
      <c r="P63">
        <v>246762</v>
      </c>
      <c r="Q63">
        <v>62</v>
      </c>
      <c r="R63">
        <f t="shared" si="12"/>
        <v>195335</v>
      </c>
      <c r="T63">
        <v>195323</v>
      </c>
      <c r="U63">
        <v>1.05</v>
      </c>
      <c r="V63">
        <v>62</v>
      </c>
      <c r="W63" s="11">
        <f t="shared" si="20"/>
        <v>245037.09088535694</v>
      </c>
      <c r="X63">
        <f t="shared" si="18"/>
        <v>120068.17453382492</v>
      </c>
      <c r="Y63" s="10">
        <f t="shared" si="19"/>
        <v>1.2545224622054594</v>
      </c>
      <c r="Z63">
        <v>203344</v>
      </c>
      <c r="AB63">
        <v>1.1000000000000001</v>
      </c>
      <c r="AC63">
        <v>62</v>
      </c>
      <c r="AD63" s="8">
        <f t="shared" si="21"/>
        <v>344476.99267834739</v>
      </c>
      <c r="AF63">
        <v>62</v>
      </c>
      <c r="AG63">
        <f t="shared" si="15"/>
        <v>305729.85904923844</v>
      </c>
      <c r="AH63">
        <f t="shared" si="16"/>
        <v>0.27454341393735332</v>
      </c>
    </row>
    <row r="64" spans="1:34" x14ac:dyDescent="0.4">
      <c r="A64">
        <v>63</v>
      </c>
      <c r="B64">
        <f t="shared" si="2"/>
        <v>50015</v>
      </c>
      <c r="C64">
        <f t="shared" si="3"/>
        <v>2.6</v>
      </c>
      <c r="D64">
        <f t="shared" si="4"/>
        <v>19237</v>
      </c>
      <c r="E64">
        <f t="shared" si="5"/>
        <v>13.286035066475314</v>
      </c>
      <c r="F64">
        <f t="shared" si="6"/>
        <v>255583</v>
      </c>
      <c r="G64">
        <f t="shared" si="7"/>
        <v>179522</v>
      </c>
      <c r="H64">
        <f t="shared" si="17"/>
        <v>621173</v>
      </c>
      <c r="J64">
        <f t="shared" si="9"/>
        <v>1440.25</v>
      </c>
      <c r="K64">
        <f t="shared" si="10"/>
        <v>17582.349999999999</v>
      </c>
      <c r="M64">
        <v>63</v>
      </c>
      <c r="N64">
        <f t="shared" si="11"/>
        <v>127791</v>
      </c>
      <c r="O64">
        <v>63</v>
      </c>
      <c r="P64">
        <v>255570</v>
      </c>
      <c r="Q64">
        <v>63</v>
      </c>
      <c r="R64">
        <f t="shared" si="12"/>
        <v>207057</v>
      </c>
      <c r="T64">
        <v>207045</v>
      </c>
      <c r="U64">
        <v>1.08</v>
      </c>
      <c r="V64">
        <v>63</v>
      </c>
      <c r="W64" s="11">
        <f t="shared" si="20"/>
        <v>264640.05815618549</v>
      </c>
      <c r="X64">
        <f t="shared" si="18"/>
        <v>128350.42820574998</v>
      </c>
      <c r="Y64" s="10">
        <f t="shared" si="19"/>
        <v>1.2781765227664783</v>
      </c>
      <c r="Z64">
        <v>213511</v>
      </c>
      <c r="AB64">
        <v>1.1000000000000001</v>
      </c>
      <c r="AC64">
        <v>63</v>
      </c>
      <c r="AD64" s="8">
        <f t="shared" si="21"/>
        <v>378924.69194618217</v>
      </c>
      <c r="AF64">
        <v>63</v>
      </c>
      <c r="AG64">
        <f t="shared" si="15"/>
        <v>332034.69497300824</v>
      </c>
      <c r="AH64">
        <f t="shared" si="16"/>
        <v>0.28347107438016528</v>
      </c>
    </row>
    <row r="65" spans="1:34" x14ac:dyDescent="0.4">
      <c r="A65">
        <v>64</v>
      </c>
      <c r="B65">
        <f t="shared" si="2"/>
        <v>52434</v>
      </c>
      <c r="C65">
        <f t="shared" si="3"/>
        <v>2.6333333333333333</v>
      </c>
      <c r="D65">
        <f t="shared" si="4"/>
        <v>19912</v>
      </c>
      <c r="E65">
        <f t="shared" si="5"/>
        <v>13.286035066475314</v>
      </c>
      <c r="F65">
        <f t="shared" si="6"/>
        <v>264552</v>
      </c>
      <c r="G65">
        <f t="shared" si="7"/>
        <v>188189</v>
      </c>
      <c r="H65">
        <f t="shared" si="17"/>
        <v>693353</v>
      </c>
      <c r="J65">
        <f t="shared" si="9"/>
        <v>1479</v>
      </c>
      <c r="K65">
        <f t="shared" si="10"/>
        <v>18267.2</v>
      </c>
      <c r="M65">
        <v>64</v>
      </c>
      <c r="N65">
        <f t="shared" si="11"/>
        <v>132276</v>
      </c>
      <c r="O65">
        <v>64</v>
      </c>
      <c r="P65">
        <v>264538</v>
      </c>
      <c r="Q65">
        <v>64</v>
      </c>
      <c r="R65">
        <f t="shared" si="12"/>
        <v>231117</v>
      </c>
      <c r="T65">
        <v>231110</v>
      </c>
      <c r="U65">
        <v>1.1499999999999999</v>
      </c>
      <c r="V65">
        <v>64</v>
      </c>
      <c r="W65" s="11">
        <f t="shared" si="20"/>
        <v>304336.06687961327</v>
      </c>
      <c r="X65">
        <f t="shared" si="18"/>
        <v>146081.31210221438</v>
      </c>
      <c r="Y65" s="10">
        <f t="shared" si="19"/>
        <v>1.3168450819073743</v>
      </c>
      <c r="Z65">
        <v>245538</v>
      </c>
      <c r="AB65">
        <v>1.1000000000000001</v>
      </c>
      <c r="AC65">
        <v>64</v>
      </c>
      <c r="AD65" s="8">
        <f t="shared" si="21"/>
        <v>416817.1611408004</v>
      </c>
      <c r="AF65">
        <v>64</v>
      </c>
      <c r="AG65">
        <f t="shared" si="15"/>
        <v>366710.88516662398</v>
      </c>
      <c r="AH65">
        <f t="shared" si="16"/>
        <v>0.29254157739006226</v>
      </c>
    </row>
    <row r="66" spans="1:34" x14ac:dyDescent="0.4">
      <c r="A66">
        <v>65</v>
      </c>
      <c r="B66">
        <f t="shared" si="2"/>
        <v>54931</v>
      </c>
      <c r="C66">
        <f t="shared" si="3"/>
        <v>2.6666666666666665</v>
      </c>
      <c r="D66">
        <f t="shared" si="4"/>
        <v>20599</v>
      </c>
      <c r="E66">
        <f t="shared" si="5"/>
        <v>13.286035066475314</v>
      </c>
      <c r="F66">
        <f t="shared" si="6"/>
        <v>273679</v>
      </c>
      <c r="G66">
        <f t="shared" si="7"/>
        <v>197117</v>
      </c>
      <c r="H66">
        <f t="shared" si="17"/>
        <v>733585</v>
      </c>
      <c r="J66">
        <f t="shared" si="9"/>
        <v>1583.25</v>
      </c>
      <c r="K66">
        <f t="shared" si="10"/>
        <v>18971.25</v>
      </c>
      <c r="M66">
        <v>65</v>
      </c>
      <c r="N66">
        <f t="shared" si="11"/>
        <v>136839</v>
      </c>
      <c r="O66">
        <v>65</v>
      </c>
      <c r="P66">
        <v>273679</v>
      </c>
      <c r="Q66">
        <v>65</v>
      </c>
      <c r="R66">
        <f t="shared" si="12"/>
        <v>244528</v>
      </c>
      <c r="T66">
        <v>244516</v>
      </c>
      <c r="U66">
        <v>1.02</v>
      </c>
      <c r="V66">
        <v>65</v>
      </c>
      <c r="W66" s="11">
        <f t="shared" si="20"/>
        <v>310422.78821720555</v>
      </c>
      <c r="X66">
        <f t="shared" ref="X66:X97" si="22">W66*(0.8-V66/200)</f>
        <v>147450.82440317265</v>
      </c>
      <c r="Y66" s="10">
        <f t="shared" ref="Y66:Y100" si="23">W66/T66</f>
        <v>1.2695397774264487</v>
      </c>
      <c r="Z66">
        <v>252904</v>
      </c>
      <c r="AB66">
        <v>1.1000000000000001</v>
      </c>
      <c r="AC66">
        <v>65</v>
      </c>
      <c r="AD66" s="8">
        <f t="shared" si="21"/>
        <v>458498.8772548805</v>
      </c>
      <c r="AF66">
        <v>65</v>
      </c>
      <c r="AG66">
        <f t="shared" si="15"/>
        <v>396459.6109064151</v>
      </c>
      <c r="AH66">
        <f t="shared" si="16"/>
        <v>0.30175492296704415</v>
      </c>
    </row>
    <row r="67" spans="1:34" x14ac:dyDescent="0.4">
      <c r="A67">
        <v>66</v>
      </c>
      <c r="B67">
        <f t="shared" ref="B67:B100" si="24">ROUNDDOWN(A67*A67*MAX(1,A67/10 +A67/10)*MAX(1,(A67-70)/10),0)+6</f>
        <v>57505</v>
      </c>
      <c r="C67">
        <f t="shared" ref="C67:C100" si="25">A67/30+0.5</f>
        <v>2.7</v>
      </c>
      <c r="D67">
        <f t="shared" ref="D67:D100" si="26">ROUND(B67/C67,0)</f>
        <v>21298</v>
      </c>
      <c r="E67">
        <f t="shared" ref="E67:E100" si="27">1+((ROUNDDOWN(A67/10,0))^1.4)</f>
        <v>13.286035066475314</v>
      </c>
      <c r="F67">
        <f t="shared" ref="F67:F100" si="28">ROUND(D67*E67,0)</f>
        <v>282966</v>
      </c>
      <c r="G67">
        <f t="shared" ref="G67:G100" si="29">FLOOR(B67*(100-A67)/100+F67*A67/100,1)</f>
        <v>206309</v>
      </c>
      <c r="H67">
        <f t="shared" si="17"/>
        <v>792314</v>
      </c>
      <c r="J67">
        <f t="shared" ref="J67:J100" si="30">((A67/2)*(A67/2))+A67*ROUND(A67/10,0)+7+A67</f>
        <v>1624</v>
      </c>
      <c r="K67">
        <f t="shared" ref="K67:K100" si="31">(A67*A67*A67)/20+40+80*A67</f>
        <v>19694.8</v>
      </c>
      <c r="M67">
        <v>66</v>
      </c>
      <c r="N67">
        <f t="shared" ref="N67:N100" si="32">FLOOR(MAX(F67,D67)/2,1)</f>
        <v>141483</v>
      </c>
      <c r="O67">
        <v>66</v>
      </c>
      <c r="P67">
        <v>282966</v>
      </c>
      <c r="Q67">
        <v>66</v>
      </c>
      <c r="R67">
        <f t="shared" ref="R67:R100" si="33">FLOOR(H67/3,1)</f>
        <v>264104</v>
      </c>
      <c r="T67">
        <v>264092</v>
      </c>
      <c r="U67">
        <v>1.03</v>
      </c>
      <c r="V67">
        <v>66</v>
      </c>
      <c r="W67" s="11">
        <f t="shared" ref="W67:W100" si="34">W66*U67</f>
        <v>319735.47186372173</v>
      </c>
      <c r="X67">
        <f t="shared" si="22"/>
        <v>150275.67177594922</v>
      </c>
      <c r="Y67" s="10">
        <f t="shared" si="23"/>
        <v>1.2106973019391793</v>
      </c>
      <c r="Z67">
        <v>257962</v>
      </c>
      <c r="AB67">
        <v>1.1000000000000001</v>
      </c>
      <c r="AC67">
        <v>66</v>
      </c>
      <c r="AD67" s="8">
        <f t="shared" ref="AD67:AD100" si="35">AD66*AB67</f>
        <v>504348.76498036861</v>
      </c>
      <c r="AF67">
        <v>66</v>
      </c>
      <c r="AG67">
        <f t="shared" ref="AG67:AG100" si="36">Z67*AH67+AD67*(1-AH67)</f>
        <v>427695.10476425395</v>
      </c>
      <c r="AH67">
        <f t="shared" ref="AH67:AH100" si="37">(AF67/99)*(AF67/99)*0.7</f>
        <v>0.31111111111111106</v>
      </c>
    </row>
    <row r="68" spans="1:34" x14ac:dyDescent="0.4">
      <c r="A68">
        <v>67</v>
      </c>
      <c r="B68">
        <f t="shared" si="24"/>
        <v>60158</v>
      </c>
      <c r="C68">
        <f t="shared" si="25"/>
        <v>2.7333333333333334</v>
      </c>
      <c r="D68">
        <f t="shared" si="26"/>
        <v>22009</v>
      </c>
      <c r="E68">
        <f t="shared" si="27"/>
        <v>13.286035066475314</v>
      </c>
      <c r="F68">
        <f t="shared" si="28"/>
        <v>292412</v>
      </c>
      <c r="G68">
        <f t="shared" si="29"/>
        <v>215768</v>
      </c>
      <c r="H68">
        <f t="shared" si="17"/>
        <v>836941</v>
      </c>
      <c r="J68">
        <f t="shared" si="30"/>
        <v>1665.25</v>
      </c>
      <c r="K68">
        <f t="shared" si="31"/>
        <v>20438.150000000001</v>
      </c>
      <c r="M68">
        <v>67</v>
      </c>
      <c r="N68">
        <f t="shared" si="32"/>
        <v>146206</v>
      </c>
      <c r="O68">
        <v>67</v>
      </c>
      <c r="P68">
        <v>292412</v>
      </c>
      <c r="Q68">
        <v>67</v>
      </c>
      <c r="R68">
        <f t="shared" si="33"/>
        <v>278980</v>
      </c>
      <c r="T68">
        <v>278968</v>
      </c>
      <c r="U68">
        <v>1.05</v>
      </c>
      <c r="V68">
        <v>67</v>
      </c>
      <c r="W68" s="11">
        <f t="shared" si="34"/>
        <v>335722.24545690784</v>
      </c>
      <c r="X68">
        <f t="shared" si="22"/>
        <v>156110.84413746215</v>
      </c>
      <c r="Y68" s="10">
        <f t="shared" si="23"/>
        <v>1.2034435686419511</v>
      </c>
      <c r="Z68">
        <v>270860</v>
      </c>
      <c r="AB68">
        <v>1.1000000000000001</v>
      </c>
      <c r="AC68">
        <v>67</v>
      </c>
      <c r="AD68" s="8">
        <f t="shared" si="35"/>
        <v>554783.64147840557</v>
      </c>
      <c r="AF68">
        <v>67</v>
      </c>
      <c r="AG68">
        <f t="shared" si="36"/>
        <v>463754.84251732053</v>
      </c>
      <c r="AH68">
        <f t="shared" si="37"/>
        <v>0.32061014182226305</v>
      </c>
    </row>
    <row r="69" spans="1:34" x14ac:dyDescent="0.4">
      <c r="A69">
        <v>68</v>
      </c>
      <c r="B69">
        <f t="shared" si="24"/>
        <v>62892</v>
      </c>
      <c r="C69">
        <f t="shared" si="25"/>
        <v>2.7666666666666666</v>
      </c>
      <c r="D69">
        <f t="shared" si="26"/>
        <v>22732</v>
      </c>
      <c r="E69">
        <f t="shared" si="27"/>
        <v>13.286035066475314</v>
      </c>
      <c r="F69">
        <f t="shared" si="28"/>
        <v>302018</v>
      </c>
      <c r="G69">
        <f t="shared" si="29"/>
        <v>225497</v>
      </c>
      <c r="H69">
        <f t="shared" si="17"/>
        <v>918850</v>
      </c>
      <c r="J69">
        <f t="shared" si="30"/>
        <v>1707</v>
      </c>
      <c r="K69">
        <f t="shared" si="31"/>
        <v>21201.599999999999</v>
      </c>
      <c r="M69">
        <v>68</v>
      </c>
      <c r="N69">
        <f t="shared" si="32"/>
        <v>151009</v>
      </c>
      <c r="O69">
        <v>68</v>
      </c>
      <c r="P69">
        <v>302018</v>
      </c>
      <c r="Q69">
        <v>68</v>
      </c>
      <c r="R69">
        <f t="shared" si="33"/>
        <v>306283</v>
      </c>
      <c r="T69">
        <v>306275</v>
      </c>
      <c r="U69">
        <v>1.1000000000000001</v>
      </c>
      <c r="V69">
        <v>68</v>
      </c>
      <c r="W69" s="11">
        <f t="shared" si="34"/>
        <v>369294.47000259865</v>
      </c>
      <c r="X69">
        <f t="shared" si="22"/>
        <v>169875.4562011954</v>
      </c>
      <c r="Y69" s="10">
        <f t="shared" si="23"/>
        <v>1.2057610644113905</v>
      </c>
      <c r="Z69">
        <v>292529</v>
      </c>
      <c r="AB69">
        <v>1.1000000000000001</v>
      </c>
      <c r="AC69">
        <v>68</v>
      </c>
      <c r="AD69" s="8">
        <f t="shared" si="35"/>
        <v>610262.00562624622</v>
      </c>
      <c r="AF69">
        <v>68</v>
      </c>
      <c r="AG69">
        <f t="shared" si="36"/>
        <v>505330.04025423987</v>
      </c>
      <c r="AH69">
        <f t="shared" si="37"/>
        <v>0.3302520151004999</v>
      </c>
    </row>
    <row r="70" spans="1:34" x14ac:dyDescent="0.4">
      <c r="A70">
        <v>69</v>
      </c>
      <c r="B70">
        <f t="shared" si="24"/>
        <v>65707</v>
      </c>
      <c r="C70">
        <f t="shared" si="25"/>
        <v>2.8</v>
      </c>
      <c r="D70">
        <f t="shared" si="26"/>
        <v>23467</v>
      </c>
      <c r="E70">
        <f t="shared" si="27"/>
        <v>13.286035066475314</v>
      </c>
      <c r="F70">
        <f t="shared" si="28"/>
        <v>311783</v>
      </c>
      <c r="G70">
        <f t="shared" si="29"/>
        <v>235499</v>
      </c>
      <c r="H70">
        <f t="shared" si="17"/>
        <v>969084</v>
      </c>
      <c r="J70">
        <f t="shared" si="30"/>
        <v>1749.25</v>
      </c>
      <c r="K70">
        <f t="shared" si="31"/>
        <v>21985.45</v>
      </c>
      <c r="M70">
        <v>69</v>
      </c>
      <c r="N70">
        <f t="shared" si="32"/>
        <v>155891</v>
      </c>
      <c r="O70">
        <v>69</v>
      </c>
      <c r="P70">
        <v>311770</v>
      </c>
      <c r="Q70">
        <v>69</v>
      </c>
      <c r="R70">
        <f t="shared" si="33"/>
        <v>323028</v>
      </c>
      <c r="T70">
        <v>323013</v>
      </c>
      <c r="U70">
        <v>1.4</v>
      </c>
      <c r="V70">
        <v>69</v>
      </c>
      <c r="W70" s="11">
        <f t="shared" si="34"/>
        <v>517012.25800363807</v>
      </c>
      <c r="X70">
        <f t="shared" si="22"/>
        <v>235240.57739165536</v>
      </c>
      <c r="Y70" s="10">
        <f t="shared" si="23"/>
        <v>1.6005927253814491</v>
      </c>
      <c r="Z70">
        <v>438793</v>
      </c>
      <c r="AB70">
        <v>1.1000000000000001</v>
      </c>
      <c r="AC70">
        <v>69</v>
      </c>
      <c r="AD70" s="8">
        <f t="shared" si="35"/>
        <v>671288.20618887094</v>
      </c>
      <c r="AF70">
        <v>69</v>
      </c>
      <c r="AG70">
        <f t="shared" si="36"/>
        <v>592231.29631583253</v>
      </c>
      <c r="AH70">
        <f t="shared" si="37"/>
        <v>0.34003673094582187</v>
      </c>
    </row>
    <row r="71" spans="1:34" x14ac:dyDescent="0.4">
      <c r="A71">
        <v>70</v>
      </c>
      <c r="B71">
        <f t="shared" si="24"/>
        <v>68606</v>
      </c>
      <c r="C71">
        <f t="shared" si="25"/>
        <v>2.8333333333333335</v>
      </c>
      <c r="D71">
        <f t="shared" si="26"/>
        <v>24214</v>
      </c>
      <c r="E71">
        <f t="shared" si="27"/>
        <v>16.245344971379453</v>
      </c>
      <c r="F71">
        <f t="shared" si="28"/>
        <v>393365</v>
      </c>
      <c r="G71">
        <f t="shared" si="29"/>
        <v>295937</v>
      </c>
      <c r="H71">
        <f t="shared" ref="H71:H100" si="38">G71+H67</f>
        <v>1088251</v>
      </c>
      <c r="J71">
        <f t="shared" si="30"/>
        <v>1792</v>
      </c>
      <c r="K71">
        <f t="shared" si="31"/>
        <v>22790</v>
      </c>
      <c r="M71">
        <v>70</v>
      </c>
      <c r="N71">
        <f t="shared" si="32"/>
        <v>196682</v>
      </c>
      <c r="O71">
        <v>70</v>
      </c>
      <c r="P71">
        <v>393365</v>
      </c>
      <c r="Q71">
        <v>70</v>
      </c>
      <c r="R71">
        <f t="shared" si="33"/>
        <v>362750</v>
      </c>
      <c r="T71">
        <v>362738</v>
      </c>
      <c r="U71">
        <v>1.02</v>
      </c>
      <c r="V71">
        <v>70</v>
      </c>
      <c r="W71" s="11">
        <f t="shared" si="34"/>
        <v>527352.50316371082</v>
      </c>
      <c r="X71">
        <f t="shared" si="22"/>
        <v>237308.62642366989</v>
      </c>
      <c r="Y71" s="10">
        <f t="shared" si="23"/>
        <v>1.453811023834588</v>
      </c>
      <c r="Z71">
        <v>451957</v>
      </c>
      <c r="AB71">
        <v>1.3</v>
      </c>
      <c r="AC71">
        <v>70</v>
      </c>
      <c r="AD71" s="8">
        <f t="shared" si="35"/>
        <v>872674.66804553231</v>
      </c>
      <c r="AF71">
        <v>70</v>
      </c>
      <c r="AG71">
        <f t="shared" si="36"/>
        <v>725438.50832752651</v>
      </c>
      <c r="AH71">
        <f t="shared" si="37"/>
        <v>0.34996428935822871</v>
      </c>
    </row>
    <row r="72" spans="1:34" x14ac:dyDescent="0.4">
      <c r="A72">
        <v>71</v>
      </c>
      <c r="B72">
        <f t="shared" si="24"/>
        <v>71588</v>
      </c>
      <c r="C72">
        <f t="shared" si="25"/>
        <v>2.8666666666666667</v>
      </c>
      <c r="D72">
        <f t="shared" si="26"/>
        <v>24973</v>
      </c>
      <c r="E72">
        <f t="shared" si="27"/>
        <v>16.245344971379453</v>
      </c>
      <c r="F72">
        <f t="shared" si="28"/>
        <v>405695</v>
      </c>
      <c r="G72">
        <f t="shared" si="29"/>
        <v>308803</v>
      </c>
      <c r="H72">
        <f t="shared" si="38"/>
        <v>1145744</v>
      </c>
      <c r="J72">
        <f t="shared" si="30"/>
        <v>1835.25</v>
      </c>
      <c r="K72">
        <f t="shared" si="31"/>
        <v>23615.55</v>
      </c>
      <c r="M72">
        <v>71</v>
      </c>
      <c r="N72">
        <f t="shared" si="32"/>
        <v>202847</v>
      </c>
      <c r="O72">
        <v>71</v>
      </c>
      <c r="P72">
        <v>405679</v>
      </c>
      <c r="Q72">
        <v>71</v>
      </c>
      <c r="R72">
        <f t="shared" si="33"/>
        <v>381914</v>
      </c>
      <c r="T72">
        <v>381898</v>
      </c>
      <c r="U72">
        <v>1.03</v>
      </c>
      <c r="V72">
        <v>71</v>
      </c>
      <c r="W72" s="11">
        <f t="shared" si="34"/>
        <v>543173.0782586222</v>
      </c>
      <c r="X72">
        <f t="shared" si="22"/>
        <v>241712.01982508693</v>
      </c>
      <c r="Y72" s="10">
        <f t="shared" si="23"/>
        <v>1.4222988291602003</v>
      </c>
      <c r="Z72">
        <v>465516</v>
      </c>
      <c r="AB72">
        <v>1.08</v>
      </c>
      <c r="AC72">
        <v>71</v>
      </c>
      <c r="AD72" s="8">
        <f t="shared" si="35"/>
        <v>942488.64148917492</v>
      </c>
      <c r="AF72">
        <v>71</v>
      </c>
      <c r="AG72">
        <f t="shared" si="36"/>
        <v>770761.94421105518</v>
      </c>
      <c r="AH72">
        <f t="shared" si="37"/>
        <v>0.36003469033772062</v>
      </c>
    </row>
    <row r="73" spans="1:34" x14ac:dyDescent="0.4">
      <c r="A73">
        <v>72</v>
      </c>
      <c r="B73">
        <f t="shared" si="24"/>
        <v>74655</v>
      </c>
      <c r="C73">
        <f t="shared" si="25"/>
        <v>2.9</v>
      </c>
      <c r="D73">
        <f t="shared" si="26"/>
        <v>25743</v>
      </c>
      <c r="E73">
        <f t="shared" si="27"/>
        <v>16.245344971379453</v>
      </c>
      <c r="F73">
        <f t="shared" si="28"/>
        <v>418204</v>
      </c>
      <c r="G73">
        <f t="shared" si="29"/>
        <v>322010</v>
      </c>
      <c r="H73">
        <f t="shared" si="38"/>
        <v>1240860</v>
      </c>
      <c r="J73">
        <f t="shared" si="30"/>
        <v>1879</v>
      </c>
      <c r="K73">
        <f t="shared" si="31"/>
        <v>24462.400000000001</v>
      </c>
      <c r="M73">
        <v>72</v>
      </c>
      <c r="N73">
        <f t="shared" si="32"/>
        <v>209102</v>
      </c>
      <c r="O73">
        <v>72</v>
      </c>
      <c r="P73">
        <v>418204</v>
      </c>
      <c r="Q73">
        <v>72</v>
      </c>
      <c r="R73">
        <f t="shared" si="33"/>
        <v>413620</v>
      </c>
      <c r="T73">
        <v>413612</v>
      </c>
      <c r="U73">
        <v>1.03</v>
      </c>
      <c r="V73">
        <v>72</v>
      </c>
      <c r="W73" s="11">
        <f t="shared" si="34"/>
        <v>559468.27060638089</v>
      </c>
      <c r="X73">
        <f t="shared" si="22"/>
        <v>246166.03906680763</v>
      </c>
      <c r="Y73" s="10">
        <f t="shared" si="23"/>
        <v>1.3526403262148605</v>
      </c>
      <c r="Z73">
        <v>479481</v>
      </c>
      <c r="AB73">
        <v>1.08</v>
      </c>
      <c r="AC73">
        <v>72</v>
      </c>
      <c r="AD73" s="8">
        <f t="shared" si="35"/>
        <v>1017887.732808309</v>
      </c>
      <c r="AF73">
        <v>72</v>
      </c>
      <c r="AG73">
        <f t="shared" si="36"/>
        <v>818543.75239663757</v>
      </c>
      <c r="AH73">
        <f t="shared" si="37"/>
        <v>0.3702479338842975</v>
      </c>
    </row>
    <row r="74" spans="1:34" x14ac:dyDescent="0.4">
      <c r="A74">
        <v>73</v>
      </c>
      <c r="B74">
        <f t="shared" si="24"/>
        <v>77809</v>
      </c>
      <c r="C74">
        <f t="shared" si="25"/>
        <v>2.9333333333333331</v>
      </c>
      <c r="D74">
        <f t="shared" si="26"/>
        <v>26526</v>
      </c>
      <c r="E74">
        <f t="shared" si="27"/>
        <v>16.245344971379453</v>
      </c>
      <c r="F74">
        <f t="shared" si="28"/>
        <v>430924</v>
      </c>
      <c r="G74">
        <f t="shared" si="29"/>
        <v>335582</v>
      </c>
      <c r="H74">
        <f t="shared" si="38"/>
        <v>1304666</v>
      </c>
      <c r="J74">
        <f t="shared" si="30"/>
        <v>1923.25</v>
      </c>
      <c r="K74">
        <f t="shared" si="31"/>
        <v>25330.85</v>
      </c>
      <c r="M74">
        <v>73</v>
      </c>
      <c r="N74">
        <f t="shared" si="32"/>
        <v>215462</v>
      </c>
      <c r="O74">
        <v>73</v>
      </c>
      <c r="P74">
        <v>430908</v>
      </c>
      <c r="Q74">
        <v>73</v>
      </c>
      <c r="R74">
        <f t="shared" si="33"/>
        <v>434888</v>
      </c>
      <c r="T74">
        <v>434870</v>
      </c>
      <c r="U74">
        <v>1.03</v>
      </c>
      <c r="V74">
        <v>73</v>
      </c>
      <c r="W74" s="11">
        <f t="shared" si="34"/>
        <v>576252.31872457231</v>
      </c>
      <c r="X74">
        <f t="shared" si="22"/>
        <v>250669.75864518899</v>
      </c>
      <c r="Y74" s="10">
        <f t="shared" si="23"/>
        <v>1.3251139851555001</v>
      </c>
      <c r="Z74">
        <v>493866</v>
      </c>
      <c r="AB74">
        <v>1.08</v>
      </c>
      <c r="AC74">
        <v>73</v>
      </c>
      <c r="AD74" s="8">
        <f t="shared" si="35"/>
        <v>1099318.7514329739</v>
      </c>
      <c r="AF74">
        <v>73</v>
      </c>
      <c r="AG74">
        <f t="shared" si="36"/>
        <v>868881.00031875877</v>
      </c>
      <c r="AH74">
        <f t="shared" si="37"/>
        <v>0.3806040199979594</v>
      </c>
    </row>
    <row r="75" spans="1:34" x14ac:dyDescent="0.4">
      <c r="A75">
        <v>74</v>
      </c>
      <c r="B75">
        <f t="shared" si="24"/>
        <v>81050</v>
      </c>
      <c r="C75">
        <f t="shared" si="25"/>
        <v>2.9666666666666668</v>
      </c>
      <c r="D75">
        <f t="shared" si="26"/>
        <v>27320</v>
      </c>
      <c r="E75">
        <f t="shared" si="27"/>
        <v>16.245344971379453</v>
      </c>
      <c r="F75">
        <f t="shared" si="28"/>
        <v>443823</v>
      </c>
      <c r="G75">
        <f t="shared" si="29"/>
        <v>349502</v>
      </c>
      <c r="H75">
        <f t="shared" si="38"/>
        <v>1437753</v>
      </c>
      <c r="J75">
        <f t="shared" si="30"/>
        <v>1968</v>
      </c>
      <c r="K75">
        <f t="shared" si="31"/>
        <v>26221.200000000001</v>
      </c>
      <c r="M75">
        <v>74</v>
      </c>
      <c r="N75">
        <f t="shared" si="32"/>
        <v>221911</v>
      </c>
      <c r="O75">
        <v>74</v>
      </c>
      <c r="P75">
        <v>443823</v>
      </c>
      <c r="Q75">
        <v>74</v>
      </c>
      <c r="R75">
        <f t="shared" si="33"/>
        <v>479251</v>
      </c>
      <c r="T75">
        <v>479238</v>
      </c>
      <c r="U75">
        <v>1.1000000000000001</v>
      </c>
      <c r="V75">
        <v>74</v>
      </c>
      <c r="W75" s="11">
        <f t="shared" si="34"/>
        <v>633877.55059702962</v>
      </c>
      <c r="X75">
        <f t="shared" si="22"/>
        <v>272567.34675672278</v>
      </c>
      <c r="Y75" s="10">
        <f t="shared" si="23"/>
        <v>1.3226779817064374</v>
      </c>
      <c r="Z75">
        <v>543252</v>
      </c>
      <c r="AB75">
        <v>1.08</v>
      </c>
      <c r="AC75">
        <v>74</v>
      </c>
      <c r="AD75" s="8">
        <f t="shared" si="35"/>
        <v>1187264.2515476118</v>
      </c>
      <c r="AF75">
        <v>74</v>
      </c>
      <c r="AG75">
        <f t="shared" si="36"/>
        <v>935389.16098212812</v>
      </c>
      <c r="AH75">
        <f t="shared" si="37"/>
        <v>0.39110294867870626</v>
      </c>
    </row>
    <row r="76" spans="1:34" x14ac:dyDescent="0.4">
      <c r="A76">
        <v>75</v>
      </c>
      <c r="B76">
        <f t="shared" si="24"/>
        <v>84381</v>
      </c>
      <c r="C76">
        <f t="shared" si="25"/>
        <v>3</v>
      </c>
      <c r="D76">
        <f t="shared" si="26"/>
        <v>28127</v>
      </c>
      <c r="E76">
        <f t="shared" si="27"/>
        <v>16.245344971379453</v>
      </c>
      <c r="F76">
        <f t="shared" si="28"/>
        <v>456933</v>
      </c>
      <c r="G76">
        <f t="shared" si="29"/>
        <v>363795</v>
      </c>
      <c r="H76">
        <f t="shared" si="38"/>
        <v>1509539</v>
      </c>
      <c r="J76">
        <f t="shared" si="30"/>
        <v>2088.25</v>
      </c>
      <c r="K76">
        <f t="shared" si="31"/>
        <v>27133.75</v>
      </c>
      <c r="M76">
        <v>75</v>
      </c>
      <c r="N76">
        <f t="shared" si="32"/>
        <v>228466</v>
      </c>
      <c r="O76">
        <v>75</v>
      </c>
      <c r="P76">
        <v>456933</v>
      </c>
      <c r="Q76">
        <v>75</v>
      </c>
      <c r="R76">
        <f t="shared" si="33"/>
        <v>503179</v>
      </c>
      <c r="T76">
        <v>503163</v>
      </c>
      <c r="U76">
        <v>1.03</v>
      </c>
      <c r="V76">
        <v>75</v>
      </c>
      <c r="W76" s="11">
        <f t="shared" si="34"/>
        <v>652893.87711494055</v>
      </c>
      <c r="X76">
        <f t="shared" si="22"/>
        <v>277479.89777384978</v>
      </c>
      <c r="Y76" s="10">
        <f t="shared" si="23"/>
        <v>1.2975792677818929</v>
      </c>
      <c r="Z76">
        <v>559550</v>
      </c>
      <c r="AB76">
        <v>1.08</v>
      </c>
      <c r="AC76">
        <v>75</v>
      </c>
      <c r="AD76" s="8">
        <f t="shared" si="35"/>
        <v>1282245.3916714208</v>
      </c>
      <c r="AF76">
        <v>75</v>
      </c>
      <c r="AG76">
        <f t="shared" si="36"/>
        <v>991906.33395218616</v>
      </c>
      <c r="AH76">
        <f t="shared" si="37"/>
        <v>0.40174471992653804</v>
      </c>
    </row>
    <row r="77" spans="1:34" x14ac:dyDescent="0.4">
      <c r="A77">
        <v>76</v>
      </c>
      <c r="B77">
        <f t="shared" si="24"/>
        <v>87801</v>
      </c>
      <c r="C77">
        <f t="shared" si="25"/>
        <v>3.0333333333333332</v>
      </c>
      <c r="D77">
        <f t="shared" si="26"/>
        <v>28945</v>
      </c>
      <c r="E77">
        <f t="shared" si="27"/>
        <v>16.245344971379453</v>
      </c>
      <c r="F77">
        <f t="shared" si="28"/>
        <v>470222</v>
      </c>
      <c r="G77">
        <f t="shared" si="29"/>
        <v>378440</v>
      </c>
      <c r="H77">
        <f t="shared" si="38"/>
        <v>1619300</v>
      </c>
      <c r="J77">
        <f t="shared" si="30"/>
        <v>2135</v>
      </c>
      <c r="K77">
        <f t="shared" si="31"/>
        <v>28068.799999999999</v>
      </c>
      <c r="M77">
        <v>76</v>
      </c>
      <c r="N77">
        <f t="shared" si="32"/>
        <v>235111</v>
      </c>
      <c r="O77">
        <v>76</v>
      </c>
      <c r="P77">
        <v>470222</v>
      </c>
      <c r="Q77">
        <v>76</v>
      </c>
      <c r="R77">
        <f t="shared" si="33"/>
        <v>539766</v>
      </c>
      <c r="T77">
        <v>539759</v>
      </c>
      <c r="U77">
        <v>1.03</v>
      </c>
      <c r="V77">
        <v>76</v>
      </c>
      <c r="W77" s="11">
        <f t="shared" si="34"/>
        <v>672480.6934283888</v>
      </c>
      <c r="X77">
        <f t="shared" si="22"/>
        <v>282441.89123992331</v>
      </c>
      <c r="Y77" s="10">
        <f t="shared" si="23"/>
        <v>1.2458906538443801</v>
      </c>
      <c r="Z77">
        <v>576336</v>
      </c>
      <c r="AB77">
        <v>1.08</v>
      </c>
      <c r="AC77">
        <v>76</v>
      </c>
      <c r="AD77" s="8">
        <f t="shared" si="35"/>
        <v>1384825.0230051344</v>
      </c>
      <c r="AF77">
        <v>76</v>
      </c>
      <c r="AG77">
        <f t="shared" si="36"/>
        <v>1051299.5850075465</v>
      </c>
      <c r="AH77">
        <f t="shared" si="37"/>
        <v>0.41252933374145484</v>
      </c>
    </row>
    <row r="78" spans="1:34" x14ac:dyDescent="0.4">
      <c r="A78">
        <v>77</v>
      </c>
      <c r="B78">
        <f t="shared" si="24"/>
        <v>91312</v>
      </c>
      <c r="C78">
        <f t="shared" si="25"/>
        <v>3.0666666666666669</v>
      </c>
      <c r="D78">
        <f t="shared" si="26"/>
        <v>29776</v>
      </c>
      <c r="E78">
        <f t="shared" si="27"/>
        <v>16.245344971379453</v>
      </c>
      <c r="F78">
        <f t="shared" si="28"/>
        <v>483721</v>
      </c>
      <c r="G78">
        <f t="shared" si="29"/>
        <v>393466</v>
      </c>
      <c r="H78">
        <f t="shared" si="38"/>
        <v>1698132</v>
      </c>
      <c r="J78">
        <f t="shared" si="30"/>
        <v>2182.25</v>
      </c>
      <c r="K78">
        <f t="shared" si="31"/>
        <v>29026.65</v>
      </c>
      <c r="M78">
        <v>77</v>
      </c>
      <c r="N78">
        <f t="shared" si="32"/>
        <v>241860</v>
      </c>
      <c r="O78">
        <v>77</v>
      </c>
      <c r="P78">
        <v>483705</v>
      </c>
      <c r="Q78">
        <v>77</v>
      </c>
      <c r="R78">
        <f t="shared" si="33"/>
        <v>566044</v>
      </c>
      <c r="T78">
        <v>566021</v>
      </c>
      <c r="U78">
        <v>1.03</v>
      </c>
      <c r="V78">
        <v>77</v>
      </c>
      <c r="W78" s="11">
        <f t="shared" si="34"/>
        <v>692655.11423124047</v>
      </c>
      <c r="X78">
        <f t="shared" si="22"/>
        <v>287451.87240596482</v>
      </c>
      <c r="Y78" s="10">
        <f t="shared" si="23"/>
        <v>1.2237268833333754</v>
      </c>
      <c r="Z78">
        <v>593627</v>
      </c>
      <c r="AB78">
        <v>1.08</v>
      </c>
      <c r="AC78">
        <v>77</v>
      </c>
      <c r="AD78" s="8">
        <f t="shared" si="35"/>
        <v>1495611.0248455452</v>
      </c>
      <c r="AF78">
        <v>77</v>
      </c>
      <c r="AG78">
        <f t="shared" si="36"/>
        <v>1113659.7649418144</v>
      </c>
      <c r="AH78">
        <f t="shared" si="37"/>
        <v>0.42345679012345677</v>
      </c>
    </row>
    <row r="79" spans="1:34" x14ac:dyDescent="0.4">
      <c r="A79">
        <v>78</v>
      </c>
      <c r="B79">
        <f t="shared" si="24"/>
        <v>94916</v>
      </c>
      <c r="C79">
        <f t="shared" si="25"/>
        <v>3.1</v>
      </c>
      <c r="D79">
        <f t="shared" si="26"/>
        <v>30618</v>
      </c>
      <c r="E79">
        <f t="shared" si="27"/>
        <v>16.245344971379453</v>
      </c>
      <c r="F79">
        <f t="shared" si="28"/>
        <v>497400</v>
      </c>
      <c r="G79">
        <f t="shared" si="29"/>
        <v>408853</v>
      </c>
      <c r="H79">
        <f t="shared" si="38"/>
        <v>1846606</v>
      </c>
      <c r="J79">
        <f t="shared" si="30"/>
        <v>2230</v>
      </c>
      <c r="K79">
        <f t="shared" si="31"/>
        <v>30007.599999999999</v>
      </c>
      <c r="M79">
        <v>78</v>
      </c>
      <c r="N79">
        <f t="shared" si="32"/>
        <v>248700</v>
      </c>
      <c r="O79">
        <v>78</v>
      </c>
      <c r="P79">
        <v>497400</v>
      </c>
      <c r="Q79">
        <v>78</v>
      </c>
      <c r="R79">
        <f t="shared" si="33"/>
        <v>615535</v>
      </c>
      <c r="T79">
        <v>615522</v>
      </c>
      <c r="U79">
        <v>1.03</v>
      </c>
      <c r="V79">
        <v>78</v>
      </c>
      <c r="W79" s="11">
        <f t="shared" si="34"/>
        <v>713434.76765817765</v>
      </c>
      <c r="X79">
        <f t="shared" si="22"/>
        <v>292508.25473985285</v>
      </c>
      <c r="Y79" s="10">
        <f t="shared" si="23"/>
        <v>1.1590727344565712</v>
      </c>
      <c r="Z79">
        <v>611435</v>
      </c>
      <c r="AB79">
        <v>1.08</v>
      </c>
      <c r="AC79">
        <v>78</v>
      </c>
      <c r="AD79" s="8">
        <f t="shared" si="35"/>
        <v>1615259.9068331888</v>
      </c>
      <c r="AF79">
        <v>78</v>
      </c>
      <c r="AG79">
        <f t="shared" si="36"/>
        <v>1179070.792128446</v>
      </c>
      <c r="AH79">
        <f t="shared" si="37"/>
        <v>0.43452708907254356</v>
      </c>
    </row>
    <row r="80" spans="1:34" x14ac:dyDescent="0.4">
      <c r="A80">
        <v>79</v>
      </c>
      <c r="B80">
        <f t="shared" si="24"/>
        <v>98613</v>
      </c>
      <c r="C80">
        <f t="shared" si="25"/>
        <v>3.1333333333333333</v>
      </c>
      <c r="D80">
        <f t="shared" si="26"/>
        <v>31472</v>
      </c>
      <c r="E80">
        <f t="shared" si="27"/>
        <v>16.245344971379453</v>
      </c>
      <c r="F80">
        <f t="shared" si="28"/>
        <v>511273</v>
      </c>
      <c r="G80">
        <f t="shared" si="29"/>
        <v>424614</v>
      </c>
      <c r="H80">
        <f t="shared" si="38"/>
        <v>1934153</v>
      </c>
      <c r="J80">
        <f t="shared" si="30"/>
        <v>2278.25</v>
      </c>
      <c r="K80">
        <f t="shared" si="31"/>
        <v>31011.95</v>
      </c>
      <c r="M80">
        <v>79</v>
      </c>
      <c r="N80">
        <f t="shared" si="32"/>
        <v>255636</v>
      </c>
      <c r="O80">
        <v>79</v>
      </c>
      <c r="P80">
        <v>511273</v>
      </c>
      <c r="Q80">
        <v>79</v>
      </c>
      <c r="R80">
        <f t="shared" si="33"/>
        <v>644717</v>
      </c>
      <c r="T80">
        <v>644701</v>
      </c>
      <c r="U80">
        <v>1.4</v>
      </c>
      <c r="V80">
        <v>79</v>
      </c>
      <c r="W80" s="11">
        <f t="shared" si="34"/>
        <v>998808.67472144868</v>
      </c>
      <c r="X80">
        <f t="shared" si="22"/>
        <v>404517.51326218672</v>
      </c>
      <c r="Y80" s="10">
        <f t="shared" si="23"/>
        <v>1.5492587644837663</v>
      </c>
      <c r="Z80">
        <v>856010</v>
      </c>
      <c r="AB80">
        <v>1.08</v>
      </c>
      <c r="AC80">
        <v>79</v>
      </c>
      <c r="AD80" s="8">
        <f t="shared" si="35"/>
        <v>1744480.6993798441</v>
      </c>
      <c r="AF80">
        <v>79</v>
      </c>
      <c r="AG80">
        <f t="shared" si="36"/>
        <v>1348453.5649669552</v>
      </c>
      <c r="AH80">
        <f t="shared" si="37"/>
        <v>0.44574023058871542</v>
      </c>
    </row>
    <row r="81" spans="1:34" x14ac:dyDescent="0.4">
      <c r="A81">
        <v>80</v>
      </c>
      <c r="B81">
        <f t="shared" si="24"/>
        <v>102406</v>
      </c>
      <c r="C81">
        <f t="shared" si="25"/>
        <v>3.1666666666666665</v>
      </c>
      <c r="D81">
        <f t="shared" si="26"/>
        <v>32339</v>
      </c>
      <c r="E81">
        <f t="shared" si="27"/>
        <v>19.379173679952551</v>
      </c>
      <c r="F81">
        <f t="shared" si="28"/>
        <v>626703</v>
      </c>
      <c r="G81">
        <f t="shared" si="29"/>
        <v>521843</v>
      </c>
      <c r="H81">
        <f t="shared" si="38"/>
        <v>2141143</v>
      </c>
      <c r="J81">
        <f t="shared" si="30"/>
        <v>2327</v>
      </c>
      <c r="K81">
        <f t="shared" si="31"/>
        <v>32040</v>
      </c>
      <c r="M81">
        <v>80</v>
      </c>
      <c r="N81">
        <f t="shared" si="32"/>
        <v>313351</v>
      </c>
      <c r="O81">
        <v>80</v>
      </c>
      <c r="P81">
        <v>626684</v>
      </c>
      <c r="Q81">
        <v>80</v>
      </c>
      <c r="R81">
        <f t="shared" si="33"/>
        <v>713714</v>
      </c>
      <c r="T81">
        <v>713701</v>
      </c>
      <c r="U81">
        <v>1.02</v>
      </c>
      <c r="V81">
        <v>80</v>
      </c>
      <c r="W81" s="11">
        <f t="shared" si="34"/>
        <v>1018784.8482158777</v>
      </c>
      <c r="X81">
        <f t="shared" si="22"/>
        <v>407513.93928635109</v>
      </c>
      <c r="Y81" s="10">
        <f t="shared" si="23"/>
        <v>1.4274673122440318</v>
      </c>
      <c r="Z81">
        <v>873130</v>
      </c>
      <c r="AB81">
        <v>1.4</v>
      </c>
      <c r="AC81">
        <v>80</v>
      </c>
      <c r="AD81" s="8">
        <f t="shared" si="35"/>
        <v>2442272.9791317815</v>
      </c>
      <c r="AF81">
        <v>80</v>
      </c>
      <c r="AG81">
        <f t="shared" si="36"/>
        <v>1725023.6630915429</v>
      </c>
      <c r="AH81">
        <f t="shared" si="37"/>
        <v>0.4570962146719722</v>
      </c>
    </row>
    <row r="82" spans="1:34" x14ac:dyDescent="0.4">
      <c r="A82">
        <v>81</v>
      </c>
      <c r="B82">
        <f t="shared" si="24"/>
        <v>116923</v>
      </c>
      <c r="C82">
        <f t="shared" si="25"/>
        <v>3.2</v>
      </c>
      <c r="D82">
        <f t="shared" si="26"/>
        <v>36538</v>
      </c>
      <c r="E82">
        <f t="shared" si="27"/>
        <v>19.379173679952551</v>
      </c>
      <c r="F82">
        <f t="shared" si="28"/>
        <v>708076</v>
      </c>
      <c r="G82">
        <f t="shared" si="29"/>
        <v>595756</v>
      </c>
      <c r="H82">
        <f t="shared" si="38"/>
        <v>2293888</v>
      </c>
      <c r="J82">
        <f t="shared" si="30"/>
        <v>2376.25</v>
      </c>
      <c r="K82">
        <f t="shared" si="31"/>
        <v>33092.050000000003</v>
      </c>
      <c r="M82">
        <v>81</v>
      </c>
      <c r="N82">
        <f t="shared" si="32"/>
        <v>354038</v>
      </c>
      <c r="O82">
        <v>81</v>
      </c>
      <c r="P82">
        <v>708076</v>
      </c>
      <c r="Q82">
        <v>81</v>
      </c>
      <c r="R82">
        <f t="shared" si="33"/>
        <v>764629</v>
      </c>
      <c r="T82">
        <v>764606</v>
      </c>
      <c r="U82">
        <v>1.03</v>
      </c>
      <c r="V82">
        <v>81</v>
      </c>
      <c r="W82" s="11">
        <f t="shared" si="34"/>
        <v>1049348.393662354</v>
      </c>
      <c r="X82">
        <f t="shared" si="22"/>
        <v>414492.61549662985</v>
      </c>
      <c r="Y82" s="10">
        <f t="shared" si="23"/>
        <v>1.3724040795682404</v>
      </c>
      <c r="Z82">
        <v>899324</v>
      </c>
      <c r="AB82">
        <v>1.08</v>
      </c>
      <c r="AC82">
        <v>81</v>
      </c>
      <c r="AD82" s="8">
        <f t="shared" si="35"/>
        <v>2637654.8174623242</v>
      </c>
      <c r="AF82">
        <v>81</v>
      </c>
      <c r="AG82">
        <f t="shared" si="36"/>
        <v>1823081.6162217143</v>
      </c>
      <c r="AH82">
        <f t="shared" si="37"/>
        <v>0.46859504132231411</v>
      </c>
    </row>
    <row r="83" spans="1:34" x14ac:dyDescent="0.4">
      <c r="A83">
        <v>82</v>
      </c>
      <c r="B83">
        <f t="shared" si="24"/>
        <v>132334</v>
      </c>
      <c r="C83">
        <f t="shared" si="25"/>
        <v>3.2333333333333334</v>
      </c>
      <c r="D83">
        <f t="shared" si="26"/>
        <v>40928</v>
      </c>
      <c r="E83">
        <f t="shared" si="27"/>
        <v>19.379173679952551</v>
      </c>
      <c r="F83">
        <f t="shared" si="28"/>
        <v>793151</v>
      </c>
      <c r="G83">
        <f t="shared" si="29"/>
        <v>674203</v>
      </c>
      <c r="H83">
        <f t="shared" si="38"/>
        <v>2520809</v>
      </c>
      <c r="J83">
        <f t="shared" si="30"/>
        <v>2426</v>
      </c>
      <c r="K83">
        <f t="shared" si="31"/>
        <v>34168.400000000001</v>
      </c>
      <c r="M83">
        <v>82</v>
      </c>
      <c r="N83">
        <f t="shared" si="32"/>
        <v>396575</v>
      </c>
      <c r="O83">
        <v>82</v>
      </c>
      <c r="P83">
        <v>793151</v>
      </c>
      <c r="Q83">
        <v>82</v>
      </c>
      <c r="R83">
        <f t="shared" si="33"/>
        <v>840269</v>
      </c>
      <c r="T83">
        <v>840257</v>
      </c>
      <c r="U83">
        <v>1.03</v>
      </c>
      <c r="V83">
        <v>82</v>
      </c>
      <c r="W83" s="11">
        <f t="shared" si="34"/>
        <v>1080828.8454722245</v>
      </c>
      <c r="X83">
        <f t="shared" si="22"/>
        <v>421523.24973416765</v>
      </c>
      <c r="Y83" s="10">
        <f t="shared" si="23"/>
        <v>1.2863074576852374</v>
      </c>
      <c r="Z83">
        <v>926303</v>
      </c>
      <c r="AB83">
        <v>1.08</v>
      </c>
      <c r="AC83">
        <v>82</v>
      </c>
      <c r="AD83" s="8">
        <f t="shared" si="35"/>
        <v>2848667.2028593104</v>
      </c>
      <c r="AF83">
        <v>82</v>
      </c>
      <c r="AG83">
        <f t="shared" si="36"/>
        <v>1925477.3416188045</v>
      </c>
      <c r="AH83">
        <f t="shared" si="37"/>
        <v>0.48023671053974076</v>
      </c>
    </row>
    <row r="84" spans="1:34" x14ac:dyDescent="0.4">
      <c r="A84">
        <v>83</v>
      </c>
      <c r="B84">
        <f t="shared" si="24"/>
        <v>148670</v>
      </c>
      <c r="C84">
        <f t="shared" si="25"/>
        <v>3.2666666666666666</v>
      </c>
      <c r="D84">
        <f t="shared" si="26"/>
        <v>45511</v>
      </c>
      <c r="E84">
        <f t="shared" si="27"/>
        <v>19.379173679952551</v>
      </c>
      <c r="F84">
        <f t="shared" si="28"/>
        <v>881966</v>
      </c>
      <c r="G84">
        <f t="shared" si="29"/>
        <v>757305</v>
      </c>
      <c r="H84">
        <f t="shared" si="38"/>
        <v>2691458</v>
      </c>
      <c r="J84">
        <f t="shared" si="30"/>
        <v>2476.25</v>
      </c>
      <c r="K84">
        <f t="shared" si="31"/>
        <v>35269.35</v>
      </c>
      <c r="M84">
        <v>83</v>
      </c>
      <c r="N84">
        <f t="shared" si="32"/>
        <v>440983</v>
      </c>
      <c r="O84">
        <v>83</v>
      </c>
      <c r="P84">
        <v>881966</v>
      </c>
      <c r="Q84">
        <v>83</v>
      </c>
      <c r="R84">
        <f t="shared" si="33"/>
        <v>897152</v>
      </c>
      <c r="T84">
        <v>897136</v>
      </c>
      <c r="U84">
        <v>1.05</v>
      </c>
      <c r="V84">
        <v>83</v>
      </c>
      <c r="W84" s="11">
        <f t="shared" si="34"/>
        <v>1134870.2877458357</v>
      </c>
      <c r="X84">
        <f t="shared" si="22"/>
        <v>436925.06078214681</v>
      </c>
      <c r="Y84" s="10">
        <f t="shared" si="23"/>
        <v>1.264992473544519</v>
      </c>
      <c r="Z84">
        <v>972619</v>
      </c>
      <c r="AB84">
        <v>1.08</v>
      </c>
      <c r="AC84">
        <v>83</v>
      </c>
      <c r="AD84" s="8">
        <f t="shared" si="35"/>
        <v>3076560.5790880555</v>
      </c>
      <c r="AF84">
        <v>83</v>
      </c>
      <c r="AG84">
        <f t="shared" si="36"/>
        <v>2041376.6716463324</v>
      </c>
      <c r="AH84">
        <f t="shared" si="37"/>
        <v>0.49202122232425249</v>
      </c>
    </row>
    <row r="85" spans="1:34" x14ac:dyDescent="0.4">
      <c r="A85">
        <v>84</v>
      </c>
      <c r="B85">
        <f t="shared" si="24"/>
        <v>165963</v>
      </c>
      <c r="C85">
        <f t="shared" si="25"/>
        <v>3.3</v>
      </c>
      <c r="D85">
        <f t="shared" si="26"/>
        <v>50292</v>
      </c>
      <c r="E85">
        <f t="shared" si="27"/>
        <v>19.379173679952551</v>
      </c>
      <c r="F85">
        <f t="shared" si="28"/>
        <v>974617</v>
      </c>
      <c r="G85">
        <f t="shared" si="29"/>
        <v>845232</v>
      </c>
      <c r="H85">
        <f t="shared" si="38"/>
        <v>2986375</v>
      </c>
      <c r="J85">
        <f t="shared" si="30"/>
        <v>2527</v>
      </c>
      <c r="K85">
        <f t="shared" si="31"/>
        <v>36395.199999999997</v>
      </c>
      <c r="M85">
        <v>84</v>
      </c>
      <c r="N85">
        <f t="shared" si="32"/>
        <v>487308</v>
      </c>
      <c r="O85">
        <v>84</v>
      </c>
      <c r="P85">
        <v>974617</v>
      </c>
      <c r="Q85">
        <v>84</v>
      </c>
      <c r="R85">
        <f t="shared" si="33"/>
        <v>995458</v>
      </c>
      <c r="T85">
        <v>995445</v>
      </c>
      <c r="U85">
        <v>1.1499999999999999</v>
      </c>
      <c r="V85">
        <v>84</v>
      </c>
      <c r="W85" s="11">
        <f t="shared" si="34"/>
        <v>1305100.8309077111</v>
      </c>
      <c r="X85">
        <f t="shared" si="22"/>
        <v>495938.3157449303</v>
      </c>
      <c r="Y85" s="10">
        <f t="shared" si="23"/>
        <v>1.3110727673630498</v>
      </c>
      <c r="Z85">
        <v>1118511</v>
      </c>
      <c r="AB85">
        <v>1.08</v>
      </c>
      <c r="AC85">
        <v>84</v>
      </c>
      <c r="AD85" s="8">
        <f t="shared" si="35"/>
        <v>3322685.4254151001</v>
      </c>
      <c r="AF85">
        <v>84</v>
      </c>
      <c r="AG85">
        <f t="shared" si="36"/>
        <v>2211894.8609818523</v>
      </c>
      <c r="AH85">
        <f t="shared" si="37"/>
        <v>0.50394857667584947</v>
      </c>
    </row>
    <row r="86" spans="1:34" x14ac:dyDescent="0.4">
      <c r="A86">
        <v>85</v>
      </c>
      <c r="B86">
        <f t="shared" si="24"/>
        <v>184243</v>
      </c>
      <c r="C86">
        <f t="shared" si="25"/>
        <v>3.3333333333333335</v>
      </c>
      <c r="D86">
        <f t="shared" si="26"/>
        <v>55273</v>
      </c>
      <c r="E86">
        <f t="shared" si="27"/>
        <v>19.379173679952551</v>
      </c>
      <c r="F86">
        <f t="shared" si="28"/>
        <v>1071145</v>
      </c>
      <c r="G86">
        <f t="shared" si="29"/>
        <v>938109</v>
      </c>
      <c r="H86">
        <f t="shared" si="38"/>
        <v>3231997</v>
      </c>
      <c r="J86">
        <f t="shared" si="30"/>
        <v>2663.25</v>
      </c>
      <c r="K86">
        <f t="shared" si="31"/>
        <v>37546.25</v>
      </c>
      <c r="M86">
        <v>85</v>
      </c>
      <c r="N86">
        <f t="shared" si="32"/>
        <v>535572</v>
      </c>
      <c r="O86">
        <v>85</v>
      </c>
      <c r="P86">
        <v>1071145</v>
      </c>
      <c r="Q86">
        <v>85</v>
      </c>
      <c r="R86">
        <f t="shared" si="33"/>
        <v>1077332</v>
      </c>
      <c r="T86">
        <v>1077309</v>
      </c>
      <c r="U86">
        <v>1.05</v>
      </c>
      <c r="V86">
        <v>85</v>
      </c>
      <c r="W86" s="11">
        <f t="shared" si="34"/>
        <v>1370355.8724530966</v>
      </c>
      <c r="X86">
        <f t="shared" si="22"/>
        <v>513883.4521699113</v>
      </c>
      <c r="Y86" s="10">
        <f t="shared" si="23"/>
        <v>1.2720174735875192</v>
      </c>
      <c r="Z86">
        <v>1174437</v>
      </c>
      <c r="AB86">
        <v>1.08</v>
      </c>
      <c r="AC86">
        <v>85</v>
      </c>
      <c r="AD86" s="8">
        <f t="shared" si="35"/>
        <v>3588500.2594483085</v>
      </c>
      <c r="AF86">
        <v>85</v>
      </c>
      <c r="AG86">
        <f t="shared" si="36"/>
        <v>2342798.2969281762</v>
      </c>
      <c r="AH86">
        <f t="shared" si="37"/>
        <v>0.51601877359453108</v>
      </c>
    </row>
    <row r="87" spans="1:34" x14ac:dyDescent="0.4">
      <c r="A87">
        <v>86</v>
      </c>
      <c r="B87">
        <f t="shared" si="24"/>
        <v>203543</v>
      </c>
      <c r="C87">
        <f t="shared" si="25"/>
        <v>3.3666666666666667</v>
      </c>
      <c r="D87">
        <f t="shared" si="26"/>
        <v>60458</v>
      </c>
      <c r="E87">
        <f t="shared" si="27"/>
        <v>19.379173679952551</v>
      </c>
      <c r="F87">
        <f t="shared" si="28"/>
        <v>1171626</v>
      </c>
      <c r="G87">
        <f t="shared" si="29"/>
        <v>1036094</v>
      </c>
      <c r="H87">
        <f t="shared" si="38"/>
        <v>3556903</v>
      </c>
      <c r="J87">
        <f t="shared" si="30"/>
        <v>2716</v>
      </c>
      <c r="K87">
        <f t="shared" si="31"/>
        <v>38722.800000000003</v>
      </c>
      <c r="M87">
        <v>86</v>
      </c>
      <c r="N87">
        <f t="shared" si="32"/>
        <v>585813</v>
      </c>
      <c r="O87">
        <v>86</v>
      </c>
      <c r="P87">
        <v>1171626</v>
      </c>
      <c r="Q87">
        <v>86</v>
      </c>
      <c r="R87">
        <f t="shared" si="33"/>
        <v>1185634</v>
      </c>
      <c r="T87">
        <v>1185621</v>
      </c>
      <c r="U87">
        <v>1.05</v>
      </c>
      <c r="V87">
        <v>86</v>
      </c>
      <c r="W87" s="11">
        <f t="shared" si="34"/>
        <v>1438873.6660757514</v>
      </c>
      <c r="X87">
        <f t="shared" si="22"/>
        <v>532383.25644802814</v>
      </c>
      <c r="Y87" s="10">
        <f t="shared" si="23"/>
        <v>1.2136033910294701</v>
      </c>
      <c r="Z87">
        <v>1233159</v>
      </c>
      <c r="AB87">
        <v>1.08</v>
      </c>
      <c r="AC87">
        <v>86</v>
      </c>
      <c r="AD87" s="8">
        <f t="shared" si="35"/>
        <v>3875580.2802041736</v>
      </c>
      <c r="AF87">
        <v>86</v>
      </c>
      <c r="AG87">
        <f t="shared" si="36"/>
        <v>2479769.2964399606</v>
      </c>
      <c r="AH87">
        <f t="shared" si="37"/>
        <v>0.52823181308029798</v>
      </c>
    </row>
    <row r="88" spans="1:34" x14ac:dyDescent="0.4">
      <c r="A88">
        <v>87</v>
      </c>
      <c r="B88">
        <f t="shared" si="24"/>
        <v>223897</v>
      </c>
      <c r="C88">
        <f t="shared" si="25"/>
        <v>3.4</v>
      </c>
      <c r="D88">
        <f t="shared" si="26"/>
        <v>65852</v>
      </c>
      <c r="E88">
        <f t="shared" si="27"/>
        <v>19.379173679952551</v>
      </c>
      <c r="F88">
        <f t="shared" si="28"/>
        <v>1276157</v>
      </c>
      <c r="G88">
        <f t="shared" si="29"/>
        <v>1139363</v>
      </c>
      <c r="H88">
        <f t="shared" si="38"/>
        <v>3830821</v>
      </c>
      <c r="J88">
        <f t="shared" si="30"/>
        <v>2769.25</v>
      </c>
      <c r="K88">
        <f t="shared" si="31"/>
        <v>39925.15</v>
      </c>
      <c r="M88">
        <v>87</v>
      </c>
      <c r="N88">
        <f t="shared" si="32"/>
        <v>638078</v>
      </c>
      <c r="O88">
        <v>87</v>
      </c>
      <c r="P88">
        <v>1276157</v>
      </c>
      <c r="Q88">
        <v>87</v>
      </c>
      <c r="R88">
        <f t="shared" si="33"/>
        <v>1276940</v>
      </c>
      <c r="T88">
        <v>1276924</v>
      </c>
      <c r="U88">
        <v>1.05</v>
      </c>
      <c r="V88">
        <v>87</v>
      </c>
      <c r="W88" s="11">
        <f t="shared" si="34"/>
        <v>1510817.349379539</v>
      </c>
      <c r="X88">
        <f t="shared" si="22"/>
        <v>551448.33252353186</v>
      </c>
      <c r="Y88" s="10">
        <f t="shared" si="23"/>
        <v>1.183169358066368</v>
      </c>
      <c r="Z88">
        <v>1294817</v>
      </c>
      <c r="AB88">
        <v>1.08</v>
      </c>
      <c r="AC88">
        <v>87</v>
      </c>
      <c r="AD88" s="8">
        <f t="shared" si="35"/>
        <v>4185626.7026205077</v>
      </c>
      <c r="AF88">
        <v>87</v>
      </c>
      <c r="AG88">
        <f t="shared" si="36"/>
        <v>2622890.5484123416</v>
      </c>
      <c r="AH88">
        <f t="shared" si="37"/>
        <v>0.54058769513314964</v>
      </c>
    </row>
    <row r="89" spans="1:34" x14ac:dyDescent="0.4">
      <c r="A89">
        <v>88</v>
      </c>
      <c r="B89">
        <f t="shared" si="24"/>
        <v>245335</v>
      </c>
      <c r="C89">
        <f t="shared" si="25"/>
        <v>3.4333333333333331</v>
      </c>
      <c r="D89">
        <f t="shared" si="26"/>
        <v>71457</v>
      </c>
      <c r="E89">
        <f t="shared" si="27"/>
        <v>19.379173679952551</v>
      </c>
      <c r="F89">
        <f t="shared" si="28"/>
        <v>1384778</v>
      </c>
      <c r="G89">
        <f t="shared" si="29"/>
        <v>1248044</v>
      </c>
      <c r="H89">
        <f t="shared" si="38"/>
        <v>4234419</v>
      </c>
      <c r="J89">
        <f t="shared" si="30"/>
        <v>2823</v>
      </c>
      <c r="K89">
        <f t="shared" si="31"/>
        <v>41153.599999999999</v>
      </c>
      <c r="M89">
        <v>88</v>
      </c>
      <c r="N89">
        <f t="shared" si="32"/>
        <v>692389</v>
      </c>
      <c r="O89">
        <v>88</v>
      </c>
      <c r="P89">
        <v>1384778</v>
      </c>
      <c r="Q89">
        <v>88</v>
      </c>
      <c r="R89">
        <f t="shared" si="33"/>
        <v>1411473</v>
      </c>
      <c r="T89">
        <v>1411460</v>
      </c>
      <c r="U89">
        <v>1.05</v>
      </c>
      <c r="V89">
        <v>88</v>
      </c>
      <c r="W89" s="11">
        <f t="shared" si="34"/>
        <v>1586358.2168485161</v>
      </c>
      <c r="X89">
        <f t="shared" si="22"/>
        <v>571088.95806546591</v>
      </c>
      <c r="Y89" s="10">
        <f t="shared" si="23"/>
        <v>1.123912981486203</v>
      </c>
      <c r="Z89">
        <v>1359557</v>
      </c>
      <c r="AB89">
        <v>1.08</v>
      </c>
      <c r="AC89">
        <v>88</v>
      </c>
      <c r="AD89" s="8">
        <f t="shared" si="35"/>
        <v>4520476.8388301488</v>
      </c>
      <c r="AF89">
        <v>88</v>
      </c>
      <c r="AG89">
        <f t="shared" si="36"/>
        <v>2772215.0020450791</v>
      </c>
      <c r="AH89">
        <f t="shared" si="37"/>
        <v>0.55308641975308637</v>
      </c>
    </row>
    <row r="90" spans="1:34" x14ac:dyDescent="0.4">
      <c r="A90">
        <v>89</v>
      </c>
      <c r="B90">
        <f t="shared" si="24"/>
        <v>267894</v>
      </c>
      <c r="C90">
        <f t="shared" si="25"/>
        <v>3.4666666666666668</v>
      </c>
      <c r="D90">
        <f t="shared" si="26"/>
        <v>77277</v>
      </c>
      <c r="E90">
        <f t="shared" si="27"/>
        <v>19.379173679952551</v>
      </c>
      <c r="F90">
        <f t="shared" si="28"/>
        <v>1497564</v>
      </c>
      <c r="G90">
        <f t="shared" si="29"/>
        <v>1362300</v>
      </c>
      <c r="H90">
        <f t="shared" si="38"/>
        <v>4594297</v>
      </c>
      <c r="J90">
        <f t="shared" si="30"/>
        <v>2877.25</v>
      </c>
      <c r="K90">
        <f t="shared" si="31"/>
        <v>42408.45</v>
      </c>
      <c r="M90">
        <v>89</v>
      </c>
      <c r="N90">
        <f t="shared" si="32"/>
        <v>748782</v>
      </c>
      <c r="O90">
        <v>89</v>
      </c>
      <c r="P90">
        <v>1497564</v>
      </c>
      <c r="Q90">
        <v>89</v>
      </c>
      <c r="R90">
        <f t="shared" si="33"/>
        <v>1531432</v>
      </c>
      <c r="T90">
        <v>1531409</v>
      </c>
      <c r="U90">
        <v>1.1000000000000001</v>
      </c>
      <c r="V90">
        <v>89</v>
      </c>
      <c r="W90" s="11">
        <f t="shared" si="34"/>
        <v>1744994.0385333679</v>
      </c>
      <c r="X90">
        <f t="shared" si="22"/>
        <v>619472.88367934572</v>
      </c>
      <c r="Y90" s="10">
        <f t="shared" si="23"/>
        <v>1.139469624726881</v>
      </c>
      <c r="Z90">
        <v>1495513</v>
      </c>
      <c r="AB90">
        <v>1.08</v>
      </c>
      <c r="AC90">
        <v>89</v>
      </c>
      <c r="AD90" s="8">
        <f t="shared" si="35"/>
        <v>4882114.9859365607</v>
      </c>
      <c r="AF90">
        <v>89</v>
      </c>
      <c r="AG90">
        <f t="shared" si="36"/>
        <v>2966219.461865298</v>
      </c>
      <c r="AH90">
        <f t="shared" si="37"/>
        <v>0.56572798694010817</v>
      </c>
    </row>
    <row r="91" spans="1:34" x14ac:dyDescent="0.4">
      <c r="A91">
        <v>90</v>
      </c>
      <c r="B91">
        <f t="shared" si="24"/>
        <v>291606</v>
      </c>
      <c r="C91">
        <f t="shared" si="25"/>
        <v>3.5</v>
      </c>
      <c r="D91">
        <f t="shared" si="26"/>
        <v>83316</v>
      </c>
      <c r="E91">
        <f t="shared" si="27"/>
        <v>22.674022167526225</v>
      </c>
      <c r="F91">
        <f t="shared" si="28"/>
        <v>1889109</v>
      </c>
      <c r="G91">
        <f t="shared" si="29"/>
        <v>1729358</v>
      </c>
      <c r="H91">
        <f t="shared" si="38"/>
        <v>5286261</v>
      </c>
      <c r="J91">
        <f t="shared" si="30"/>
        <v>2932</v>
      </c>
      <c r="K91">
        <f t="shared" si="31"/>
        <v>43690</v>
      </c>
      <c r="M91">
        <v>90</v>
      </c>
      <c r="N91">
        <f t="shared" si="32"/>
        <v>944554</v>
      </c>
      <c r="O91">
        <v>90</v>
      </c>
      <c r="P91">
        <v>1889109</v>
      </c>
      <c r="Q91">
        <v>90</v>
      </c>
      <c r="R91">
        <f t="shared" si="33"/>
        <v>1762087</v>
      </c>
      <c r="T91">
        <v>1762074</v>
      </c>
      <c r="U91">
        <v>1.3</v>
      </c>
      <c r="V91">
        <v>90</v>
      </c>
      <c r="W91" s="11">
        <f t="shared" si="34"/>
        <v>2268492.2500933786</v>
      </c>
      <c r="X91">
        <f t="shared" si="22"/>
        <v>793972.28753268253</v>
      </c>
      <c r="Y91" s="10">
        <f t="shared" si="23"/>
        <v>1.2873989685412637</v>
      </c>
      <c r="Z91">
        <v>1944167</v>
      </c>
      <c r="AB91">
        <v>1.4</v>
      </c>
      <c r="AC91">
        <v>90</v>
      </c>
      <c r="AD91" s="8">
        <f t="shared" si="35"/>
        <v>6834960.9803111842</v>
      </c>
      <c r="AF91">
        <v>90</v>
      </c>
      <c r="AG91">
        <f t="shared" si="36"/>
        <v>4005576.0330237234</v>
      </c>
      <c r="AH91">
        <f t="shared" si="37"/>
        <v>0.57851239669421473</v>
      </c>
    </row>
    <row r="92" spans="1:34" x14ac:dyDescent="0.4">
      <c r="A92">
        <v>91</v>
      </c>
      <c r="B92">
        <f t="shared" si="24"/>
        <v>316505</v>
      </c>
      <c r="C92">
        <f t="shared" si="25"/>
        <v>3.5333333333333332</v>
      </c>
      <c r="D92">
        <f t="shared" si="26"/>
        <v>89577</v>
      </c>
      <c r="E92">
        <f t="shared" si="27"/>
        <v>22.674022167526225</v>
      </c>
      <c r="F92">
        <f t="shared" si="28"/>
        <v>2031071</v>
      </c>
      <c r="G92">
        <f t="shared" si="29"/>
        <v>1876760</v>
      </c>
      <c r="H92">
        <f t="shared" si="38"/>
        <v>5707581</v>
      </c>
      <c r="J92">
        <f t="shared" si="30"/>
        <v>2987.25</v>
      </c>
      <c r="K92">
        <f t="shared" si="31"/>
        <v>44998.55</v>
      </c>
      <c r="M92">
        <v>91</v>
      </c>
      <c r="N92">
        <f t="shared" si="32"/>
        <v>1015535</v>
      </c>
      <c r="O92">
        <v>91</v>
      </c>
      <c r="P92">
        <v>2031071</v>
      </c>
      <c r="Q92">
        <v>91</v>
      </c>
      <c r="R92">
        <f t="shared" si="33"/>
        <v>1902527</v>
      </c>
      <c r="T92">
        <v>1902510</v>
      </c>
      <c r="U92">
        <v>1.05</v>
      </c>
      <c r="V92">
        <v>91</v>
      </c>
      <c r="W92" s="11">
        <f t="shared" si="34"/>
        <v>2381916.8625980476</v>
      </c>
      <c r="X92">
        <f t="shared" si="22"/>
        <v>821761.31759632647</v>
      </c>
      <c r="Y92" s="10">
        <f t="shared" si="23"/>
        <v>1.251986513920057</v>
      </c>
      <c r="Z92">
        <v>2041376</v>
      </c>
      <c r="AB92">
        <v>1.08</v>
      </c>
      <c r="AC92">
        <v>91</v>
      </c>
      <c r="AD92" s="8">
        <f t="shared" si="35"/>
        <v>7381757.8587360792</v>
      </c>
      <c r="AF92">
        <v>91</v>
      </c>
      <c r="AG92">
        <f t="shared" si="36"/>
        <v>4223244.2865969678</v>
      </c>
      <c r="AH92">
        <f t="shared" si="37"/>
        <v>0.59143964901540658</v>
      </c>
    </row>
    <row r="93" spans="1:34" x14ac:dyDescent="0.4">
      <c r="A93">
        <v>92</v>
      </c>
      <c r="B93">
        <f t="shared" si="24"/>
        <v>342628</v>
      </c>
      <c r="C93">
        <f t="shared" si="25"/>
        <v>3.5666666666666669</v>
      </c>
      <c r="D93">
        <f t="shared" si="26"/>
        <v>96064</v>
      </c>
      <c r="E93">
        <f t="shared" si="27"/>
        <v>22.674022167526225</v>
      </c>
      <c r="F93">
        <f t="shared" si="28"/>
        <v>2178157</v>
      </c>
      <c r="G93">
        <f t="shared" si="29"/>
        <v>2031314</v>
      </c>
      <c r="H93">
        <f t="shared" si="38"/>
        <v>6265733</v>
      </c>
      <c r="J93">
        <f t="shared" si="30"/>
        <v>3043</v>
      </c>
      <c r="K93">
        <f t="shared" si="31"/>
        <v>46334.400000000001</v>
      </c>
      <c r="M93">
        <v>92</v>
      </c>
      <c r="N93">
        <f t="shared" si="32"/>
        <v>1089078</v>
      </c>
      <c r="O93">
        <v>92</v>
      </c>
      <c r="P93">
        <v>2178157</v>
      </c>
      <c r="Q93">
        <v>92</v>
      </c>
      <c r="R93">
        <f t="shared" si="33"/>
        <v>2088577</v>
      </c>
      <c r="T93">
        <v>2088565</v>
      </c>
      <c r="U93">
        <v>1.05</v>
      </c>
      <c r="V93">
        <v>92</v>
      </c>
      <c r="W93" s="11">
        <f t="shared" si="34"/>
        <v>2501012.7057279502</v>
      </c>
      <c r="X93">
        <f t="shared" si="22"/>
        <v>850344.31994750316</v>
      </c>
      <c r="Y93" s="10">
        <f t="shared" si="23"/>
        <v>1.1974789895109561</v>
      </c>
      <c r="Z93">
        <v>2143444</v>
      </c>
      <c r="AB93">
        <v>1.08</v>
      </c>
      <c r="AC93">
        <v>92</v>
      </c>
      <c r="AD93" s="8">
        <f t="shared" si="35"/>
        <v>7972298.4874349665</v>
      </c>
      <c r="AF93">
        <v>92</v>
      </c>
      <c r="AG93">
        <f t="shared" si="36"/>
        <v>4448699.1539838202</v>
      </c>
      <c r="AH93">
        <f t="shared" si="37"/>
        <v>0.60450974390368328</v>
      </c>
    </row>
    <row r="94" spans="1:34" x14ac:dyDescent="0.4">
      <c r="A94">
        <v>93</v>
      </c>
      <c r="B94">
        <f t="shared" si="24"/>
        <v>370010</v>
      </c>
      <c r="C94">
        <f t="shared" si="25"/>
        <v>3.6</v>
      </c>
      <c r="D94">
        <f t="shared" si="26"/>
        <v>102781</v>
      </c>
      <c r="E94">
        <f t="shared" si="27"/>
        <v>22.674022167526225</v>
      </c>
      <c r="F94">
        <f t="shared" si="28"/>
        <v>2330459</v>
      </c>
      <c r="G94">
        <f t="shared" si="29"/>
        <v>2193227</v>
      </c>
      <c r="H94">
        <f t="shared" si="38"/>
        <v>6787524</v>
      </c>
      <c r="J94">
        <f t="shared" si="30"/>
        <v>3099.25</v>
      </c>
      <c r="K94">
        <f t="shared" si="31"/>
        <v>47697.85</v>
      </c>
      <c r="M94">
        <v>93</v>
      </c>
      <c r="N94">
        <f t="shared" si="32"/>
        <v>1165229</v>
      </c>
      <c r="O94">
        <v>93</v>
      </c>
      <c r="P94">
        <v>2330436</v>
      </c>
      <c r="Q94">
        <v>93</v>
      </c>
      <c r="R94">
        <f t="shared" si="33"/>
        <v>2262508</v>
      </c>
      <c r="T94">
        <v>2262478</v>
      </c>
      <c r="U94">
        <v>1.05</v>
      </c>
      <c r="V94">
        <v>93</v>
      </c>
      <c r="W94" s="11">
        <f t="shared" si="34"/>
        <v>2626063.341014348</v>
      </c>
      <c r="X94">
        <f t="shared" si="22"/>
        <v>879731.21923980664</v>
      </c>
      <c r="Y94" s="10">
        <f t="shared" si="23"/>
        <v>1.1607022658405288</v>
      </c>
      <c r="Z94">
        <v>2250616</v>
      </c>
      <c r="AB94">
        <v>1.08</v>
      </c>
      <c r="AC94">
        <v>93</v>
      </c>
      <c r="AD94" s="8">
        <f t="shared" si="35"/>
        <v>8610082.3664297648</v>
      </c>
      <c r="AF94">
        <v>93</v>
      </c>
      <c r="AG94">
        <f t="shared" si="36"/>
        <v>4681695.750546108</v>
      </c>
      <c r="AH94">
        <f t="shared" si="37"/>
        <v>0.61772268135904496</v>
      </c>
    </row>
    <row r="95" spans="1:34" x14ac:dyDescent="0.4">
      <c r="A95">
        <v>94</v>
      </c>
      <c r="B95">
        <f t="shared" si="24"/>
        <v>398686</v>
      </c>
      <c r="C95">
        <f t="shared" si="25"/>
        <v>3.6333333333333333</v>
      </c>
      <c r="D95">
        <f t="shared" si="26"/>
        <v>109730</v>
      </c>
      <c r="E95">
        <f t="shared" si="27"/>
        <v>22.674022167526225</v>
      </c>
      <c r="F95">
        <f t="shared" si="28"/>
        <v>2488020</v>
      </c>
      <c r="G95">
        <f t="shared" si="29"/>
        <v>2362659</v>
      </c>
      <c r="H95">
        <f t="shared" si="38"/>
        <v>7648920</v>
      </c>
      <c r="J95">
        <f t="shared" si="30"/>
        <v>3156</v>
      </c>
      <c r="K95">
        <f t="shared" si="31"/>
        <v>49089.2</v>
      </c>
      <c r="M95">
        <v>94</v>
      </c>
      <c r="N95">
        <f t="shared" si="32"/>
        <v>1244010</v>
      </c>
      <c r="O95">
        <v>94</v>
      </c>
      <c r="P95">
        <v>2488020</v>
      </c>
      <c r="Q95">
        <v>94</v>
      </c>
      <c r="R95">
        <f t="shared" si="33"/>
        <v>2549640</v>
      </c>
      <c r="T95">
        <v>2549627</v>
      </c>
      <c r="U95">
        <v>1.05</v>
      </c>
      <c r="V95">
        <v>94</v>
      </c>
      <c r="W95" s="11">
        <f t="shared" si="34"/>
        <v>2757366.5080650654</v>
      </c>
      <c r="X95">
        <f t="shared" si="22"/>
        <v>909930.94766147179</v>
      </c>
      <c r="Y95" s="10">
        <f t="shared" si="23"/>
        <v>1.0814783919628499</v>
      </c>
      <c r="Z95">
        <v>2363147</v>
      </c>
      <c r="AB95">
        <v>1.08</v>
      </c>
      <c r="AC95">
        <v>94</v>
      </c>
      <c r="AD95" s="8">
        <f t="shared" si="35"/>
        <v>9298888.9557441473</v>
      </c>
      <c r="AF95">
        <v>94</v>
      </c>
      <c r="AG95">
        <f t="shared" si="36"/>
        <v>4921891.5937740738</v>
      </c>
      <c r="AH95">
        <f t="shared" si="37"/>
        <v>0.6310784613814916</v>
      </c>
    </row>
    <row r="96" spans="1:34" x14ac:dyDescent="0.4">
      <c r="A96">
        <v>95</v>
      </c>
      <c r="B96">
        <f t="shared" si="24"/>
        <v>428693</v>
      </c>
      <c r="C96">
        <f t="shared" si="25"/>
        <v>3.6666666666666665</v>
      </c>
      <c r="D96">
        <f t="shared" si="26"/>
        <v>116916</v>
      </c>
      <c r="E96">
        <f t="shared" si="27"/>
        <v>22.674022167526225</v>
      </c>
      <c r="F96">
        <f t="shared" si="28"/>
        <v>2650956</v>
      </c>
      <c r="G96">
        <f t="shared" si="29"/>
        <v>2539842</v>
      </c>
      <c r="H96">
        <f t="shared" si="38"/>
        <v>8247423</v>
      </c>
      <c r="J96">
        <f t="shared" si="30"/>
        <v>3308.25</v>
      </c>
      <c r="K96">
        <f t="shared" si="31"/>
        <v>50508.75</v>
      </c>
      <c r="M96">
        <v>95</v>
      </c>
      <c r="N96">
        <f t="shared" si="32"/>
        <v>1325478</v>
      </c>
      <c r="O96">
        <v>95</v>
      </c>
      <c r="P96">
        <v>2650956</v>
      </c>
      <c r="Q96">
        <v>95</v>
      </c>
      <c r="R96">
        <f t="shared" si="33"/>
        <v>2749141</v>
      </c>
      <c r="T96">
        <v>2749124</v>
      </c>
      <c r="U96">
        <v>1.2</v>
      </c>
      <c r="V96">
        <v>95</v>
      </c>
      <c r="W96" s="11">
        <f t="shared" si="34"/>
        <v>3308839.8096780782</v>
      </c>
      <c r="X96">
        <f t="shared" si="22"/>
        <v>1075372.9381453756</v>
      </c>
      <c r="Y96" s="10">
        <f t="shared" si="23"/>
        <v>1.2035978768793543</v>
      </c>
      <c r="Z96">
        <v>2835777</v>
      </c>
      <c r="AB96">
        <v>1.08</v>
      </c>
      <c r="AC96">
        <v>95</v>
      </c>
      <c r="AD96" s="8">
        <f t="shared" si="35"/>
        <v>10042800.072203679</v>
      </c>
      <c r="AF96">
        <v>95</v>
      </c>
      <c r="AG96">
        <f t="shared" si="36"/>
        <v>5397318.1562107457</v>
      </c>
      <c r="AH96">
        <f t="shared" si="37"/>
        <v>0.64457708397102331</v>
      </c>
    </row>
    <row r="97" spans="1:34" x14ac:dyDescent="0.4">
      <c r="A97">
        <v>96</v>
      </c>
      <c r="B97">
        <f t="shared" si="24"/>
        <v>460068</v>
      </c>
      <c r="C97">
        <f t="shared" si="25"/>
        <v>3.7</v>
      </c>
      <c r="D97">
        <f t="shared" si="26"/>
        <v>124343</v>
      </c>
      <c r="E97">
        <f t="shared" si="27"/>
        <v>22.674022167526225</v>
      </c>
      <c r="F97">
        <f t="shared" si="28"/>
        <v>2819356</v>
      </c>
      <c r="G97">
        <f t="shared" si="29"/>
        <v>2724984</v>
      </c>
      <c r="H97">
        <f t="shared" si="38"/>
        <v>8990717</v>
      </c>
      <c r="J97">
        <f t="shared" si="30"/>
        <v>3367</v>
      </c>
      <c r="K97">
        <f t="shared" si="31"/>
        <v>51956.800000000003</v>
      </c>
      <c r="M97">
        <v>96</v>
      </c>
      <c r="N97">
        <f t="shared" si="32"/>
        <v>1409678</v>
      </c>
      <c r="O97">
        <v>96</v>
      </c>
      <c r="P97">
        <v>2819333</v>
      </c>
      <c r="Q97">
        <v>96</v>
      </c>
      <c r="R97">
        <f t="shared" si="33"/>
        <v>2996905</v>
      </c>
      <c r="T97">
        <v>2996885</v>
      </c>
      <c r="U97">
        <v>1.05</v>
      </c>
      <c r="V97">
        <v>96</v>
      </c>
      <c r="W97" s="11">
        <f t="shared" si="34"/>
        <v>3474281.8001619824</v>
      </c>
      <c r="X97">
        <f t="shared" si="22"/>
        <v>1111770.1760518346</v>
      </c>
      <c r="Y97" s="10">
        <f t="shared" si="23"/>
        <v>1.1592976708021772</v>
      </c>
      <c r="Z97">
        <v>2977566</v>
      </c>
      <c r="AB97">
        <v>1.08</v>
      </c>
      <c r="AC97">
        <v>96</v>
      </c>
      <c r="AD97" s="8">
        <f t="shared" si="35"/>
        <v>10846224.077979974</v>
      </c>
      <c r="AF97">
        <v>96</v>
      </c>
      <c r="AG97">
        <f t="shared" si="36"/>
        <v>5666927.3743105102</v>
      </c>
      <c r="AH97">
        <f t="shared" si="37"/>
        <v>0.65821854912764011</v>
      </c>
    </row>
    <row r="98" spans="1:34" x14ac:dyDescent="0.4">
      <c r="A98">
        <v>97</v>
      </c>
      <c r="B98">
        <f t="shared" si="24"/>
        <v>492849</v>
      </c>
      <c r="C98">
        <f t="shared" si="25"/>
        <v>3.7333333333333334</v>
      </c>
      <c r="D98">
        <f t="shared" si="26"/>
        <v>132013</v>
      </c>
      <c r="E98">
        <f t="shared" si="27"/>
        <v>22.674022167526225</v>
      </c>
      <c r="F98">
        <f t="shared" si="28"/>
        <v>2993266</v>
      </c>
      <c r="G98">
        <f t="shared" si="29"/>
        <v>2918253</v>
      </c>
      <c r="H98">
        <f t="shared" si="38"/>
        <v>9705777</v>
      </c>
      <c r="J98">
        <f t="shared" si="30"/>
        <v>3426.25</v>
      </c>
      <c r="K98">
        <f t="shared" si="31"/>
        <v>53433.65</v>
      </c>
      <c r="M98">
        <v>97</v>
      </c>
      <c r="N98">
        <f t="shared" si="32"/>
        <v>1496633</v>
      </c>
      <c r="O98">
        <v>97</v>
      </c>
      <c r="P98">
        <v>2993266</v>
      </c>
      <c r="Q98">
        <v>97</v>
      </c>
      <c r="R98">
        <f t="shared" si="33"/>
        <v>3235259</v>
      </c>
      <c r="T98">
        <v>3235229</v>
      </c>
      <c r="U98">
        <v>1.25</v>
      </c>
      <c r="V98">
        <v>97</v>
      </c>
      <c r="W98" s="11">
        <f t="shared" si="34"/>
        <v>4342852.2502024779</v>
      </c>
      <c r="X98">
        <f t="shared" ref="X98:X100" si="39">W98*(0.8-V98/200)</f>
        <v>1367998.4588137807</v>
      </c>
      <c r="Y98" s="10">
        <f t="shared" si="23"/>
        <v>1.3423631681721688</v>
      </c>
      <c r="Z98">
        <v>3721957</v>
      </c>
      <c r="AB98">
        <v>1.1000000000000001</v>
      </c>
      <c r="AC98">
        <v>97</v>
      </c>
      <c r="AD98" s="8">
        <f t="shared" si="35"/>
        <v>11930846.485777972</v>
      </c>
      <c r="AF98">
        <v>97</v>
      </c>
      <c r="AG98">
        <f t="shared" si="36"/>
        <v>6414449.2997582341</v>
      </c>
      <c r="AH98">
        <f t="shared" si="37"/>
        <v>0.67200285685134165</v>
      </c>
    </row>
    <row r="99" spans="1:34" x14ac:dyDescent="0.4">
      <c r="A99">
        <v>98</v>
      </c>
      <c r="B99">
        <f t="shared" si="24"/>
        <v>527073</v>
      </c>
      <c r="C99">
        <f t="shared" si="25"/>
        <v>3.7666666666666666</v>
      </c>
      <c r="D99">
        <f t="shared" si="26"/>
        <v>139931</v>
      </c>
      <c r="E99">
        <f t="shared" si="27"/>
        <v>22.674022167526225</v>
      </c>
      <c r="F99">
        <f t="shared" si="28"/>
        <v>3172799</v>
      </c>
      <c r="G99">
        <f t="shared" si="29"/>
        <v>3119884</v>
      </c>
      <c r="H99">
        <f t="shared" si="38"/>
        <v>10768804</v>
      </c>
      <c r="J99">
        <f t="shared" si="30"/>
        <v>3486</v>
      </c>
      <c r="K99">
        <f t="shared" si="31"/>
        <v>54939.6</v>
      </c>
      <c r="M99">
        <v>98</v>
      </c>
      <c r="N99">
        <f t="shared" si="32"/>
        <v>1586399</v>
      </c>
      <c r="O99">
        <v>98</v>
      </c>
      <c r="P99">
        <v>3172799</v>
      </c>
      <c r="Q99">
        <v>98</v>
      </c>
      <c r="R99">
        <f t="shared" si="33"/>
        <v>3589601</v>
      </c>
      <c r="T99">
        <v>3589588</v>
      </c>
      <c r="U99">
        <v>1.5</v>
      </c>
      <c r="V99">
        <v>98</v>
      </c>
      <c r="W99" s="11">
        <f t="shared" si="34"/>
        <v>6514278.3753037173</v>
      </c>
      <c r="X99">
        <f t="shared" si="39"/>
        <v>2019426.2963441527</v>
      </c>
      <c r="Y99" s="10">
        <f t="shared" si="23"/>
        <v>1.8147704904584363</v>
      </c>
      <c r="Z99">
        <v>5582936</v>
      </c>
      <c r="AB99">
        <v>1.2</v>
      </c>
      <c r="AC99">
        <v>98</v>
      </c>
      <c r="AD99" s="8">
        <f t="shared" si="35"/>
        <v>14317015.782933567</v>
      </c>
      <c r="AF99">
        <v>98</v>
      </c>
      <c r="AG99">
        <f t="shared" si="36"/>
        <v>8326048.375046026</v>
      </c>
      <c r="AH99">
        <f t="shared" si="37"/>
        <v>0.68593000714212837</v>
      </c>
    </row>
    <row r="100" spans="1:34" x14ac:dyDescent="0.4">
      <c r="A100">
        <v>99</v>
      </c>
      <c r="B100">
        <f t="shared" si="24"/>
        <v>562779</v>
      </c>
      <c r="C100">
        <f t="shared" si="25"/>
        <v>3.8</v>
      </c>
      <c r="D100">
        <f t="shared" si="26"/>
        <v>148100</v>
      </c>
      <c r="E100">
        <f t="shared" si="27"/>
        <v>22.674022167526225</v>
      </c>
      <c r="F100">
        <f t="shared" si="28"/>
        <v>3358023</v>
      </c>
      <c r="G100">
        <f t="shared" si="29"/>
        <v>3330070</v>
      </c>
      <c r="H100">
        <f t="shared" si="38"/>
        <v>11577493</v>
      </c>
      <c r="J100">
        <f t="shared" si="30"/>
        <v>3546.25</v>
      </c>
      <c r="K100">
        <f t="shared" si="31"/>
        <v>56474.95</v>
      </c>
      <c r="M100">
        <v>99</v>
      </c>
      <c r="N100">
        <f t="shared" si="32"/>
        <v>1679011</v>
      </c>
      <c r="O100">
        <v>99</v>
      </c>
      <c r="P100">
        <v>3358000</v>
      </c>
      <c r="Q100">
        <v>99</v>
      </c>
      <c r="R100">
        <f t="shared" si="33"/>
        <v>3859164</v>
      </c>
      <c r="T100">
        <v>3859140</v>
      </c>
      <c r="U100">
        <v>1.5</v>
      </c>
      <c r="V100">
        <v>99</v>
      </c>
      <c r="W100" s="11">
        <f t="shared" si="34"/>
        <v>9771417.5629555769</v>
      </c>
      <c r="X100">
        <f t="shared" si="39"/>
        <v>2980282.3567014514</v>
      </c>
      <c r="Y100" s="10">
        <f t="shared" si="23"/>
        <v>2.532019455877625</v>
      </c>
      <c r="Z100">
        <v>8374403</v>
      </c>
      <c r="AB100">
        <v>1.4</v>
      </c>
      <c r="AC100">
        <v>99</v>
      </c>
      <c r="AD100" s="8">
        <f t="shared" si="35"/>
        <v>20043822.096106991</v>
      </c>
      <c r="AF100">
        <v>99</v>
      </c>
      <c r="AG100">
        <f t="shared" si="36"/>
        <v>11875228.728832098</v>
      </c>
      <c r="AH100">
        <f t="shared" si="37"/>
        <v>0.7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8E83-7C36-45BC-86DB-86E64CF62C03}">
  <dimension ref="A1:E100"/>
  <sheetViews>
    <sheetView topLeftCell="A58" workbookViewId="0">
      <selection activeCell="H84" sqref="H84"/>
    </sheetView>
  </sheetViews>
  <sheetFormatPr defaultRowHeight="14.6" x14ac:dyDescent="0.4"/>
  <cols>
    <col min="1" max="1" width="9.3046875" bestFit="1" customWidth="1"/>
    <col min="2" max="3" width="11.3046875" style="11" bestFit="1" customWidth="1"/>
    <col min="4" max="4" width="14.07421875" bestFit="1" customWidth="1"/>
    <col min="5" max="5" width="9.23046875" customWidth="1"/>
  </cols>
  <sheetData>
    <row r="1" spans="1:5" x14ac:dyDescent="0.4">
      <c r="A1" s="8" t="s">
        <v>3</v>
      </c>
      <c r="B1" s="8" t="s">
        <v>1197</v>
      </c>
      <c r="C1" s="8" t="s">
        <v>1198</v>
      </c>
      <c r="D1" s="8" t="s">
        <v>1199</v>
      </c>
    </row>
    <row r="2" spans="1:5" x14ac:dyDescent="0.4">
      <c r="A2" s="8">
        <v>1</v>
      </c>
      <c r="B2" s="8">
        <v>4</v>
      </c>
      <c r="C2" s="8">
        <v>5</v>
      </c>
      <c r="D2" s="10">
        <v>1.25</v>
      </c>
      <c r="E2" s="8"/>
    </row>
    <row r="3" spans="1:5" x14ac:dyDescent="0.4">
      <c r="A3" s="8">
        <v>2</v>
      </c>
      <c r="B3" s="8">
        <v>5</v>
      </c>
      <c r="C3" s="8">
        <v>6.5</v>
      </c>
      <c r="D3" s="10">
        <v>1.3</v>
      </c>
      <c r="E3" s="8"/>
    </row>
    <row r="4" spans="1:5" x14ac:dyDescent="0.4">
      <c r="A4" s="8">
        <v>3</v>
      </c>
      <c r="B4" s="8">
        <v>7</v>
      </c>
      <c r="C4" s="8">
        <v>9.1</v>
      </c>
      <c r="D4" s="10">
        <v>1.3</v>
      </c>
      <c r="E4" s="8"/>
    </row>
    <row r="5" spans="1:5" x14ac:dyDescent="0.4">
      <c r="A5" s="8">
        <v>4</v>
      </c>
      <c r="B5" s="8">
        <v>9</v>
      </c>
      <c r="C5" s="8">
        <v>11.83</v>
      </c>
      <c r="D5" s="10">
        <v>1.3144444444444445</v>
      </c>
      <c r="E5" s="8"/>
    </row>
    <row r="6" spans="1:5" x14ac:dyDescent="0.4">
      <c r="A6" s="8">
        <v>5</v>
      </c>
      <c r="B6" s="8">
        <v>14</v>
      </c>
      <c r="C6" s="8">
        <v>18.928000000000001</v>
      </c>
      <c r="D6" s="10">
        <v>1.3520000000000001</v>
      </c>
      <c r="E6" s="8"/>
    </row>
    <row r="7" spans="1:5" x14ac:dyDescent="0.4">
      <c r="A7" s="8">
        <v>6</v>
      </c>
      <c r="B7" s="8">
        <v>22</v>
      </c>
      <c r="C7" s="8">
        <v>26.499199999999998</v>
      </c>
      <c r="D7" s="10">
        <v>1.2045090909090908</v>
      </c>
      <c r="E7" s="8"/>
    </row>
    <row r="8" spans="1:5" x14ac:dyDescent="0.4">
      <c r="A8" s="8">
        <v>7</v>
      </c>
      <c r="B8" s="8">
        <v>32</v>
      </c>
      <c r="C8" s="8">
        <v>37.098879999999994</v>
      </c>
      <c r="D8" s="10">
        <v>1.1593399999999998</v>
      </c>
      <c r="E8" s="8"/>
    </row>
    <row r="9" spans="1:5" x14ac:dyDescent="0.4">
      <c r="A9" s="8">
        <v>8</v>
      </c>
      <c r="B9" s="8">
        <v>46</v>
      </c>
      <c r="C9" s="8">
        <v>51.938431999999992</v>
      </c>
      <c r="D9" s="10">
        <v>1.1290963478260867</v>
      </c>
      <c r="E9" s="8"/>
    </row>
    <row r="10" spans="1:5" x14ac:dyDescent="0.4">
      <c r="A10" s="8">
        <v>9</v>
      </c>
      <c r="B10" s="8">
        <v>65</v>
      </c>
      <c r="C10" s="8">
        <v>103.87686399999998</v>
      </c>
      <c r="D10" s="10">
        <v>1.5981055999999998</v>
      </c>
      <c r="E10" s="8"/>
    </row>
    <row r="11" spans="1:5" x14ac:dyDescent="0.4">
      <c r="A11" s="8">
        <v>10</v>
      </c>
      <c r="B11" s="8">
        <v>99</v>
      </c>
      <c r="C11" s="8">
        <v>124.65223679999997</v>
      </c>
      <c r="D11" s="10">
        <v>1.2591135030303027</v>
      </c>
      <c r="E11" s="8"/>
    </row>
    <row r="12" spans="1:5" x14ac:dyDescent="0.4">
      <c r="A12" s="8">
        <v>11</v>
      </c>
      <c r="B12" s="8">
        <v>135</v>
      </c>
      <c r="C12" s="8">
        <v>149.58268415999996</v>
      </c>
      <c r="D12" s="10">
        <v>1.1080198826666663</v>
      </c>
      <c r="E12" s="8"/>
    </row>
    <row r="13" spans="1:5" x14ac:dyDescent="0.4">
      <c r="A13" s="8">
        <v>12</v>
      </c>
      <c r="B13" s="8">
        <v>179</v>
      </c>
      <c r="C13" s="8">
        <v>179.49922099199995</v>
      </c>
      <c r="D13" s="10">
        <v>1.0027889440893851</v>
      </c>
      <c r="E13" s="8"/>
    </row>
    <row r="14" spans="1:5" x14ac:dyDescent="0.4">
      <c r="A14" s="8">
        <v>13</v>
      </c>
      <c r="B14" s="8">
        <v>235</v>
      </c>
      <c r="C14" s="8">
        <v>233.34898728959993</v>
      </c>
      <c r="D14" s="10">
        <v>0.99297441399829756</v>
      </c>
      <c r="E14" s="8"/>
    </row>
    <row r="15" spans="1:5" x14ac:dyDescent="0.4">
      <c r="A15" s="8">
        <v>14</v>
      </c>
      <c r="B15" s="8">
        <v>311</v>
      </c>
      <c r="C15" s="8">
        <v>396.69327839231988</v>
      </c>
      <c r="D15" s="10">
        <v>1.275541088078199</v>
      </c>
      <c r="E15" s="8"/>
    </row>
    <row r="16" spans="1:5" x14ac:dyDescent="0.4">
      <c r="A16" s="8">
        <v>15</v>
      </c>
      <c r="B16" s="8">
        <v>396</v>
      </c>
      <c r="C16" s="8">
        <v>476.03193407078385</v>
      </c>
      <c r="D16" s="10">
        <v>1.2021008436130904</v>
      </c>
      <c r="E16" s="8"/>
    </row>
    <row r="17" spans="1:5" x14ac:dyDescent="0.4">
      <c r="A17" s="8">
        <v>16</v>
      </c>
      <c r="B17" s="8">
        <v>495</v>
      </c>
      <c r="C17" s="8">
        <v>571.23832088494055</v>
      </c>
      <c r="D17" s="10">
        <v>1.1540168098685668</v>
      </c>
      <c r="E17" s="8"/>
    </row>
    <row r="18" spans="1:5" x14ac:dyDescent="0.4">
      <c r="A18" s="8">
        <v>17</v>
      </c>
      <c r="B18" s="8">
        <v>613</v>
      </c>
      <c r="C18" s="8">
        <v>685.48598506192866</v>
      </c>
      <c r="D18" s="10">
        <v>1.1182479364794922</v>
      </c>
      <c r="E18" s="8"/>
    </row>
    <row r="19" spans="1:5" x14ac:dyDescent="0.4">
      <c r="A19" s="8">
        <v>18</v>
      </c>
      <c r="B19" s="8">
        <v>759</v>
      </c>
      <c r="C19" s="8">
        <v>822.58318207431432</v>
      </c>
      <c r="D19" s="10">
        <v>1.0837723083983062</v>
      </c>
      <c r="E19" s="8"/>
    </row>
    <row r="20" spans="1:5" x14ac:dyDescent="0.4">
      <c r="A20" s="8">
        <v>19</v>
      </c>
      <c r="B20" s="8">
        <v>921</v>
      </c>
      <c r="C20" s="8">
        <v>1398.3914095263342</v>
      </c>
      <c r="D20" s="10">
        <v>1.518340292645314</v>
      </c>
      <c r="E20" s="8"/>
    </row>
    <row r="21" spans="1:5" x14ac:dyDescent="0.4">
      <c r="A21" s="8">
        <v>20</v>
      </c>
      <c r="B21" s="8">
        <v>1257</v>
      </c>
      <c r="C21" s="8">
        <v>1678.0696914316011</v>
      </c>
      <c r="D21" s="10">
        <v>1.3349798658962617</v>
      </c>
      <c r="E21" s="8"/>
    </row>
    <row r="22" spans="1:5" x14ac:dyDescent="0.4">
      <c r="A22" s="8">
        <v>21</v>
      </c>
      <c r="B22" s="8">
        <v>1496</v>
      </c>
      <c r="C22" s="8">
        <v>1845.8766605747614</v>
      </c>
      <c r="D22" s="10">
        <v>1.2338747731114716</v>
      </c>
      <c r="E22" s="8"/>
    </row>
    <row r="23" spans="1:5" x14ac:dyDescent="0.4">
      <c r="A23" s="8">
        <v>22</v>
      </c>
      <c r="B23" s="8">
        <v>1775</v>
      </c>
      <c r="C23" s="8">
        <v>2030.4643266322378</v>
      </c>
      <c r="D23" s="10">
        <v>1.1439235642998522</v>
      </c>
      <c r="E23" s="8"/>
    </row>
    <row r="24" spans="1:5" x14ac:dyDescent="0.4">
      <c r="A24" s="8">
        <v>23</v>
      </c>
      <c r="B24" s="8">
        <v>2083</v>
      </c>
      <c r="C24" s="8">
        <v>2436.5571919586851</v>
      </c>
      <c r="D24" s="10">
        <v>1.1697346096777173</v>
      </c>
      <c r="E24" s="8"/>
    </row>
    <row r="25" spans="1:5" x14ac:dyDescent="0.4">
      <c r="A25" s="8">
        <v>24</v>
      </c>
      <c r="B25" s="8">
        <v>2578</v>
      </c>
      <c r="C25" s="8">
        <v>3167.5243495462905</v>
      </c>
      <c r="D25" s="10">
        <v>1.2286750774035262</v>
      </c>
      <c r="E25" s="8"/>
    </row>
    <row r="26" spans="1:5" x14ac:dyDescent="0.4">
      <c r="A26" s="8">
        <v>25</v>
      </c>
      <c r="B26" s="8">
        <v>2990</v>
      </c>
      <c r="C26" s="8">
        <v>3484.2767845009198</v>
      </c>
      <c r="D26" s="10">
        <v>1.1653099613715452</v>
      </c>
      <c r="E26" s="8"/>
    </row>
    <row r="27" spans="1:5" x14ac:dyDescent="0.4">
      <c r="A27" s="8">
        <v>26</v>
      </c>
      <c r="B27" s="8">
        <v>3456</v>
      </c>
      <c r="C27" s="8">
        <v>3832.7044629510119</v>
      </c>
      <c r="D27" s="10">
        <v>1.1090001339557327</v>
      </c>
      <c r="E27" s="8"/>
    </row>
    <row r="28" spans="1:5" x14ac:dyDescent="0.4">
      <c r="A28" s="8">
        <v>27</v>
      </c>
      <c r="B28" s="8">
        <v>3964</v>
      </c>
      <c r="C28" s="8">
        <v>4599.2453555412139</v>
      </c>
      <c r="D28" s="10">
        <v>1.160253621478611</v>
      </c>
      <c r="E28" s="8"/>
    </row>
    <row r="29" spans="1:5" x14ac:dyDescent="0.4">
      <c r="A29" s="8">
        <v>28</v>
      </c>
      <c r="B29" s="8">
        <v>4674</v>
      </c>
      <c r="C29" s="8">
        <v>5519.0944266494562</v>
      </c>
      <c r="D29" s="10">
        <v>1.1808075367243167</v>
      </c>
      <c r="E29" s="8"/>
    </row>
    <row r="30" spans="1:5" x14ac:dyDescent="0.4">
      <c r="A30" s="8">
        <v>29</v>
      </c>
      <c r="B30" s="8">
        <v>5317</v>
      </c>
      <c r="C30" s="8">
        <v>8278.6416399741847</v>
      </c>
      <c r="D30" s="10">
        <v>1.5570136618345278</v>
      </c>
      <c r="E30" s="8"/>
    </row>
    <row r="31" spans="1:5" x14ac:dyDescent="0.4">
      <c r="A31" s="8">
        <v>30</v>
      </c>
      <c r="B31" s="8">
        <v>6754</v>
      </c>
      <c r="C31" s="8">
        <v>9106.5058039716041</v>
      </c>
      <c r="D31" s="10">
        <v>1.3483129706798347</v>
      </c>
      <c r="E31" s="8"/>
    </row>
    <row r="32" spans="1:5" x14ac:dyDescent="0.4">
      <c r="A32" s="8">
        <v>31</v>
      </c>
      <c r="B32" s="8">
        <v>7608</v>
      </c>
      <c r="C32" s="8">
        <v>10017.156384368765</v>
      </c>
      <c r="D32" s="10">
        <v>1.316660933802414</v>
      </c>
      <c r="E32" s="8"/>
    </row>
    <row r="33" spans="1:5" x14ac:dyDescent="0.4">
      <c r="A33" s="8">
        <v>32</v>
      </c>
      <c r="B33" s="8">
        <v>8686</v>
      </c>
      <c r="C33" s="8">
        <v>10818.528895118267</v>
      </c>
      <c r="D33" s="10">
        <v>1.2455133427490521</v>
      </c>
      <c r="E33" s="8"/>
    </row>
    <row r="34" spans="1:5" x14ac:dyDescent="0.4">
      <c r="A34" s="8">
        <v>33</v>
      </c>
      <c r="B34" s="8">
        <v>9719</v>
      </c>
      <c r="C34" s="8">
        <v>11900.381784630094</v>
      </c>
      <c r="D34" s="10">
        <v>1.2244450853616724</v>
      </c>
      <c r="E34" s="8"/>
    </row>
    <row r="35" spans="1:5" x14ac:dyDescent="0.4">
      <c r="A35" s="8">
        <v>34</v>
      </c>
      <c r="B35" s="8">
        <v>11571</v>
      </c>
      <c r="C35" s="8">
        <v>14280.458141556112</v>
      </c>
      <c r="D35" s="10">
        <v>1.2341593761607563</v>
      </c>
      <c r="E35" s="8"/>
    </row>
    <row r="36" spans="1:5" x14ac:dyDescent="0.4">
      <c r="A36" s="8">
        <v>35</v>
      </c>
      <c r="B36" s="8">
        <v>12864</v>
      </c>
      <c r="C36" s="8">
        <v>15422.894792880601</v>
      </c>
      <c r="D36" s="10">
        <v>1.1989190603918378</v>
      </c>
      <c r="E36" s="8"/>
    </row>
    <row r="37" spans="1:5" x14ac:dyDescent="0.4">
      <c r="A37" s="8">
        <v>36</v>
      </c>
      <c r="B37" s="8">
        <v>14404</v>
      </c>
      <c r="C37" s="8">
        <v>16194.039532524632</v>
      </c>
      <c r="D37" s="10">
        <v>1.1242737803752174</v>
      </c>
      <c r="E37" s="8"/>
    </row>
    <row r="38" spans="1:5" x14ac:dyDescent="0.4">
      <c r="A38" s="8">
        <v>37</v>
      </c>
      <c r="B38" s="8">
        <v>15926</v>
      </c>
      <c r="C38" s="8">
        <v>17813.443485777098</v>
      </c>
      <c r="D38" s="10">
        <v>1.1185133420681337</v>
      </c>
      <c r="E38" s="8"/>
    </row>
    <row r="39" spans="1:5" x14ac:dyDescent="0.4">
      <c r="A39" s="8">
        <v>38</v>
      </c>
      <c r="B39" s="8">
        <v>18292</v>
      </c>
      <c r="C39" s="8">
        <v>19594.787834354807</v>
      </c>
      <c r="D39" s="10">
        <v>1.0712217272225457</v>
      </c>
      <c r="E39" s="8"/>
    </row>
    <row r="40" spans="1:5" x14ac:dyDescent="0.4">
      <c r="A40" s="8">
        <v>39</v>
      </c>
      <c r="B40" s="8">
        <v>20124</v>
      </c>
      <c r="C40" s="8">
        <v>29392.181751532211</v>
      </c>
      <c r="D40" s="10">
        <v>1.4605536549161304</v>
      </c>
      <c r="E40" s="8"/>
    </row>
    <row r="41" spans="1:5" x14ac:dyDescent="0.4">
      <c r="A41" s="8">
        <v>40</v>
      </c>
      <c r="B41" s="8">
        <v>24383</v>
      </c>
      <c r="C41" s="8">
        <v>30861.790839108824</v>
      </c>
      <c r="D41" s="10">
        <v>1.2657093400774648</v>
      </c>
      <c r="E41" s="8"/>
    </row>
    <row r="42" spans="1:5" x14ac:dyDescent="0.4">
      <c r="A42" s="8">
        <v>41</v>
      </c>
      <c r="B42" s="8">
        <v>26678</v>
      </c>
      <c r="C42" s="8">
        <v>31787.644564282091</v>
      </c>
      <c r="D42" s="10">
        <v>1.1915302707954902</v>
      </c>
      <c r="E42" s="8"/>
    </row>
    <row r="43" spans="1:5" x14ac:dyDescent="0.4">
      <c r="A43" s="8">
        <v>42</v>
      </c>
      <c r="B43" s="8">
        <v>29855</v>
      </c>
      <c r="C43" s="8">
        <v>33377.026792496195</v>
      </c>
      <c r="D43" s="10">
        <v>1.1179710866687722</v>
      </c>
      <c r="E43" s="8"/>
    </row>
    <row r="44" spans="1:5" x14ac:dyDescent="0.4">
      <c r="A44" s="8">
        <v>43</v>
      </c>
      <c r="B44" s="8">
        <v>32538</v>
      </c>
      <c r="C44" s="8">
        <v>36047.188935895894</v>
      </c>
      <c r="D44" s="10">
        <v>1.1078489438778012</v>
      </c>
      <c r="E44" s="8"/>
    </row>
    <row r="45" spans="1:5" x14ac:dyDescent="0.4">
      <c r="A45" s="8">
        <v>44</v>
      </c>
      <c r="B45" s="8">
        <v>37685</v>
      </c>
      <c r="C45" s="8">
        <v>43256.626723075075</v>
      </c>
      <c r="D45" s="10">
        <v>1.1478473324419549</v>
      </c>
      <c r="E45" s="8"/>
    </row>
    <row r="46" spans="1:5" x14ac:dyDescent="0.4">
      <c r="A46" s="8">
        <v>45</v>
      </c>
      <c r="B46" s="8">
        <v>40909</v>
      </c>
      <c r="C46" s="8">
        <v>44121.759257536578</v>
      </c>
      <c r="D46" s="10">
        <v>1.0785342897048713</v>
      </c>
      <c r="E46" s="8"/>
    </row>
    <row r="47" spans="1:5" x14ac:dyDescent="0.4">
      <c r="A47" s="8">
        <v>46</v>
      </c>
      <c r="B47" s="8">
        <v>45054</v>
      </c>
      <c r="C47" s="8">
        <v>45445.412035262678</v>
      </c>
      <c r="D47" s="10">
        <v>1.0086876200839587</v>
      </c>
      <c r="E47" s="8"/>
    </row>
    <row r="48" spans="1:5" x14ac:dyDescent="0.4">
      <c r="A48" s="8">
        <v>47</v>
      </c>
      <c r="B48" s="8">
        <v>48747</v>
      </c>
      <c r="C48" s="8">
        <v>47717.682637025813</v>
      </c>
      <c r="D48" s="10">
        <v>0.97888449826708956</v>
      </c>
      <c r="E48" s="8"/>
    </row>
    <row r="49" spans="1:5" x14ac:dyDescent="0.4">
      <c r="A49" s="8">
        <v>48</v>
      </c>
      <c r="B49" s="8">
        <v>54945</v>
      </c>
      <c r="C49" s="8">
        <v>51535.097247987884</v>
      </c>
      <c r="D49" s="10">
        <v>0.93793970785308733</v>
      </c>
      <c r="E49" s="8"/>
    </row>
    <row r="50" spans="1:5" x14ac:dyDescent="0.4">
      <c r="A50" s="8">
        <v>49</v>
      </c>
      <c r="B50" s="8">
        <v>59261</v>
      </c>
      <c r="C50" s="8">
        <v>77302.645871981833</v>
      </c>
      <c r="D50" s="10">
        <v>1.3044438310521562</v>
      </c>
      <c r="E50" s="8"/>
    </row>
    <row r="51" spans="1:5" x14ac:dyDescent="0.4">
      <c r="A51" s="8">
        <v>50</v>
      </c>
      <c r="B51" s="8">
        <v>69454</v>
      </c>
      <c r="C51" s="8">
        <v>78848.698789421469</v>
      </c>
      <c r="D51" s="10">
        <v>1.1352650500967758</v>
      </c>
      <c r="E51" s="8"/>
    </row>
    <row r="52" spans="1:5" x14ac:dyDescent="0.4">
      <c r="A52" s="8">
        <v>51</v>
      </c>
      <c r="B52" s="8">
        <v>74647</v>
      </c>
      <c r="C52" s="8">
        <v>81214.159753104119</v>
      </c>
      <c r="D52" s="10">
        <v>1.087976204711564</v>
      </c>
      <c r="E52" s="8"/>
    </row>
    <row r="53" spans="1:5" x14ac:dyDescent="0.4">
      <c r="A53" s="8">
        <v>52</v>
      </c>
      <c r="B53" s="8">
        <v>82406</v>
      </c>
      <c r="C53" s="8">
        <v>85274.867740759335</v>
      </c>
      <c r="D53" s="10">
        <v>1.0348138210902038</v>
      </c>
      <c r="E53" s="8"/>
    </row>
    <row r="54" spans="1:5" x14ac:dyDescent="0.4">
      <c r="A54" s="8">
        <v>53</v>
      </c>
      <c r="B54" s="8">
        <v>88340</v>
      </c>
      <c r="C54" s="8">
        <v>92096.857160020081</v>
      </c>
      <c r="D54" s="10">
        <v>1.0425272488116377</v>
      </c>
      <c r="E54" s="8"/>
    </row>
    <row r="55" spans="1:5" x14ac:dyDescent="0.4">
      <c r="A55" s="8">
        <v>54</v>
      </c>
      <c r="B55" s="8">
        <v>100210</v>
      </c>
      <c r="C55" s="8">
        <v>110516.2285920241</v>
      </c>
      <c r="D55" s="10">
        <v>1.1028463086720297</v>
      </c>
      <c r="E55" s="8"/>
    </row>
    <row r="56" spans="1:5" x14ac:dyDescent="0.4">
      <c r="A56" s="8">
        <v>55</v>
      </c>
      <c r="B56" s="8">
        <v>107143</v>
      </c>
      <c r="C56" s="8">
        <v>112726.55316386458</v>
      </c>
      <c r="D56" s="10">
        <v>1.0521130933786116</v>
      </c>
      <c r="E56" s="8"/>
    </row>
    <row r="57" spans="1:5" x14ac:dyDescent="0.4">
      <c r="A57" s="8">
        <v>56</v>
      </c>
      <c r="B57" s="8">
        <v>116701</v>
      </c>
      <c r="C57" s="8">
        <v>116108.34975878052</v>
      </c>
      <c r="D57" s="10">
        <v>0.99492163527973643</v>
      </c>
      <c r="E57" s="8"/>
    </row>
    <row r="58" spans="1:5" x14ac:dyDescent="0.4">
      <c r="A58" s="8">
        <v>57</v>
      </c>
      <c r="B58" s="8">
        <v>124495</v>
      </c>
      <c r="C58" s="8">
        <v>121913.76724671955</v>
      </c>
      <c r="D58" s="10">
        <v>0.97926637412522233</v>
      </c>
      <c r="E58" s="8"/>
    </row>
    <row r="59" spans="1:5" x14ac:dyDescent="0.4">
      <c r="A59" s="8">
        <v>58</v>
      </c>
      <c r="B59" s="8">
        <v>138287</v>
      </c>
      <c r="C59" s="8">
        <v>131666.86862645712</v>
      </c>
      <c r="D59" s="10">
        <v>0.9521275942529458</v>
      </c>
      <c r="E59" s="8"/>
    </row>
    <row r="60" spans="1:5" x14ac:dyDescent="0.4">
      <c r="A60" s="8">
        <v>59</v>
      </c>
      <c r="B60" s="8">
        <v>147207</v>
      </c>
      <c r="C60" s="8">
        <v>184333.61607703994</v>
      </c>
      <c r="D60" s="10">
        <v>1.2522068656860064</v>
      </c>
      <c r="E60" s="8"/>
    </row>
    <row r="61" spans="1:5" x14ac:dyDescent="0.4">
      <c r="A61" s="8">
        <v>60</v>
      </c>
      <c r="B61" s="8">
        <v>168383</v>
      </c>
      <c r="C61" s="8">
        <v>189863.62455935116</v>
      </c>
      <c r="D61" s="10">
        <v>1.127570031175066</v>
      </c>
      <c r="E61" s="8"/>
    </row>
    <row r="62" spans="1:5" x14ac:dyDescent="0.4">
      <c r="A62" s="8">
        <v>61</v>
      </c>
      <c r="B62" s="8">
        <v>178811</v>
      </c>
      <c r="C62" s="8">
        <v>199356.80578731874</v>
      </c>
      <c r="D62" s="10">
        <v>1.1149023594036089</v>
      </c>
      <c r="E62" s="8"/>
    </row>
    <row r="63" spans="1:5" x14ac:dyDescent="0.4">
      <c r="A63" s="8">
        <v>62</v>
      </c>
      <c r="B63" s="8">
        <v>195323</v>
      </c>
      <c r="C63" s="8">
        <v>203343.9419030651</v>
      </c>
      <c r="D63" s="10">
        <v>1.041065014888493</v>
      </c>
      <c r="E63" s="8"/>
    </row>
    <row r="64" spans="1:5" x14ac:dyDescent="0.4">
      <c r="A64" s="8">
        <v>63</v>
      </c>
      <c r="B64" s="8">
        <v>207045</v>
      </c>
      <c r="C64" s="8">
        <v>213511.13899821838</v>
      </c>
      <c r="D64" s="10">
        <v>1.0312305972045612</v>
      </c>
      <c r="E64" s="8"/>
    </row>
    <row r="65" spans="1:5" x14ac:dyDescent="0.4">
      <c r="A65" s="8">
        <v>64</v>
      </c>
      <c r="B65" s="8">
        <v>231110</v>
      </c>
      <c r="C65" s="8">
        <v>245537.80984795111</v>
      </c>
      <c r="D65" s="10">
        <v>1.0624283235167284</v>
      </c>
      <c r="E65" s="8"/>
    </row>
    <row r="66" spans="1:5" x14ac:dyDescent="0.4">
      <c r="A66" s="8">
        <v>65</v>
      </c>
      <c r="B66" s="8">
        <v>244516</v>
      </c>
      <c r="C66" s="8">
        <v>252903.94414338964</v>
      </c>
      <c r="D66" s="10">
        <v>1.0343042751533218</v>
      </c>
      <c r="E66" s="8"/>
    </row>
    <row r="67" spans="1:5" x14ac:dyDescent="0.4">
      <c r="A67" s="8">
        <v>66</v>
      </c>
      <c r="B67" s="8">
        <v>264092</v>
      </c>
      <c r="C67" s="8">
        <v>257962.02302625743</v>
      </c>
      <c r="D67" s="10">
        <v>0.9767884791143141</v>
      </c>
      <c r="E67" s="8"/>
    </row>
    <row r="68" spans="1:5" x14ac:dyDescent="0.4">
      <c r="A68" s="8">
        <v>67</v>
      </c>
      <c r="B68" s="8">
        <v>278968</v>
      </c>
      <c r="C68" s="8">
        <v>270860.12417757034</v>
      </c>
      <c r="D68" s="10">
        <v>0.97093617969648971</v>
      </c>
      <c r="E68" s="8"/>
    </row>
    <row r="69" spans="1:5" x14ac:dyDescent="0.4">
      <c r="A69" s="8">
        <v>68</v>
      </c>
      <c r="B69" s="8">
        <v>306275</v>
      </c>
      <c r="C69" s="8">
        <v>292528.93411177601</v>
      </c>
      <c r="D69" s="10">
        <v>0.95511855068737572</v>
      </c>
      <c r="E69" s="8"/>
    </row>
    <row r="70" spans="1:5" x14ac:dyDescent="0.4">
      <c r="A70" s="8">
        <v>69</v>
      </c>
      <c r="B70" s="8">
        <v>323013</v>
      </c>
      <c r="C70" s="8">
        <v>438793.40116766398</v>
      </c>
      <c r="D70" s="10">
        <v>1.3584388280585116</v>
      </c>
      <c r="E70" s="8"/>
    </row>
    <row r="71" spans="1:5" x14ac:dyDescent="0.4">
      <c r="A71" s="8">
        <v>70</v>
      </c>
      <c r="B71" s="8">
        <v>362738</v>
      </c>
      <c r="C71" s="8">
        <v>451957.2032026939</v>
      </c>
      <c r="D71" s="10">
        <v>1.2459604541092852</v>
      </c>
      <c r="E71" s="8"/>
    </row>
    <row r="72" spans="1:5" x14ac:dyDescent="0.4">
      <c r="A72" s="8">
        <v>71</v>
      </c>
      <c r="B72" s="8">
        <v>381898</v>
      </c>
      <c r="C72" s="8">
        <v>465515.91929877474</v>
      </c>
      <c r="D72" s="10">
        <v>1.2189535407327996</v>
      </c>
      <c r="E72" s="8"/>
    </row>
    <row r="73" spans="1:5" x14ac:dyDescent="0.4">
      <c r="A73" s="8">
        <v>72</v>
      </c>
      <c r="B73" s="8">
        <v>413612</v>
      </c>
      <c r="C73" s="8">
        <v>479481.39687773801</v>
      </c>
      <c r="D73" s="10">
        <v>1.1592540759884578</v>
      </c>
      <c r="E73" s="8"/>
    </row>
    <row r="74" spans="1:5" x14ac:dyDescent="0.4">
      <c r="A74" s="8">
        <v>73</v>
      </c>
      <c r="B74" s="8">
        <v>434870</v>
      </c>
      <c r="C74" s="8">
        <v>493865.83878407016</v>
      </c>
      <c r="D74" s="10">
        <v>1.1356631609080188</v>
      </c>
      <c r="E74" s="8"/>
    </row>
    <row r="75" spans="1:5" x14ac:dyDescent="0.4">
      <c r="A75" s="8">
        <v>74</v>
      </c>
      <c r="B75" s="8">
        <v>479238</v>
      </c>
      <c r="C75" s="8">
        <v>543252.42266247724</v>
      </c>
      <c r="D75" s="10">
        <v>1.1335754315444044</v>
      </c>
      <c r="E75" s="8"/>
    </row>
    <row r="76" spans="1:5" x14ac:dyDescent="0.4">
      <c r="A76" s="8">
        <v>75</v>
      </c>
      <c r="B76" s="8">
        <v>503163</v>
      </c>
      <c r="C76" s="8">
        <v>559549.99534235161</v>
      </c>
      <c r="D76" s="10">
        <v>1.1120650670704157</v>
      </c>
      <c r="E76" s="8"/>
    </row>
    <row r="77" spans="1:5" x14ac:dyDescent="0.4">
      <c r="A77" s="8">
        <v>76</v>
      </c>
      <c r="B77" s="8">
        <v>539759</v>
      </c>
      <c r="C77" s="8">
        <v>576336.49520262214</v>
      </c>
      <c r="D77" s="10">
        <v>1.0677663460963545</v>
      </c>
      <c r="E77" s="8"/>
    </row>
    <row r="78" spans="1:5" x14ac:dyDescent="0.4">
      <c r="A78" s="8">
        <v>77</v>
      </c>
      <c r="B78" s="8">
        <v>566021</v>
      </c>
      <c r="C78" s="8">
        <v>593626.59005870088</v>
      </c>
      <c r="D78" s="10">
        <v>1.048771317775667</v>
      </c>
      <c r="E78" s="8"/>
    </row>
    <row r="79" spans="1:5" x14ac:dyDescent="0.4">
      <c r="A79" s="8">
        <v>78</v>
      </c>
      <c r="B79" s="8">
        <v>615522</v>
      </c>
      <c r="C79" s="8">
        <v>611435.38776046189</v>
      </c>
      <c r="D79" s="10">
        <v>0.9933607373261425</v>
      </c>
      <c r="E79" s="8"/>
    </row>
    <row r="80" spans="1:5" x14ac:dyDescent="0.4">
      <c r="A80" s="8">
        <v>79</v>
      </c>
      <c r="B80" s="8">
        <v>644701</v>
      </c>
      <c r="C80" s="8">
        <v>856009.54286464665</v>
      </c>
      <c r="D80" s="10">
        <v>1.3277620832985317</v>
      </c>
      <c r="E80" s="8"/>
    </row>
    <row r="81" spans="1:5" x14ac:dyDescent="0.4">
      <c r="A81" s="8">
        <v>80</v>
      </c>
      <c r="B81" s="8">
        <v>713701</v>
      </c>
      <c r="C81" s="8">
        <v>873129.73372193961</v>
      </c>
      <c r="D81" s="10">
        <v>1.2233830886070491</v>
      </c>
      <c r="E81" s="8"/>
    </row>
    <row r="82" spans="1:5" x14ac:dyDescent="0.4">
      <c r="A82" s="8">
        <v>81</v>
      </c>
      <c r="B82" s="8">
        <v>764606</v>
      </c>
      <c r="C82" s="8">
        <v>899323.62573359779</v>
      </c>
      <c r="D82" s="10">
        <v>1.1761922162964948</v>
      </c>
      <c r="E82" s="8"/>
    </row>
    <row r="83" spans="1:5" x14ac:dyDescent="0.4">
      <c r="A83" s="8">
        <v>82</v>
      </c>
      <c r="B83" s="8">
        <v>840257</v>
      </c>
      <c r="C83" s="8">
        <v>926303.33450560574</v>
      </c>
      <c r="D83" s="10">
        <v>1.1024047815199465</v>
      </c>
      <c r="E83" s="8"/>
    </row>
    <row r="84" spans="1:5" x14ac:dyDescent="0.4">
      <c r="A84" s="8">
        <v>83</v>
      </c>
      <c r="B84" s="8">
        <v>897136</v>
      </c>
      <c r="C84" s="8">
        <v>972618.50123088609</v>
      </c>
      <c r="D84" s="10">
        <v>1.0841371890447893</v>
      </c>
      <c r="E84" s="8"/>
    </row>
    <row r="85" spans="1:5" x14ac:dyDescent="0.4">
      <c r="A85" s="8">
        <v>84</v>
      </c>
      <c r="B85" s="8">
        <v>995445</v>
      </c>
      <c r="C85" s="8">
        <v>1118511.276415519</v>
      </c>
      <c r="D85" s="10">
        <v>1.1236294083706473</v>
      </c>
      <c r="E85" s="8"/>
    </row>
    <row r="86" spans="1:5" x14ac:dyDescent="0.4">
      <c r="A86" s="8">
        <v>85</v>
      </c>
      <c r="B86" s="8">
        <v>1077309</v>
      </c>
      <c r="C86" s="8">
        <v>1174436.840236295</v>
      </c>
      <c r="D86" s="10">
        <v>1.090157828660389</v>
      </c>
      <c r="E86" s="8"/>
    </row>
    <row r="87" spans="1:5" x14ac:dyDescent="0.4">
      <c r="A87" s="8">
        <v>86</v>
      </c>
      <c r="B87" s="8">
        <v>1185621</v>
      </c>
      <c r="C87" s="8">
        <v>1233158.6822481097</v>
      </c>
      <c r="D87" s="10">
        <v>1.0400951756489718</v>
      </c>
      <c r="E87" s="8"/>
    </row>
    <row r="88" spans="1:5" x14ac:dyDescent="0.4">
      <c r="A88" s="8">
        <v>87</v>
      </c>
      <c r="B88" s="8">
        <v>1276924</v>
      </c>
      <c r="C88" s="8">
        <v>1294816.6163605154</v>
      </c>
      <c r="D88" s="10">
        <v>1.0140122797915265</v>
      </c>
      <c r="E88" s="8"/>
    </row>
    <row r="89" spans="1:5" x14ac:dyDescent="0.4">
      <c r="A89" s="8">
        <v>88</v>
      </c>
      <c r="B89" s="8">
        <v>1411460</v>
      </c>
      <c r="C89" s="8">
        <v>1359557.4471785412</v>
      </c>
      <c r="D89" s="10">
        <v>0.96322775507527048</v>
      </c>
      <c r="E89" s="8"/>
    </row>
    <row r="90" spans="1:5" x14ac:dyDescent="0.4">
      <c r="A90" s="8">
        <v>89</v>
      </c>
      <c r="B90" s="8">
        <v>1531409</v>
      </c>
      <c r="C90" s="8">
        <v>1495513.1918963955</v>
      </c>
      <c r="D90" s="10">
        <v>0.97656027351047014</v>
      </c>
      <c r="E90" s="8"/>
    </row>
    <row r="91" spans="1:5" x14ac:dyDescent="0.4">
      <c r="A91" s="8">
        <v>90</v>
      </c>
      <c r="B91" s="8">
        <v>1762074</v>
      </c>
      <c r="C91" s="8">
        <v>1944167.1494653143</v>
      </c>
      <c r="D91" s="10">
        <v>1.1033402396637793</v>
      </c>
      <c r="E91" s="8"/>
    </row>
    <row r="92" spans="1:5" x14ac:dyDescent="0.4">
      <c r="A92" s="8">
        <v>91</v>
      </c>
      <c r="B92" s="8">
        <v>1902510</v>
      </c>
      <c r="C92" s="8">
        <v>2041375.5069385802</v>
      </c>
      <c r="D92" s="10">
        <v>1.0729906843793622</v>
      </c>
      <c r="E92" s="8"/>
    </row>
    <row r="93" spans="1:5" x14ac:dyDescent="0.4">
      <c r="A93" s="8">
        <v>92</v>
      </c>
      <c r="B93" s="8">
        <v>2088565</v>
      </c>
      <c r="C93" s="8">
        <v>2143444.2822855092</v>
      </c>
      <c r="D93" s="10">
        <v>1.0262760710274801</v>
      </c>
      <c r="E93" s="8"/>
    </row>
    <row r="94" spans="1:5" x14ac:dyDescent="0.4">
      <c r="A94" s="8">
        <v>93</v>
      </c>
      <c r="B94" s="8">
        <v>2262478</v>
      </c>
      <c r="C94" s="8">
        <v>2250616.4963997849</v>
      </c>
      <c r="D94" s="10">
        <v>0.99475729549625891</v>
      </c>
      <c r="E94" s="8"/>
    </row>
    <row r="95" spans="1:5" x14ac:dyDescent="0.4">
      <c r="A95" s="8">
        <v>94</v>
      </c>
      <c r="B95" s="8">
        <v>2549627</v>
      </c>
      <c r="C95" s="8">
        <v>2363147.3212197744</v>
      </c>
      <c r="D95" s="10">
        <v>0.92686001568848086</v>
      </c>
      <c r="E95" s="8"/>
    </row>
    <row r="96" spans="1:5" x14ac:dyDescent="0.4">
      <c r="A96" s="8">
        <v>95</v>
      </c>
      <c r="B96" s="8">
        <v>2749124</v>
      </c>
      <c r="C96" s="8">
        <v>2835776.7854637294</v>
      </c>
      <c r="D96" s="10">
        <v>1.031520144403719</v>
      </c>
      <c r="E96" s="8"/>
    </row>
    <row r="97" spans="1:5" x14ac:dyDescent="0.4">
      <c r="A97" s="8">
        <v>96</v>
      </c>
      <c r="B97" s="8">
        <v>2996885</v>
      </c>
      <c r="C97" s="8">
        <v>2977565.6247369158</v>
      </c>
      <c r="D97" s="10">
        <v>0.99355351464501163</v>
      </c>
      <c r="E97" s="8"/>
    </row>
    <row r="98" spans="1:5" x14ac:dyDescent="0.4">
      <c r="A98" s="8">
        <v>97</v>
      </c>
      <c r="B98" s="8">
        <v>3235229</v>
      </c>
      <c r="C98" s="8">
        <v>3275322.1872106078</v>
      </c>
      <c r="D98" s="10">
        <v>1.1504462376299003</v>
      </c>
      <c r="E98" s="8"/>
    </row>
    <row r="99" spans="1:5" x14ac:dyDescent="0.4">
      <c r="A99" s="8">
        <v>98</v>
      </c>
      <c r="B99" s="8">
        <v>3589588</v>
      </c>
      <c r="C99" s="8">
        <v>4094152.7340132599</v>
      </c>
      <c r="D99" s="10">
        <v>1.5553137425191186</v>
      </c>
      <c r="E99" s="8"/>
    </row>
    <row r="100" spans="1:5" x14ac:dyDescent="0.4">
      <c r="D100" s="10">
        <v>2.1700180142655037</v>
      </c>
      <c r="E100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2" t="s">
        <v>1034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1035</v>
      </c>
      <c r="E2" s="5" t="s">
        <v>1036</v>
      </c>
      <c r="F2" s="5" t="s">
        <v>1037</v>
      </c>
      <c r="G2" s="4" t="s">
        <v>1038</v>
      </c>
      <c r="H2" s="4" t="s">
        <v>1039</v>
      </c>
      <c r="I2" s="4" t="s">
        <v>1040</v>
      </c>
      <c r="J2" s="4" t="s">
        <v>1041</v>
      </c>
      <c r="K2" s="4" t="s">
        <v>1042</v>
      </c>
      <c r="L2" s="4" t="s">
        <v>1043</v>
      </c>
      <c r="M2" s="4" t="s">
        <v>1044</v>
      </c>
      <c r="N2" s="4" t="s">
        <v>1045</v>
      </c>
      <c r="O2" s="4" t="s">
        <v>1046</v>
      </c>
      <c r="P2" s="4" t="s">
        <v>1047</v>
      </c>
      <c r="Q2" s="4" t="s">
        <v>1048</v>
      </c>
      <c r="R2" s="4" t="s">
        <v>1049</v>
      </c>
      <c r="S2" s="4" t="s">
        <v>1050</v>
      </c>
    </row>
    <row r="3" spans="1:19" x14ac:dyDescent="0.4">
      <c r="A3">
        <v>0</v>
      </c>
      <c r="B3" t="s">
        <v>1051</v>
      </c>
      <c r="C3">
        <v>1</v>
      </c>
      <c r="D3">
        <v>1</v>
      </c>
      <c r="E3" t="s">
        <v>1052</v>
      </c>
      <c r="F3" t="s">
        <v>1053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1054</v>
      </c>
      <c r="C4">
        <v>1.6</v>
      </c>
      <c r="D4">
        <v>1</v>
      </c>
      <c r="E4" t="s">
        <v>1055</v>
      </c>
      <c r="F4" t="s">
        <v>1056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1057</v>
      </c>
      <c r="C5">
        <v>1.1499999999999999</v>
      </c>
      <c r="D5">
        <v>1.5</v>
      </c>
      <c r="E5" t="s">
        <v>1058</v>
      </c>
      <c r="F5" t="s">
        <v>1059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1060</v>
      </c>
      <c r="C6">
        <v>1.1000000000000001</v>
      </c>
      <c r="D6">
        <v>1.8</v>
      </c>
      <c r="E6" t="s">
        <v>1061</v>
      </c>
      <c r="F6" t="s">
        <v>1062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1063</v>
      </c>
      <c r="C7">
        <v>1.2</v>
      </c>
      <c r="D7">
        <v>1.6</v>
      </c>
      <c r="E7" t="s">
        <v>1064</v>
      </c>
      <c r="F7" t="s">
        <v>1065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1066</v>
      </c>
      <c r="C8">
        <v>1.3</v>
      </c>
      <c r="D8">
        <v>1.3</v>
      </c>
      <c r="E8" t="s">
        <v>1067</v>
      </c>
      <c r="F8" t="s">
        <v>1068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1069</v>
      </c>
      <c r="C9">
        <v>1.4</v>
      </c>
      <c r="D9">
        <v>1.4</v>
      </c>
      <c r="E9" t="s">
        <v>1070</v>
      </c>
      <c r="F9" t="s">
        <v>1071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1072</v>
      </c>
      <c r="C10">
        <v>1</v>
      </c>
      <c r="D10">
        <v>1</v>
      </c>
      <c r="E10" t="s">
        <v>1073</v>
      </c>
      <c r="F10" t="s">
        <v>1074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Sheet3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2025-08-03T12:44:47Z</dcterms:modified>
</cp:coreProperties>
</file>