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E167560-1B83-48D0-ADCB-6C13C49648B1}" xr6:coauthVersionLast="47" xr6:coauthVersionMax="47" xr10:uidLastSave="{00000000-0000-0000-0000-000000000000}"/>
  <bookViews>
    <workbookView xWindow="3634" yWindow="2914" windowWidth="26932" windowHeight="13937" activeTab="1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<sst xmlns="http://schemas.openxmlformats.org/spreadsheetml/2006/main" count="3128" uniqueCount="1175">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</sst>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sortState xmlns:xlrd2="http://schemas.microsoft.com/office/spreadsheetml/2017/richdata2" ref="A2:AJ316">
    <sortCondition ref="A1:A412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zoomScale="85" zoomScaleNormal="85" workbookViewId="0">
      <pane xSplit="4" ySplit="1" topLeftCell="E198" activePane="bottomRight" state="frozen"/>
      <selection pane="topRight" activeCell="E1" sqref="E1"/>
      <selection pane="bottomLeft" activeCell="A2" sqref="A2"/>
      <selection pane="bottomRight" activeCell="P213" sqref="P213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1112</v>
      </c>
      <c r="C2" t="s">
        <v>1113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1119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100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1119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1120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1119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1114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1122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1122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1120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1114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1121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1122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1121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1122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1114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1122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1114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1122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1122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1122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1122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1090</v>
      </c>
      <c r="AD55" t="s">
        <v>1122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22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1114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1121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1114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1100</v>
      </c>
      <c r="AD60" t="s">
        <v>1114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115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1114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1122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1099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1174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1122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1122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1120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1090</v>
      </c>
      <c r="AD68" t="s">
        <v>1099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1120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1122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1121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1120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1119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1120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1120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1120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130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1114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1114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1122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1122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1114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1114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1099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1121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1122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1120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1122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1114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1114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1114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1121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1121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1163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1121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1121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1122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1122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1114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1121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1114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1114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1122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1119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1099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1099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1099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1122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33</v>
      </c>
      <c r="E119">
        <v>100</v>
      </c>
      <c r="F119">
        <v>120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1122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1122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1122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1121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1122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120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110</v>
      </c>
      <c r="G127">
        <v>60</v>
      </c>
      <c r="H127">
        <v>90</v>
      </c>
      <c r="I127">
        <v>90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110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1119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1121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1121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1121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1121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1119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1122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1122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1121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1121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1114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1121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1121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1122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1114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1122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1122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1122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1121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1122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1122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1114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1122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1122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1122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1122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1114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1086</v>
      </c>
      <c r="AD167" t="s">
        <v>1121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1122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1122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1122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1122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1121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1122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1122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1122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1168</v>
      </c>
      <c r="AD177" t="s">
        <v>1122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1122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1123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1122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1121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1122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1122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1122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1121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1121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1122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1119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1114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1114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1114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1121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1122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1114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1114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1114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1122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1122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1114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1121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1115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1122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1111</v>
      </c>
      <c r="AD213" t="s">
        <v>1122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1122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1122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1122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1122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1169</v>
      </c>
      <c r="AD218" t="s">
        <v>1122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1109</v>
      </c>
      <c r="AD219" t="s">
        <v>1099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1109</v>
      </c>
      <c r="AD220" t="s">
        <v>1099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1122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1122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1116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1122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1122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1099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1099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1099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1122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1117</v>
      </c>
      <c r="AD230" t="s">
        <v>1122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1087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1122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1122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1118</v>
      </c>
      <c r="AD235" t="s">
        <v>1119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1122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1114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1114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1122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1122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1122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1122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1099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1099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1097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1114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1114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1122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1122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1108</v>
      </c>
      <c r="AD264" t="s">
        <v>1122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1170</v>
      </c>
      <c r="AD266" t="s">
        <v>1122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1114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1122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1114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1114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1114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1122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1122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1121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1120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1122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1121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1122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1122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1122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1122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1114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1094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979</v>
      </c>
      <c r="AD286" t="s">
        <v>99</v>
      </c>
      <c r="AE286">
        <v>384</v>
      </c>
      <c r="AF286" t="s">
        <v>980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981</v>
      </c>
      <c r="C287" t="s">
        <v>982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983</v>
      </c>
      <c r="AG287">
        <v>0</v>
      </c>
      <c r="AH287">
        <v>-1</v>
      </c>
      <c r="AI287">
        <v>1</v>
      </c>
      <c r="AJ287" t="s">
        <v>1173</v>
      </c>
    </row>
    <row r="288" spans="1:36" x14ac:dyDescent="0.4">
      <c r="A288">
        <v>4285</v>
      </c>
      <c r="B288" t="s">
        <v>984</v>
      </c>
      <c r="C288" t="s">
        <v>985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986</v>
      </c>
      <c r="AE288">
        <v>216</v>
      </c>
      <c r="AF288" t="s">
        <v>987</v>
      </c>
      <c r="AG288">
        <v>0</v>
      </c>
      <c r="AH288">
        <v>0.5</v>
      </c>
      <c r="AI288">
        <v>1</v>
      </c>
      <c r="AJ288" t="s">
        <v>1173</v>
      </c>
    </row>
    <row r="289" spans="1:36" x14ac:dyDescent="0.4">
      <c r="A289">
        <v>4286</v>
      </c>
      <c r="B289" t="s">
        <v>988</v>
      </c>
      <c r="C289" t="s">
        <v>989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1167</v>
      </c>
      <c r="AD289" t="s">
        <v>99</v>
      </c>
      <c r="AE289">
        <v>504</v>
      </c>
      <c r="AF289" t="s">
        <v>990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991</v>
      </c>
      <c r="C290" t="s">
        <v>992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993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994</v>
      </c>
      <c r="C291" t="s">
        <v>995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1121</v>
      </c>
      <c r="AE291">
        <v>384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997</v>
      </c>
      <c r="C292" t="s">
        <v>998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1000</v>
      </c>
      <c r="C293" t="s">
        <v>1001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1003</v>
      </c>
      <c r="C294" t="s">
        <v>1004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1006</v>
      </c>
      <c r="C295" t="s">
        <v>1007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1009</v>
      </c>
      <c r="C296" t="s">
        <v>1010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1012</v>
      </c>
      <c r="C297" t="s">
        <v>1013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1015</v>
      </c>
      <c r="C298" t="s">
        <v>1016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1114</v>
      </c>
      <c r="AE298">
        <v>672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1018</v>
      </c>
      <c r="C299" t="s">
        <v>1098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1020</v>
      </c>
      <c r="C300" t="s">
        <v>1021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5000</v>
      </c>
      <c r="B301" t="s">
        <v>44</v>
      </c>
      <c r="C301" t="s">
        <v>37</v>
      </c>
      <c r="D301">
        <v>50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100</v>
      </c>
      <c r="M301">
        <v>5</v>
      </c>
      <c r="N301">
        <v>1</v>
      </c>
      <c r="O301">
        <v>50</v>
      </c>
      <c r="P301">
        <v>50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39</v>
      </c>
      <c r="W301" t="s">
        <v>40</v>
      </c>
      <c r="X301">
        <v>1872</v>
      </c>
      <c r="Y301">
        <v>480</v>
      </c>
      <c r="Z301">
        <v>672</v>
      </c>
      <c r="AA301">
        <v>400</v>
      </c>
      <c r="AB301" t="s">
        <v>41</v>
      </c>
      <c r="AC301" t="s">
        <v>39</v>
      </c>
      <c r="AD301" t="s">
        <v>1119</v>
      </c>
      <c r="AE301">
        <v>288</v>
      </c>
      <c r="AF301" t="s">
        <v>43</v>
      </c>
      <c r="AG301">
        <v>0</v>
      </c>
      <c r="AH301">
        <v>0.5</v>
      </c>
      <c r="AI301">
        <v>1.1000000000000001</v>
      </c>
    </row>
    <row r="302" spans="1:36" x14ac:dyDescent="0.4">
      <c r="A302">
        <v>6000</v>
      </c>
      <c r="B302" t="s">
        <v>1095</v>
      </c>
      <c r="C302" t="s">
        <v>565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1122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1096</v>
      </c>
    </row>
    <row r="303" spans="1:36" x14ac:dyDescent="0.4">
      <c r="A303">
        <v>6001</v>
      </c>
      <c r="B303" t="s">
        <v>1104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1091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1105</v>
      </c>
      <c r="C304" t="s">
        <v>1106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1090</v>
      </c>
      <c r="AD304" t="s">
        <v>1122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1107</v>
      </c>
    </row>
    <row r="305" spans="1:36" x14ac:dyDescent="0.4">
      <c r="A305">
        <v>6003</v>
      </c>
      <c r="B305" t="s">
        <v>1124</v>
      </c>
      <c r="C305" t="s">
        <v>1125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350</v>
      </c>
      <c r="P305">
        <v>350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1122</v>
      </c>
      <c r="AE305">
        <v>216</v>
      </c>
      <c r="AF305" t="s">
        <v>1126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1127</v>
      </c>
      <c r="C306" t="s">
        <v>1128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1121</v>
      </c>
      <c r="AE306">
        <v>324</v>
      </c>
      <c r="AF306" t="s">
        <v>1129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1135</v>
      </c>
      <c r="C307" t="s">
        <v>1136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1121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1134</v>
      </c>
    </row>
    <row r="308" spans="1:36" x14ac:dyDescent="0.4">
      <c r="A308">
        <v>6006</v>
      </c>
      <c r="B308" t="s">
        <v>1137</v>
      </c>
      <c r="C308" t="s">
        <v>1140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1121</v>
      </c>
      <c r="AE308">
        <v>180</v>
      </c>
      <c r="AF308" t="s">
        <v>1143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1138</v>
      </c>
      <c r="C309" t="s">
        <v>1141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1121</v>
      </c>
      <c r="AE309">
        <v>144</v>
      </c>
      <c r="AF309" t="s">
        <v>1144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1139</v>
      </c>
      <c r="C310" t="s">
        <v>1142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1121</v>
      </c>
      <c r="AE310">
        <v>144</v>
      </c>
      <c r="AF310" t="s">
        <v>1145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1146</v>
      </c>
      <c r="C311" t="s">
        <v>1149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1120</v>
      </c>
      <c r="AE311">
        <v>180</v>
      </c>
      <c r="AF311" t="s">
        <v>1154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1147</v>
      </c>
      <c r="C312" t="s">
        <v>1150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1120</v>
      </c>
      <c r="AE312">
        <v>144</v>
      </c>
      <c r="AF312" t="s">
        <v>1155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1148</v>
      </c>
      <c r="C313" t="s">
        <v>1151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1120</v>
      </c>
      <c r="AE313">
        <v>144</v>
      </c>
      <c r="AF313" t="s">
        <v>1156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1152</v>
      </c>
      <c r="C314" t="s">
        <v>1153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1159</v>
      </c>
      <c r="C315" t="s">
        <v>1161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1157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1160</v>
      </c>
      <c r="C316" t="s">
        <v>1162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1028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1158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1024</v>
      </c>
      <c r="B1" t="s">
        <v>28</v>
      </c>
      <c r="C1" t="s">
        <v>1078</v>
      </c>
      <c r="D1" t="s">
        <v>1079</v>
      </c>
      <c r="E1" t="s">
        <v>1038</v>
      </c>
      <c r="F1" t="s">
        <v>1039</v>
      </c>
    </row>
    <row r="2" spans="1:6" x14ac:dyDescent="0.4">
      <c r="A2" t="s">
        <v>1053</v>
      </c>
      <c r="B2" t="s">
        <v>1040</v>
      </c>
      <c r="C2">
        <v>0</v>
      </c>
      <c r="D2">
        <v>1</v>
      </c>
    </row>
    <row r="3" spans="1:6" x14ac:dyDescent="0.4">
      <c r="A3" t="s">
        <v>1053</v>
      </c>
      <c r="B3" t="s">
        <v>1041</v>
      </c>
      <c r="C3">
        <v>0</v>
      </c>
      <c r="D3">
        <v>2</v>
      </c>
      <c r="E3" t="s">
        <v>1080</v>
      </c>
      <c r="F3" t="s">
        <v>1081</v>
      </c>
    </row>
    <row r="4" spans="1:6" x14ac:dyDescent="0.4">
      <c r="A4" t="s">
        <v>1053</v>
      </c>
      <c r="B4" t="s">
        <v>1042</v>
      </c>
      <c r="C4">
        <v>0</v>
      </c>
      <c r="D4">
        <v>2</v>
      </c>
      <c r="E4" t="s">
        <v>1082</v>
      </c>
      <c r="F4" t="s">
        <v>1083</v>
      </c>
    </row>
    <row r="5" spans="1:6" x14ac:dyDescent="0.4">
      <c r="A5" t="s">
        <v>1056</v>
      </c>
      <c r="B5" t="s">
        <v>1040</v>
      </c>
      <c r="C5">
        <v>0</v>
      </c>
      <c r="D5">
        <v>1</v>
      </c>
    </row>
    <row r="6" spans="1:6" x14ac:dyDescent="0.4">
      <c r="A6" t="s">
        <v>1056</v>
      </c>
      <c r="B6" t="s">
        <v>1041</v>
      </c>
      <c r="C6">
        <v>0</v>
      </c>
      <c r="D6">
        <v>2</v>
      </c>
      <c r="E6" t="s">
        <v>1084</v>
      </c>
      <c r="F6" t="s">
        <v>1085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1029</v>
      </c>
      <c r="C1" s="7" t="s">
        <v>4</v>
      </c>
      <c r="D1" s="7" t="s">
        <v>11</v>
      </c>
      <c r="E1" s="7" t="s">
        <v>1030</v>
      </c>
      <c r="F1" s="7" t="s">
        <v>16</v>
      </c>
      <c r="G1" s="6" t="s">
        <v>1031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  <c r="N1" t="s">
        <v>1025</v>
      </c>
    </row>
    <row r="2" spans="1:14" x14ac:dyDescent="0.4">
      <c r="A2" t="s">
        <v>1026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1027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1164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1110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115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125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130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160</v>
      </c>
      <c r="F27">
        <v>180</v>
      </c>
      <c r="G27">
        <v>180</v>
      </c>
      <c r="H27">
        <v>160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1165</v>
      </c>
      <c r="B28">
        <v>2000</v>
      </c>
      <c r="C28">
        <v>180</v>
      </c>
      <c r="D28">
        <v>180</v>
      </c>
      <c r="E28">
        <v>170</v>
      </c>
      <c r="F28">
        <v>180</v>
      </c>
      <c r="G28">
        <v>180</v>
      </c>
      <c r="H28">
        <v>170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1166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1023</v>
      </c>
      <c r="L1" t="s">
        <v>16</v>
      </c>
      <c r="M1" t="s">
        <v>1024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93" sqref="S9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1029</v>
      </c>
      <c r="C1" s="1" t="s">
        <v>4</v>
      </c>
      <c r="D1" s="1" t="s">
        <v>11</v>
      </c>
      <c r="E1" s="1" t="s">
        <v>1030</v>
      </c>
      <c r="F1" s="1" t="s">
        <v>16</v>
      </c>
      <c r="G1" t="s">
        <v>1031</v>
      </c>
      <c r="H1" t="s">
        <v>14</v>
      </c>
      <c r="J1" s="1" t="s">
        <v>16</v>
      </c>
      <c r="K1" s="1" t="s">
        <v>1102</v>
      </c>
      <c r="L1" t="s">
        <v>1103</v>
      </c>
      <c r="M1" s="1" t="s">
        <v>1130</v>
      </c>
      <c r="Q1" s="1" t="s">
        <v>16</v>
      </c>
      <c r="R1" s="1" t="s">
        <v>1133</v>
      </c>
      <c r="T1" t="s">
        <v>1171</v>
      </c>
      <c r="U1" t="s">
        <v>1172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 t="shared" ref="O2:O33" si="2">MAX(1,1+(1-POWER(1-(A2-10)/200,3)))</f>
        <v>1</v>
      </c>
      <c r="Q2" s="1">
        <f>VLOOKUP($A2,Exp!$Q2:$R100,2)/$E2</f>
        <v>2</v>
      </c>
      <c r="R2" s="1">
        <v>8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>(5+A3*2+10*B3)*MIN(1,0.8+A3*0.015)*T3</f>
        <v>8.1285999474348767</v>
      </c>
      <c r="E3" s="1">
        <f t="shared" ref="E3:E34" si="5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6">M2+A3*4</f>
        <v>64</v>
      </c>
      <c r="O3">
        <f t="shared" si="2"/>
        <v>1</v>
      </c>
      <c r="Q3" s="1">
        <f>VLOOKUP($A3,Exp!$Q3:$R101,2)/$E3</f>
        <v>2.96</v>
      </c>
      <c r="R3" s="1">
        <f>(R2+A3*U3/3)</f>
        <v>8.6307189542483655</v>
      </c>
      <c r="T3">
        <f>T2-0.015</f>
        <v>0.96499999999999997</v>
      </c>
      <c r="U3">
        <f t="shared" ref="U3:U66" si="7">T3/(1+A3/100)</f>
        <v>0.94607843137254899</v>
      </c>
    </row>
    <row r="4" spans="1:21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>(5+A4*2+10*B4)*MIN(1,0.8+A4*0.015)*T4</f>
        <v>9.8185511778126315</v>
      </c>
      <c r="E4" s="1">
        <f t="shared" si="5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6"/>
        <v>76</v>
      </c>
      <c r="O4">
        <f t="shared" si="2"/>
        <v>1</v>
      </c>
      <c r="Q4" s="1">
        <f>VLOOKUP($A4,Exp!$Q4:$R102,2)/$E4</f>
        <v>3.3851693785009331</v>
      </c>
      <c r="R4" s="1">
        <f t="shared" ref="R4:R67" si="8">(R3+A4*U4/3)</f>
        <v>9.5530490513357442</v>
      </c>
      <c r="T4">
        <f t="shared" ref="T4:U21" si="9">T3-0.015</f>
        <v>0.95</v>
      </c>
      <c r="U4">
        <f t="shared" si="7"/>
        <v>0.92233009708737856</v>
      </c>
    </row>
    <row r="5" spans="1:21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>(5+A5*2+10*B5)*MIN(1,0.8+A5*0.015)*T5</f>
        <v>11.514316311052484</v>
      </c>
      <c r="E5" s="1">
        <f t="shared" si="5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6"/>
        <v>92</v>
      </c>
      <c r="O5">
        <f t="shared" si="2"/>
        <v>1</v>
      </c>
      <c r="Q5" s="1">
        <f>VLOOKUP($A5,Exp!$Q5:$R103,2)/$E5</f>
        <v>4.7111191795791818</v>
      </c>
      <c r="R5" s="1">
        <f t="shared" si="8"/>
        <v>10.751767000053693</v>
      </c>
      <c r="T5">
        <f t="shared" si="9"/>
        <v>0.93499999999999994</v>
      </c>
      <c r="U5">
        <f t="shared" si="7"/>
        <v>0.89903846153846145</v>
      </c>
    </row>
    <row r="6" spans="1:21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>(5+A6*2+10*B6)*MIN(1,0.8+A6*0.015)*T6</f>
        <v>13.213441917710341</v>
      </c>
      <c r="E6" s="1">
        <f t="shared" si="5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6"/>
        <v>112</v>
      </c>
      <c r="O6">
        <f t="shared" si="2"/>
        <v>1</v>
      </c>
      <c r="Q6" s="1">
        <f>VLOOKUP($A6,Exp!$Q6:$R104,2)/$E6</f>
        <v>6.8443040648796263</v>
      </c>
      <c r="R6" s="1">
        <f t="shared" si="8"/>
        <v>12.212084460371154</v>
      </c>
      <c r="T6">
        <f t="shared" si="9"/>
        <v>0.91999999999999993</v>
      </c>
      <c r="U6">
        <f t="shared" si="7"/>
        <v>0.87619047619047608</v>
      </c>
    </row>
    <row r="7" spans="1:21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>(5+A7*2+10*B7)*MIN(1,0.8+A7*0.015)*T7</f>
        <v>14.913483908495801</v>
      </c>
      <c r="E7" s="1">
        <f t="shared" si="5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6"/>
        <v>136</v>
      </c>
      <c r="O7">
        <f t="shared" si="2"/>
        <v>1</v>
      </c>
      <c r="Q7" s="1">
        <f>VLOOKUP($A7,Exp!$Q7:$R105,2)/$E7</f>
        <v>9.6705986418552872</v>
      </c>
      <c r="R7" s="1">
        <f t="shared" si="8"/>
        <v>13.919631630182474</v>
      </c>
      <c r="T7">
        <f t="shared" si="9"/>
        <v>0.90499999999999992</v>
      </c>
      <c r="U7">
        <f t="shared" si="7"/>
        <v>0.85377358490566024</v>
      </c>
    </row>
    <row r="8" spans="1:21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>(5+A8*2+10*B8)*MIN(1,0.8+A8*0.015)*T8</f>
        <v>16.612007385290259</v>
      </c>
      <c r="E8" s="1">
        <f t="shared" si="5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6"/>
        <v>164</v>
      </c>
      <c r="O8">
        <f t="shared" si="2"/>
        <v>1</v>
      </c>
      <c r="Q8" s="1">
        <f>VLOOKUP($A8,Exp!$Q8:$R106,2)/$E8</f>
        <v>13.485956018358605</v>
      </c>
      <c r="R8" s="1">
        <f t="shared" si="8"/>
        <v>15.860441599029826</v>
      </c>
      <c r="T8">
        <f t="shared" si="9"/>
        <v>0.8899999999999999</v>
      </c>
      <c r="U8">
        <f t="shared" si="7"/>
        <v>0.83177570093457931</v>
      </c>
    </row>
    <row r="9" spans="1:21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>(5+A9*2+10*B9)*MIN(1,0.8+A9*0.015)*T9</f>
        <v>18.306586406906757</v>
      </c>
      <c r="E9" s="1">
        <f t="shared" si="5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6"/>
        <v>196</v>
      </c>
      <c r="O9">
        <f t="shared" si="2"/>
        <v>1</v>
      </c>
      <c r="Q9" s="1">
        <f>VLOOKUP($A9,Exp!$Q9:$R107,2)/$E9</f>
        <v>18.507231797373095</v>
      </c>
      <c r="R9" s="1">
        <f t="shared" si="8"/>
        <v>18.02093542619032</v>
      </c>
      <c r="T9">
        <f t="shared" si="9"/>
        <v>0.87499999999999989</v>
      </c>
      <c r="U9">
        <f t="shared" si="7"/>
        <v>0.81018518518518501</v>
      </c>
    </row>
    <row r="10" spans="1:21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>(5+A10*2+10*B10)*MIN(1,0.8+A10*0.015)*T10</f>
        <v>19.99480365698949</v>
      </c>
      <c r="E10" s="1">
        <f t="shared" si="5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6"/>
        <v>232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20.38790790325454</v>
      </c>
      <c r="T10">
        <f t="shared" si="9"/>
        <v>0.85999999999999988</v>
      </c>
      <c r="U10">
        <f t="shared" si="7"/>
        <v>0.78899082568807322</v>
      </c>
    </row>
    <row r="11" spans="1:21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>(5+A11*2+10*B11)*MIN(1,0.8+A11*0.015)*T11</f>
        <v>21.674249999999997</v>
      </c>
      <c r="E11" s="1">
        <f t="shared" si="5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6"/>
        <v>272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22.948513963860599</v>
      </c>
      <c r="T11">
        <f t="shared" si="9"/>
        <v>0.84499999999999986</v>
      </c>
      <c r="U11">
        <f t="shared" si="7"/>
        <v>0.76818181818181797</v>
      </c>
    </row>
    <row r="12" spans="1:21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>(5+A12*2+10*B12)*MIN(1,0.8+A12*0.015)*T12</f>
        <v>23.342523909636885</v>
      </c>
      <c r="E12" s="1">
        <f t="shared" si="5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6"/>
        <v>316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25.69025570560234</v>
      </c>
      <c r="T12">
        <f t="shared" si="9"/>
        <v>0.82999999999999985</v>
      </c>
      <c r="U12">
        <f t="shared" si="7"/>
        <v>0.74774774774774755</v>
      </c>
    </row>
    <row r="13" spans="1:21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>(5+A13*2+10*B13)*MIN(1,0.8+A13*0.015)*T13</f>
        <v>24.997230752272259</v>
      </c>
      <c r="E13" s="1">
        <f t="shared" si="5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6"/>
        <v>364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28.600969991316624</v>
      </c>
      <c r="T13">
        <f t="shared" si="9"/>
        <v>0.81499999999999984</v>
      </c>
      <c r="U13">
        <f t="shared" si="7"/>
        <v>0.72767857142857117</v>
      </c>
    </row>
    <row r="14" spans="1:21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>(5+A14*2+10*B14)*MIN(1,0.8+A14*0.015)*T14</f>
        <v>26.635981906045107</v>
      </c>
      <c r="E14" s="1">
        <f t="shared" si="5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6"/>
        <v>416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31.66881659898624</v>
      </c>
      <c r="T14">
        <f t="shared" si="9"/>
        <v>0.79999999999999982</v>
      </c>
      <c r="U14">
        <f t="shared" si="7"/>
        <v>0.70796460176991138</v>
      </c>
    </row>
    <row r="15" spans="1:21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>(5+A15*2+10*B15)*MIN(1,0.8+A15*0.015)*T15</f>
        <v>27.976627419913438</v>
      </c>
      <c r="E15" s="1">
        <f t="shared" si="5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6"/>
        <v>472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34.8822668913839</v>
      </c>
      <c r="T15">
        <f t="shared" si="9"/>
        <v>0.78499999999999981</v>
      </c>
      <c r="U15">
        <f t="shared" si="7"/>
        <v>0.68859649122806998</v>
      </c>
    </row>
    <row r="16" spans="1:21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>(5+A16*2+10*B16)*MIN(1,0.8+A16*0.015)*T16</f>
        <v>29.12788888605456</v>
      </c>
      <c r="E16" s="1">
        <f t="shared" si="5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6"/>
        <v>532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38.230092978340423</v>
      </c>
      <c r="T16">
        <f t="shared" si="9"/>
        <v>0.7699999999999998</v>
      </c>
      <c r="U16">
        <f t="shared" si="7"/>
        <v>0.66956521739130426</v>
      </c>
    </row>
    <row r="17" spans="1:21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>(5+A17*2+10*B17)*MIN(1,0.8+A17*0.015)*T17</f>
        <v>30.223732015430695</v>
      </c>
      <c r="E17" s="1">
        <f t="shared" si="5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6"/>
        <v>596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41.701357346156513</v>
      </c>
      <c r="T17">
        <f t="shared" si="9"/>
        <v>0.75499999999999978</v>
      </c>
      <c r="U17">
        <f t="shared" si="7"/>
        <v>0.65086206896551713</v>
      </c>
    </row>
    <row r="18" spans="1:21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>(5+A18*2+10*B18)*MIN(1,0.8+A18*0.015)*T18</f>
        <v>31.26426709321445</v>
      </c>
      <c r="E18" s="1">
        <f t="shared" si="5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6"/>
        <v>664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45.285402930202096</v>
      </c>
      <c r="T18">
        <f t="shared" si="9"/>
        <v>0.73999999999999977</v>
      </c>
      <c r="U18">
        <f t="shared" si="7"/>
        <v>0.63247863247863234</v>
      </c>
    </row>
    <row r="19" spans="1:21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>(5+A19*2+10*B19)*MIN(1,0.8+A19*0.015)*T19</f>
        <v>32.249596633558753</v>
      </c>
      <c r="E19" s="1">
        <f t="shared" si="5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6"/>
        <v>736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48.9718436081682</v>
      </c>
      <c r="T19">
        <f t="shared" si="9"/>
        <v>0.72499999999999976</v>
      </c>
      <c r="U19">
        <f t="shared" si="7"/>
        <v>0.61440677966101676</v>
      </c>
    </row>
    <row r="20" spans="1:21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>(5+A20*2+10*B20)*MIN(1,0.8+A20*0.015)*T20</f>
        <v>33.179813695964519</v>
      </c>
      <c r="E20" s="1">
        <f t="shared" si="5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6"/>
        <v>812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52.750555092762035</v>
      </c>
      <c r="T20">
        <f t="shared" si="9"/>
        <v>0.70999999999999974</v>
      </c>
      <c r="U20">
        <f t="shared" si="7"/>
        <v>0.59663865546218464</v>
      </c>
    </row>
    <row r="21" spans="1:21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>(5+A21*2+10*B21)*MIN(1,0.8+A21*0.015)*T21</f>
        <v>38.688333333333318</v>
      </c>
      <c r="E21" s="1">
        <f t="shared" si="5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6"/>
        <v>892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56.611666203873142</v>
      </c>
      <c r="T21">
        <f t="shared" si="9"/>
        <v>0.69499999999999973</v>
      </c>
      <c r="U21">
        <f t="shared" si="7"/>
        <v>0.5791666666666665</v>
      </c>
    </row>
    <row r="22" spans="1:21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>(5+A22*2+10*B22)*MIN(1,0.8+A22*0.015)*T22</f>
        <v>41.092401164352331</v>
      </c>
      <c r="E22" s="1">
        <f t="shared" si="5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6"/>
        <v>976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60.690178600567357</v>
      </c>
      <c r="T22">
        <f>MIN(1.2,T21+0.01)</f>
        <v>0.70499999999999974</v>
      </c>
      <c r="U22">
        <f t="shared" si="7"/>
        <v>0.58264462809917339</v>
      </c>
    </row>
    <row r="23" spans="1:21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>(5+A23*2+10*B23)*MIN(1,0.8+A23*0.015)*T23</f>
        <v>43.563610628624836</v>
      </c>
      <c r="E23" s="1">
        <f t="shared" si="5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6"/>
        <v>1064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64.987992808217626</v>
      </c>
      <c r="T23">
        <f t="shared" ref="T23:U31" si="10">MIN(1.2,T22+0.01)</f>
        <v>0.71499999999999975</v>
      </c>
      <c r="U23">
        <f t="shared" si="7"/>
        <v>0.58606557377049162</v>
      </c>
    </row>
    <row r="24" spans="1:21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>(5+A24*2+10*B24)*MIN(1,0.8+A24*0.015)*T24</f>
        <v>46.103652132033574</v>
      </c>
      <c r="E24" s="1">
        <f t="shared" si="5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6"/>
        <v>1156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69.506962997919516</v>
      </c>
      <c r="T24">
        <f t="shared" si="10"/>
        <v>0.72499999999999976</v>
      </c>
      <c r="U24">
        <f t="shared" si="7"/>
        <v>0.58943089430894291</v>
      </c>
    </row>
    <row r="25" spans="1:21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>(5+A25*2+10*B25)*MIN(1,0.8+A25*0.015)*T25</f>
        <v>48.714353257672293</v>
      </c>
      <c r="E25" s="1">
        <f t="shared" si="5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6"/>
        <v>1252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74.248898481790476</v>
      </c>
      <c r="T25">
        <f t="shared" si="10"/>
        <v>0.73499999999999976</v>
      </c>
      <c r="U25">
        <f t="shared" si="7"/>
        <v>0.59274193548387077</v>
      </c>
    </row>
    <row r="26" spans="1:21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>(5+A26*2+10*B26)*MIN(1,0.8+A26*0.015)*T26</f>
        <v>51.397689749205142</v>
      </c>
      <c r="E26" s="1">
        <f t="shared" si="5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6"/>
        <v>1352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79.215565148457145</v>
      </c>
      <c r="T26">
        <f t="shared" si="10"/>
        <v>0.74499999999999977</v>
      </c>
      <c r="U26">
        <f t="shared" si="7"/>
        <v>0.59599999999999986</v>
      </c>
    </row>
    <row r="27" spans="1:21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>(5+A27*2+10*B27)*MIN(1,0.8+A27*0.015)*T27</f>
        <v>54.155797364194719</v>
      </c>
      <c r="E27" s="1">
        <f t="shared" si="5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6"/>
        <v>1456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84.408686841578842</v>
      </c>
      <c r="T27">
        <f t="shared" si="10"/>
        <v>0.75499999999999978</v>
      </c>
      <c r="U27">
        <f t="shared" si="7"/>
        <v>0.59920634920634908</v>
      </c>
    </row>
    <row r="28" spans="1:21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>(5+A28*2+10*B28)*MIN(1,0.8+A28*0.015)*T28</f>
        <v>56.990984665700147</v>
      </c>
      <c r="E28" s="1">
        <f t="shared" si="5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6"/>
        <v>1564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89.82994668409853</v>
      </c>
      <c r="T28">
        <f t="shared" si="10"/>
        <v>0.76499999999999979</v>
      </c>
      <c r="U28">
        <f t="shared" si="7"/>
        <v>0.60236220472440927</v>
      </c>
    </row>
    <row r="29" spans="1:21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>(5+A29*2+10*B29)*MIN(1,0.8+A29*0.015)*T29</f>
        <v>59.905746825769285</v>
      </c>
      <c r="E29" s="1">
        <f t="shared" si="5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6"/>
        <v>1676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95.480988350765188</v>
      </c>
      <c r="T29">
        <f t="shared" si="10"/>
        <v>0.7749999999999998</v>
      </c>
      <c r="U29">
        <f t="shared" si="7"/>
        <v>0.60546874999999978</v>
      </c>
    </row>
    <row r="30" spans="1:21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>(5+A30*2+10*B30)*MIN(1,0.8+A30*0.015)*T30</f>
        <v>62.902780520184471</v>
      </c>
      <c r="E30" s="1">
        <f t="shared" si="5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6"/>
        <v>1792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101.36341729133366</v>
      </c>
      <c r="T30">
        <f t="shared" si="10"/>
        <v>0.78499999999999981</v>
      </c>
      <c r="U30">
        <f t="shared" si="7"/>
        <v>0.6085271317829456</v>
      </c>
    </row>
    <row r="31" spans="1:21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>(5+A31*2+10*B31)*MIN(1,0.8+A31*0.015)*T31</f>
        <v>105.73499999999997</v>
      </c>
      <c r="E31" s="1">
        <f t="shared" si="5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6"/>
        <v>1912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107.47880190671827</v>
      </c>
      <c r="T31">
        <f t="shared" si="10"/>
        <v>0.79499999999999982</v>
      </c>
      <c r="U31">
        <f t="shared" si="7"/>
        <v>0.61153846153846136</v>
      </c>
    </row>
    <row r="32" spans="1:21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>(5+A32*2+10*B32)*MIN(1,0.8+A32*0.015)*T32</f>
        <v>110.08509203723516</v>
      </c>
      <c r="E32" s="1">
        <f t="shared" si="5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6"/>
        <v>2036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113.86811488381751</v>
      </c>
      <c r="T32">
        <f t="shared" ref="T23:U86" si="11">MIN(1.2,T31+0.015)</f>
        <v>0.80999999999999983</v>
      </c>
      <c r="U32">
        <f t="shared" si="7"/>
        <v>0.61832061068702271</v>
      </c>
    </row>
    <row r="33" spans="1:21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>(5+A33*2+10*B33)*MIN(1,0.8+A33*0.015)*T33</f>
        <v>114.5564091429804</v>
      </c>
      <c r="E33" s="1">
        <f t="shared" si="5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6"/>
        <v>2164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120.53478155048418</v>
      </c>
      <c r="T33">
        <f t="shared" si="11"/>
        <v>0.82499999999999984</v>
      </c>
      <c r="U33">
        <f t="shared" si="7"/>
        <v>0.62499999999999989</v>
      </c>
    </row>
    <row r="34" spans="1:21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>(5+A34*2+10*B34)*MIN(1,0.8+A34*0.015)*T34</f>
        <v>119.1532904576778</v>
      </c>
      <c r="E34" s="1">
        <f t="shared" si="5"/>
        <v>10.80775141717306</v>
      </c>
      <c r="F34" s="1">
        <f>VLOOKUP($A34,Exp!$V34:$W132,2)/$E34</f>
        <v>1049.5802164999225</v>
      </c>
      <c r="G34">
        <f t="shared" ref="G34:G65" si="12">FLOOR(A34*0.8,1)+1</f>
        <v>27</v>
      </c>
      <c r="H34">
        <f t="shared" ref="H34:H65" si="13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6"/>
        <v>2296</v>
      </c>
      <c r="O34">
        <f t="shared" ref="O34:O65" si="14">MAX(1,1+(1-POWER(1-(A34-10)/200,3)))</f>
        <v>1.306845875</v>
      </c>
      <c r="Q34" s="1">
        <f>VLOOKUP($A34,Exp!$Q34:$R132,2)/$E34</f>
        <v>899.53956421982036</v>
      </c>
      <c r="R34" s="1">
        <f t="shared" si="8"/>
        <v>127.48214997153681</v>
      </c>
      <c r="T34">
        <f t="shared" si="11"/>
        <v>0.83999999999999986</v>
      </c>
      <c r="U34">
        <f t="shared" si="7"/>
        <v>0.63157894736842091</v>
      </c>
    </row>
    <row r="35" spans="1:21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>(5+A35*2+10*B35)*MIN(1,0.8+A35*0.015)*T35</f>
        <v>123.88043410968659</v>
      </c>
      <c r="E35" s="1">
        <f t="shared" ref="E35:E60" si="15">E34+A35/(75-A35/2)</f>
        <v>11.393958313724784</v>
      </c>
      <c r="F35" s="1">
        <f>VLOOKUP($A35,Exp!$V35:$W133,2)/$E35</f>
        <v>1095.1384879576653</v>
      </c>
      <c r="G35">
        <f t="shared" si="12"/>
        <v>28</v>
      </c>
      <c r="H35">
        <f t="shared" si="13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6">M34+A35*4</f>
        <v>2432</v>
      </c>
      <c r="O35">
        <f t="shared" si="14"/>
        <v>1.3185280000000001</v>
      </c>
      <c r="Q35" s="1">
        <f>VLOOKUP($A35,Exp!$Q35:$R133,2)/$E35</f>
        <v>1015.8892705493874</v>
      </c>
      <c r="R35" s="1">
        <f t="shared" si="8"/>
        <v>134.71349325511889</v>
      </c>
      <c r="T35">
        <f t="shared" si="11"/>
        <v>0.85499999999999987</v>
      </c>
      <c r="U35">
        <f t="shared" si="7"/>
        <v>0.63805970149253721</v>
      </c>
    </row>
    <row r="36" spans="1:21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>(5+A36*2+10*B36)*MIN(1,0.8+A36*0.015)*T36</f>
        <v>128.74292639411672</v>
      </c>
      <c r="E36" s="1">
        <f t="shared" si="15"/>
        <v>12.002653965898698</v>
      </c>
      <c r="F36" s="1">
        <f>VLOOKUP($A36,Exp!$V36:$W134,2)/$E36</f>
        <v>1143.5602947895231</v>
      </c>
      <c r="G36">
        <f t="shared" si="12"/>
        <v>29</v>
      </c>
      <c r="H36">
        <f t="shared" si="13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6"/>
        <v>2572</v>
      </c>
      <c r="O36">
        <f t="shared" si="14"/>
        <v>1.330078125</v>
      </c>
      <c r="Q36" s="1">
        <f>VLOOKUP($A36,Exp!$Q36:$R134,2)/$E36</f>
        <v>1072.1795393387761</v>
      </c>
      <c r="R36" s="1">
        <f t="shared" si="8"/>
        <v>142.2320117736374</v>
      </c>
      <c r="T36">
        <f t="shared" si="11"/>
        <v>0.86999999999999988</v>
      </c>
      <c r="U36">
        <f t="shared" si="7"/>
        <v>0.64444444444444426</v>
      </c>
    </row>
    <row r="37" spans="1:21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>(5+A37*2+10*B37)*MIN(1,0.8+A37*0.015)*T37</f>
        <v>135.25753061621444</v>
      </c>
      <c r="E37" s="1">
        <f t="shared" si="15"/>
        <v>12.63423291326712</v>
      </c>
      <c r="F37" s="1">
        <f>VLOOKUP($A37,Exp!$V37:$W135,2)/$E37</f>
        <v>1195.0337200444576</v>
      </c>
      <c r="G37">
        <f t="shared" si="12"/>
        <v>29</v>
      </c>
      <c r="H37">
        <f t="shared" si="13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6"/>
        <v>2716</v>
      </c>
      <c r="O37">
        <f t="shared" si="14"/>
        <v>1.3414969999999999</v>
      </c>
      <c r="Q37" s="1">
        <f>VLOOKUP($A37,Exp!$Q37:$R135,2)/$E37</f>
        <v>1140.4728802228435</v>
      </c>
      <c r="R37" s="1">
        <f t="shared" si="8"/>
        <v>150.12907059716682</v>
      </c>
      <c r="T37">
        <f>MIN(1.25,T36+0.025)</f>
        <v>0.89499999999999991</v>
      </c>
      <c r="U37">
        <f t="shared" si="7"/>
        <v>0.65808823529411764</v>
      </c>
    </row>
    <row r="38" spans="1:21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>(5+A38*2+10*B38)*MIN(1,0.8+A38*0.015)*T38</f>
        <v>141.98302194103042</v>
      </c>
      <c r="E38" s="1">
        <f t="shared" si="15"/>
        <v>13.289100169904287</v>
      </c>
      <c r="F38" s="1">
        <f>VLOOKUP($A38,Exp!$V38:$W136,2)/$E38</f>
        <v>1249.7586429280655</v>
      </c>
      <c r="G38">
        <f t="shared" si="12"/>
        <v>30</v>
      </c>
      <c r="H38">
        <f t="shared" si="13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6"/>
        <v>2864</v>
      </c>
      <c r="O38">
        <f t="shared" si="14"/>
        <v>1.3527853749999998</v>
      </c>
      <c r="Q38" s="1">
        <f>VLOOKUP($A38,Exp!$Q38:$R136,2)/$E38</f>
        <v>1198.7267607536389</v>
      </c>
      <c r="R38" s="1">
        <f t="shared" si="8"/>
        <v>158.41130903998919</v>
      </c>
      <c r="T38">
        <f t="shared" ref="T38:U100" si="17">MIN(1.25,T37+0.025)</f>
        <v>0.91999999999999993</v>
      </c>
      <c r="U38">
        <f t="shared" si="7"/>
        <v>0.67153284671532831</v>
      </c>
    </row>
    <row r="39" spans="1:21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>(5+A39*2+10*B39)*MIN(1,0.8+A39*0.015)*T39</f>
        <v>148.9277245170374</v>
      </c>
      <c r="E39" s="1">
        <f t="shared" si="15"/>
        <v>13.967671598475716</v>
      </c>
      <c r="F39" s="1">
        <f>VLOOKUP($A39,Exp!$V39:$W137,2)/$E39</f>
        <v>1307.9477452402205</v>
      </c>
      <c r="G39">
        <f t="shared" si="12"/>
        <v>31</v>
      </c>
      <c r="H39">
        <f t="shared" si="13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6"/>
        <v>3016</v>
      </c>
      <c r="O39">
        <f t="shared" si="14"/>
        <v>1.363944</v>
      </c>
      <c r="Q39" s="1">
        <f>VLOOKUP($A39,Exp!$Q39:$R137,2)/$E39</f>
        <v>1309.881884822996</v>
      </c>
      <c r="R39" s="1">
        <f t="shared" si="8"/>
        <v>167.08522208346744</v>
      </c>
      <c r="T39">
        <f t="shared" si="17"/>
        <v>0.94499999999999995</v>
      </c>
      <c r="U39">
        <f t="shared" si="7"/>
        <v>0.68478260869565222</v>
      </c>
    </row>
    <row r="40" spans="1:21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>(5+A40*2+10*B40)*MIN(1,0.8+A40*0.015)*T40</f>
        <v>156.10067202865125</v>
      </c>
      <c r="E40" s="1">
        <f t="shared" si="15"/>
        <v>14.67037430117842</v>
      </c>
      <c r="F40" s="1">
        <f>VLOOKUP($A40,Exp!$V40:$W138,2)/$E40</f>
        <v>1369.8275598337098</v>
      </c>
      <c r="G40">
        <f t="shared" si="12"/>
        <v>32</v>
      </c>
      <c r="H40">
        <f t="shared" si="13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6"/>
        <v>3172</v>
      </c>
      <c r="O40">
        <f t="shared" si="14"/>
        <v>1.374973625</v>
      </c>
      <c r="Q40" s="1">
        <f>VLOOKUP($A40,Exp!$Q40:$R138,2)/$E40</f>
        <v>1372.1531289343468</v>
      </c>
      <c r="R40" s="1">
        <f t="shared" si="8"/>
        <v>176.1571645295106</v>
      </c>
      <c r="T40">
        <f t="shared" si="17"/>
        <v>0.97</v>
      </c>
      <c r="U40">
        <f t="shared" si="7"/>
        <v>0.69784172661870492</v>
      </c>
    </row>
    <row r="41" spans="1:21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>(5+A41*2+10*B41)*MIN(1,0.8+A41*0.015)*T41</f>
        <v>203.31166666666664</v>
      </c>
      <c r="E41" s="1">
        <f t="shared" si="15"/>
        <v>15.397647028451146</v>
      </c>
      <c r="F41" s="1">
        <f>VLOOKUP($A41,Exp!$V41:$W139,2)/$E41</f>
        <v>1827.1776324770437</v>
      </c>
      <c r="G41">
        <f t="shared" si="12"/>
        <v>33</v>
      </c>
      <c r="H41">
        <f t="shared" si="13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6"/>
        <v>3332</v>
      </c>
      <c r="O41">
        <f t="shared" si="14"/>
        <v>1.385875</v>
      </c>
      <c r="Q41" s="1">
        <f>VLOOKUP($A41,Exp!$Q41:$R139,2)/$E41</f>
        <v>1583.8134199945416</v>
      </c>
      <c r="R41" s="1">
        <f t="shared" si="8"/>
        <v>185.63335500570108</v>
      </c>
      <c r="T41">
        <f t="shared" si="17"/>
        <v>0.995</v>
      </c>
      <c r="U41">
        <f t="shared" si="7"/>
        <v>0.71071428571428574</v>
      </c>
    </row>
    <row r="42" spans="1:21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>(5+A42*2+10*B42)*MIN(1,0.8+A42*0.015)*T42</f>
        <v>212.99134290859232</v>
      </c>
      <c r="E42" s="1">
        <f t="shared" si="15"/>
        <v>16.149940606432796</v>
      </c>
      <c r="F42" s="1">
        <f>VLOOKUP($A42,Exp!$V42:$W140,2)/$E42</f>
        <v>1916.2708162005149</v>
      </c>
      <c r="G42">
        <f t="shared" si="12"/>
        <v>33</v>
      </c>
      <c r="H42">
        <f t="shared" si="13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6"/>
        <v>3496</v>
      </c>
      <c r="O42">
        <f t="shared" si="14"/>
        <v>1.3966488750000001</v>
      </c>
      <c r="Q42" s="1">
        <f>VLOOKUP($A42,Exp!$Q42:$R140,2)/$E42</f>
        <v>1652.2042185945691</v>
      </c>
      <c r="R42" s="1">
        <f t="shared" si="8"/>
        <v>195.51987982839611</v>
      </c>
      <c r="T42">
        <f t="shared" si="17"/>
        <v>1.02</v>
      </c>
      <c r="U42">
        <f t="shared" si="7"/>
        <v>0.72340425531914898</v>
      </c>
    </row>
    <row r="43" spans="1:21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>(5+A43*2+10*B43)*MIN(1,0.8+A43*0.015)*T43</f>
        <v>222.98123649555041</v>
      </c>
      <c r="E43" s="1">
        <f t="shared" si="15"/>
        <v>16.927718384210575</v>
      </c>
      <c r="F43" s="1">
        <f>VLOOKUP($A43,Exp!$V43:$W141,2)/$E43</f>
        <v>2011.0463254150047</v>
      </c>
      <c r="G43">
        <f t="shared" si="12"/>
        <v>34</v>
      </c>
      <c r="H43">
        <f t="shared" si="13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6"/>
        <v>3664</v>
      </c>
      <c r="O43">
        <f t="shared" si="14"/>
        <v>1.4072960000000001</v>
      </c>
      <c r="Q43" s="1">
        <f>VLOOKUP($A43,Exp!$Q43:$R141,2)/$E43</f>
        <v>1764.0298191546603</v>
      </c>
      <c r="R43" s="1">
        <f t="shared" si="8"/>
        <v>205.82269672980456</v>
      </c>
      <c r="T43">
        <f t="shared" si="17"/>
        <v>1.0449999999999999</v>
      </c>
      <c r="U43">
        <f t="shared" si="7"/>
        <v>0.7359154929577465</v>
      </c>
    </row>
    <row r="44" spans="1:21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>(5+A44*2+10*B44)*MIN(1,0.8+A44*0.015)*T44</f>
        <v>233.2938590231316</v>
      </c>
      <c r="E44" s="1">
        <f t="shared" si="15"/>
        <v>17.731456701967584</v>
      </c>
      <c r="F44" s="1">
        <f>VLOOKUP($A44,Exp!$V44:$W142,2)/$E44</f>
        <v>2111.8777249414638</v>
      </c>
      <c r="G44">
        <f t="shared" si="12"/>
        <v>35</v>
      </c>
      <c r="H44">
        <f t="shared" si="13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6"/>
        <v>3836</v>
      </c>
      <c r="O44">
        <f t="shared" si="14"/>
        <v>1.417817125</v>
      </c>
      <c r="Q44" s="1">
        <f>VLOOKUP($A44,Exp!$Q44:$R142,2)/$E44</f>
        <v>1835.4385963330706</v>
      </c>
      <c r="R44" s="1">
        <f t="shared" si="8"/>
        <v>216.54763845474628</v>
      </c>
      <c r="T44">
        <f t="shared" si="17"/>
        <v>1.0699999999999998</v>
      </c>
      <c r="U44">
        <f t="shared" si="7"/>
        <v>0.74825174825174823</v>
      </c>
    </row>
    <row r="45" spans="1:21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>(5+A45*2+10*B45)*MIN(1,0.8+A45*0.015)*T45</f>
        <v>243.94277859674105</v>
      </c>
      <c r="E45" s="1">
        <f t="shared" si="15"/>
        <v>18.561645381212866</v>
      </c>
      <c r="F45" s="1">
        <f>VLOOKUP($A45,Exp!$V45:$W143,2)/$E45</f>
        <v>2219.1640039253225</v>
      </c>
      <c r="G45">
        <f t="shared" si="12"/>
        <v>36</v>
      </c>
      <c r="H45">
        <f t="shared" si="13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6"/>
        <v>4012</v>
      </c>
      <c r="O45">
        <f t="shared" si="14"/>
        <v>1.428213</v>
      </c>
      <c r="Q45" s="1">
        <f>VLOOKUP($A45,Exp!$Q45:$R143,2)/$E45</f>
        <v>2030.5311962347832</v>
      </c>
      <c r="R45" s="1">
        <f t="shared" si="8"/>
        <v>227.70041623252405</v>
      </c>
      <c r="T45">
        <f t="shared" si="17"/>
        <v>1.0949999999999998</v>
      </c>
      <c r="U45">
        <f t="shared" si="7"/>
        <v>0.76041666666666652</v>
      </c>
    </row>
    <row r="46" spans="1:21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>(5+A46*2+10*B46)*MIN(1,0.8+A46*0.015)*T46</f>
        <v>254.94270703772577</v>
      </c>
      <c r="E46" s="1">
        <f t="shared" si="15"/>
        <v>19.418788238355724</v>
      </c>
      <c r="F46" s="1">
        <f>VLOOKUP($A46,Exp!$V46:$W144,2)/$E46</f>
        <v>2333.3314239700671</v>
      </c>
      <c r="G46">
        <f t="shared" si="12"/>
        <v>37</v>
      </c>
      <c r="H46">
        <f t="shared" si="13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6"/>
        <v>4192</v>
      </c>
      <c r="O46">
        <f t="shared" si="14"/>
        <v>1.438484375</v>
      </c>
      <c r="Q46" s="1">
        <f>VLOOKUP($A46,Exp!$Q46:$R144,2)/$E46</f>
        <v>2107.0315767274951</v>
      </c>
      <c r="R46" s="1">
        <f t="shared" si="8"/>
        <v>239.28662312907576</v>
      </c>
      <c r="T46">
        <f t="shared" si="17"/>
        <v>1.1199999999999997</v>
      </c>
      <c r="U46">
        <f t="shared" si="7"/>
        <v>0.77241379310344804</v>
      </c>
    </row>
    <row r="47" spans="1:21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>(5+A47*2+10*B47)*MIN(1,0.8+A47*0.015)*T47</f>
        <v>266.30959416513701</v>
      </c>
      <c r="E47" s="1">
        <f t="shared" si="15"/>
        <v>20.303403622971107</v>
      </c>
      <c r="F47" s="1">
        <f>VLOOKUP($A47,Exp!$V47:$W145,2)/$E47</f>
        <v>2454.8354856514329</v>
      </c>
      <c r="G47">
        <f t="shared" si="12"/>
        <v>37</v>
      </c>
      <c r="H47">
        <f t="shared" si="13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6"/>
        <v>4376</v>
      </c>
      <c r="O47">
        <f t="shared" si="14"/>
        <v>1.4486319999999999</v>
      </c>
      <c r="Q47" s="1">
        <f>VLOOKUP($A47,Exp!$Q47:$R145,2)/$E47</f>
        <v>2219.430832228406</v>
      </c>
      <c r="R47" s="1">
        <f t="shared" si="8"/>
        <v>251.31173728432691</v>
      </c>
      <c r="T47">
        <f t="shared" si="17"/>
        <v>1.1449999999999996</v>
      </c>
      <c r="U47">
        <f t="shared" si="7"/>
        <v>0.78424657534246545</v>
      </c>
    </row>
    <row r="48" spans="1:21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>(5+A48*2+10*B48)*MIN(1,0.8+A48*0.015)*T48</f>
        <v>278.06072971957735</v>
      </c>
      <c r="E48" s="1">
        <f t="shared" si="15"/>
        <v>21.216024982194408</v>
      </c>
      <c r="F48" s="1">
        <f>VLOOKUP($A48,Exp!$V48:$W146,2)/$E48</f>
        <v>2584.1630233987385</v>
      </c>
      <c r="G48">
        <f t="shared" si="12"/>
        <v>38</v>
      </c>
      <c r="H48">
        <f t="shared" si="13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6"/>
        <v>4564</v>
      </c>
      <c r="O48">
        <f t="shared" si="14"/>
        <v>1.4586566250000002</v>
      </c>
      <c r="Q48" s="1">
        <f>VLOOKUP($A48,Exp!$Q48:$R146,2)/$E48</f>
        <v>2297.9799486905249</v>
      </c>
      <c r="R48" s="1">
        <f t="shared" si="8"/>
        <v>263.78112503942896</v>
      </c>
      <c r="T48">
        <f t="shared" si="17"/>
        <v>1.1699999999999995</v>
      </c>
      <c r="U48">
        <f t="shared" si="7"/>
        <v>0.79591836734693844</v>
      </c>
    </row>
    <row r="49" spans="1:21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>(5+A49*2+10*B49)*MIN(1,0.8+A49*0.015)*T49</f>
        <v>290.21485354044364</v>
      </c>
      <c r="E49" s="1">
        <f t="shared" si="15"/>
        <v>22.157201452782644</v>
      </c>
      <c r="F49" s="1">
        <f>VLOOKUP($A49,Exp!$V49:$W147,2)/$E49</f>
        <v>2721.834439121636</v>
      </c>
      <c r="G49">
        <f t="shared" si="12"/>
        <v>39</v>
      </c>
      <c r="H49">
        <f t="shared" si="13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6"/>
        <v>4756</v>
      </c>
      <c r="O49">
        <f t="shared" si="14"/>
        <v>1.4685589999999999</v>
      </c>
      <c r="Q49" s="1">
        <f>VLOOKUP($A49,Exp!$Q49:$R147,2)/$E49</f>
        <v>2479.9612043559387</v>
      </c>
      <c r="R49" s="1">
        <f t="shared" si="8"/>
        <v>276.70004395834786</v>
      </c>
      <c r="T49">
        <f t="shared" si="17"/>
        <v>1.1949999999999994</v>
      </c>
      <c r="U49">
        <f t="shared" si="7"/>
        <v>0.80743243243243201</v>
      </c>
    </row>
    <row r="50" spans="1:21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>(5+A50*2+10*B50)*MIN(1,0.8+A50*0.015)*T50</f>
        <v>302.79227465626349</v>
      </c>
      <c r="E50" s="1">
        <f t="shared" si="15"/>
        <v>23.127498482485613</v>
      </c>
      <c r="F50" s="1">
        <f>VLOOKUP($A50,Exp!$V50:$W148,2)/$E50</f>
        <v>2868.4060854161162</v>
      </c>
      <c r="G50">
        <f t="shared" si="12"/>
        <v>40</v>
      </c>
      <c r="H50">
        <f t="shared" si="13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6"/>
        <v>4952</v>
      </c>
      <c r="O50">
        <f t="shared" si="14"/>
        <v>1.4783398750000001</v>
      </c>
      <c r="Q50" s="1">
        <f>VLOOKUP($A50,Exp!$Q50:$R148,2)/$E50</f>
        <v>2562.6204254162085</v>
      </c>
      <c r="R50" s="1">
        <f t="shared" si="8"/>
        <v>290.073645748057</v>
      </c>
      <c r="T50">
        <f t="shared" si="17"/>
        <v>1.2199999999999993</v>
      </c>
      <c r="U50">
        <f t="shared" si="7"/>
        <v>0.81879194630872443</v>
      </c>
    </row>
    <row r="51" spans="1:21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>(5+A51*2+10*B51)*MIN(1,0.8+A51*0.015)*T51</f>
        <v>315.81499999999983</v>
      </c>
      <c r="E51" s="1">
        <f t="shared" si="15"/>
        <v>24.127498482485613</v>
      </c>
      <c r="F51" s="1">
        <f>VLOOKUP($A51,Exp!$V51:$W149,2)/$E51</f>
        <v>3849.3290305282931</v>
      </c>
      <c r="G51">
        <f t="shared" si="12"/>
        <v>41</v>
      </c>
      <c r="H51">
        <f t="shared" si="13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6"/>
        <v>5152</v>
      </c>
      <c r="O51">
        <f t="shared" si="14"/>
        <v>1.488</v>
      </c>
      <c r="Q51" s="1">
        <f>VLOOKUP($A51,Exp!$Q51:$R149,2)/$E51</f>
        <v>2878.9142832367152</v>
      </c>
      <c r="R51" s="1">
        <f t="shared" si="8"/>
        <v>303.90697908139032</v>
      </c>
      <c r="T51">
        <f t="shared" si="17"/>
        <v>1.2449999999999992</v>
      </c>
      <c r="U51">
        <f t="shared" si="7"/>
        <v>0.82999999999999952</v>
      </c>
    </row>
    <row r="52" spans="1:21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>(5+A52*2+10*B52)*MIN(1,0.8+A52*0.015)*T52</f>
        <v>324.12093850145169</v>
      </c>
      <c r="E52" s="1">
        <f t="shared" si="15"/>
        <v>25.157801512788645</v>
      </c>
      <c r="F52" s="1">
        <f>VLOOKUP($A52,Exp!$V52:$W150,2)/$E52</f>
        <v>4060.8535815417863</v>
      </c>
      <c r="G52">
        <f t="shared" si="12"/>
        <v>41</v>
      </c>
      <c r="H52">
        <f t="shared" si="13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6"/>
        <v>5356</v>
      </c>
      <c r="O52">
        <f t="shared" si="14"/>
        <v>1.497540125</v>
      </c>
      <c r="Q52" s="1">
        <f>VLOOKUP($A52,Exp!$Q52:$R150,2)/$E52</f>
        <v>2967.5089042279624</v>
      </c>
      <c r="R52" s="1">
        <f t="shared" si="8"/>
        <v>317.97982676350955</v>
      </c>
      <c r="T52">
        <f t="shared" si="17"/>
        <v>1.25</v>
      </c>
      <c r="U52">
        <f t="shared" si="7"/>
        <v>0.82781456953642385</v>
      </c>
    </row>
    <row r="53" spans="1:21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>(5+A53*2+10*B53)*MIN(1,0.8+A53*0.015)*T53</f>
        <v>331.36460086654807</v>
      </c>
      <c r="E53" s="1">
        <f t="shared" si="15"/>
        <v>26.219026002584563</v>
      </c>
      <c r="F53" s="1">
        <f>VLOOKUP($A53,Exp!$V53:$W151,2)/$E53</f>
        <v>4286.1379825299327</v>
      </c>
      <c r="G53">
        <f t="shared" si="12"/>
        <v>42</v>
      </c>
      <c r="H53">
        <f t="shared" si="13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6"/>
        <v>5564</v>
      </c>
      <c r="O53">
        <f t="shared" si="14"/>
        <v>1.506961</v>
      </c>
      <c r="Q53" s="1">
        <f>VLOOKUP($A53,Exp!$Q53:$R151,2)/$E53</f>
        <v>3143.1373534576137</v>
      </c>
      <c r="R53" s="1">
        <f t="shared" si="8"/>
        <v>332.23421272842182</v>
      </c>
      <c r="T53">
        <f t="shared" si="17"/>
        <v>1.25</v>
      </c>
      <c r="U53">
        <f t="shared" si="7"/>
        <v>0.82236842105263153</v>
      </c>
    </row>
    <row r="54" spans="1:21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>(5+A54*2+10*B54)*MIN(1,0.8+A54*0.015)*T54</f>
        <v>338.82910986713</v>
      </c>
      <c r="E54" s="1">
        <f t="shared" si="15"/>
        <v>27.311809507739202</v>
      </c>
      <c r="F54" s="1">
        <f>VLOOKUP($A54,Exp!$V54:$W152,2)/$E54</f>
        <v>4526.10800104808</v>
      </c>
      <c r="G54">
        <f t="shared" si="12"/>
        <v>43</v>
      </c>
      <c r="H54">
        <f t="shared" si="13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6"/>
        <v>5776</v>
      </c>
      <c r="O54">
        <f t="shared" si="14"/>
        <v>1.5162633749999999</v>
      </c>
      <c r="Q54" s="1">
        <f>VLOOKUP($A54,Exp!$Q54:$R152,2)/$E54</f>
        <v>3234.7911614924415</v>
      </c>
      <c r="R54" s="1">
        <f t="shared" si="8"/>
        <v>346.6677639266789</v>
      </c>
      <c r="T54">
        <f t="shared" si="17"/>
        <v>1.25</v>
      </c>
      <c r="U54">
        <f t="shared" si="7"/>
        <v>0.81699346405228757</v>
      </c>
    </row>
    <row r="55" spans="1:21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>(5+A55*2+10*B55)*MIN(1,0.8+A55*0.015)*T55</f>
        <v>346.53031643091572</v>
      </c>
      <c r="E55" s="1">
        <f t="shared" si="15"/>
        <v>28.436809507739202</v>
      </c>
      <c r="F55" s="1">
        <f>VLOOKUP($A55,Exp!$V55:$W153,2)/$E55</f>
        <v>4781.7537144130192</v>
      </c>
      <c r="G55">
        <f t="shared" si="12"/>
        <v>44</v>
      </c>
      <c r="H55">
        <f t="shared" si="13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6"/>
        <v>5992</v>
      </c>
      <c r="O55">
        <f t="shared" si="14"/>
        <v>1.5254479999999999</v>
      </c>
      <c r="Q55" s="1">
        <f>VLOOKUP($A55,Exp!$Q55:$R153,2)/$E55</f>
        <v>3524.2701883530558</v>
      </c>
      <c r="R55" s="1">
        <f t="shared" si="8"/>
        <v>361.27815353706853</v>
      </c>
      <c r="T55">
        <f t="shared" si="17"/>
        <v>1.25</v>
      </c>
      <c r="U55">
        <f t="shared" si="7"/>
        <v>0.81168831168831168</v>
      </c>
    </row>
    <row r="56" spans="1:21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>(5+A56*2+10*B56)*MIN(1,0.8+A56*0.015)*T56</f>
        <v>354.48520916159049</v>
      </c>
      <c r="E56" s="1">
        <f t="shared" si="15"/>
        <v>29.594704244581308</v>
      </c>
      <c r="F56" s="1">
        <f>VLOOKUP($A56,Exp!$V56:$W154,2)/$E56</f>
        <v>5054.1340167656153</v>
      </c>
      <c r="G56">
        <f t="shared" si="12"/>
        <v>45</v>
      </c>
      <c r="H56">
        <f t="shared" si="13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6"/>
        <v>6212</v>
      </c>
      <c r="O56">
        <f t="shared" si="14"/>
        <v>1.534515625</v>
      </c>
      <c r="Q56" s="1">
        <f>VLOOKUP($A56,Exp!$Q56:$R154,2)/$E56</f>
        <v>3620.6477724682509</v>
      </c>
      <c r="R56" s="1">
        <f t="shared" si="8"/>
        <v>376.0630997736277</v>
      </c>
      <c r="T56">
        <f t="shared" si="17"/>
        <v>1.25</v>
      </c>
      <c r="U56">
        <f t="shared" si="7"/>
        <v>0.80645161290322576</v>
      </c>
    </row>
    <row r="57" spans="1:21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>(5+A57*2+10*B57)*MIN(1,0.8+A57*0.015)*T57</f>
        <v>362.71199599374927</v>
      </c>
      <c r="E57" s="1">
        <f t="shared" si="15"/>
        <v>30.786193606283437</v>
      </c>
      <c r="F57" s="1">
        <f>VLOOKUP($A57,Exp!$V57:$W155,2)/$E57</f>
        <v>5344.3814356101711</v>
      </c>
      <c r="G57">
        <f t="shared" si="12"/>
        <v>45</v>
      </c>
      <c r="H57">
        <f t="shared" si="13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6"/>
        <v>6436</v>
      </c>
      <c r="O57">
        <f t="shared" si="14"/>
        <v>1.5434669999999999</v>
      </c>
      <c r="Q57" s="1">
        <f>VLOOKUP($A57,Exp!$Q57:$R155,2)/$E57</f>
        <v>3790.8226490260427</v>
      </c>
      <c r="R57" s="1">
        <f t="shared" si="8"/>
        <v>391.02036473089265</v>
      </c>
      <c r="T57">
        <f t="shared" si="17"/>
        <v>1.25</v>
      </c>
      <c r="U57">
        <f t="shared" si="7"/>
        <v>0.80128205128205121</v>
      </c>
    </row>
    <row r="58" spans="1:21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>(5+A58*2+10*B58)*MIN(1,0.8+A58*0.015)*T58</f>
        <v>371.23019170849886</v>
      </c>
      <c r="E58" s="1">
        <f t="shared" si="15"/>
        <v>32.012000057896337</v>
      </c>
      <c r="F58" s="1">
        <f>VLOOKUP($A58,Exp!$V58:$W156,2)/$E58</f>
        <v>5653.7072789405529</v>
      </c>
      <c r="G58">
        <f t="shared" si="12"/>
        <v>46</v>
      </c>
      <c r="H58">
        <f t="shared" si="13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6"/>
        <v>6664</v>
      </c>
      <c r="O58">
        <f t="shared" si="14"/>
        <v>1.5523028750000001</v>
      </c>
      <c r="Q58" s="1">
        <f>VLOOKUP($A58,Exp!$Q58:$R156,2)/$E58</f>
        <v>3889.2915086475155</v>
      </c>
      <c r="R58" s="1">
        <f t="shared" si="8"/>
        <v>406.14775326592451</v>
      </c>
      <c r="T58">
        <f t="shared" si="17"/>
        <v>1.25</v>
      </c>
      <c r="U58">
        <f t="shared" si="7"/>
        <v>0.79617834394904463</v>
      </c>
    </row>
    <row r="59" spans="1:21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>(5+A59*2+10*B59)*MIN(1,0.8+A59*0.015)*T59</f>
        <v>380.06071173035662</v>
      </c>
      <c r="E59" s="1">
        <f t="shared" si="15"/>
        <v>33.272869623113728</v>
      </c>
      <c r="F59" s="1">
        <f>VLOOKUP($A59,Exp!$V59:$W157,2)/$E59</f>
        <v>5983.4071353001809</v>
      </c>
      <c r="G59">
        <f t="shared" si="12"/>
        <v>47</v>
      </c>
      <c r="H59">
        <f t="shared" si="13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6"/>
        <v>6896</v>
      </c>
      <c r="O59">
        <f t="shared" si="14"/>
        <v>1.561024</v>
      </c>
      <c r="Q59" s="1">
        <f>VLOOKUP($A59,Exp!$Q59:$R157,2)/$E59</f>
        <v>4156.5095396499128</v>
      </c>
      <c r="R59" s="1">
        <f t="shared" si="8"/>
        <v>421.44311191571353</v>
      </c>
      <c r="T59">
        <f t="shared" si="17"/>
        <v>1.25</v>
      </c>
      <c r="U59">
        <f t="shared" si="7"/>
        <v>0.79113924050632911</v>
      </c>
    </row>
    <row r="60" spans="1:21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>(5+A60*2+10*B60)*MIN(1,0.8+A60*0.015)*T60</f>
        <v>389.22597265627803</v>
      </c>
      <c r="E60" s="1">
        <f t="shared" si="15"/>
        <v>34.569572919817027</v>
      </c>
      <c r="F60" s="1">
        <f>VLOOKUP($A60,Exp!$V60:$W158,2)/$E60</f>
        <v>6334.8667504306441</v>
      </c>
      <c r="G60">
        <f t="shared" si="12"/>
        <v>48</v>
      </c>
      <c r="H60">
        <f t="shared" si="13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6"/>
        <v>7132</v>
      </c>
      <c r="O60">
        <f t="shared" si="14"/>
        <v>1.5696311249999999</v>
      </c>
      <c r="Q60" s="1">
        <f>VLOOKUP($A60,Exp!$Q60:$R158,2)/$E60</f>
        <v>4258.5715577529672</v>
      </c>
      <c r="R60" s="1">
        <f t="shared" si="8"/>
        <v>436.90432784862759</v>
      </c>
      <c r="T60">
        <f t="shared" si="17"/>
        <v>1.25</v>
      </c>
      <c r="U60">
        <f t="shared" si="7"/>
        <v>0.78616352201257866</v>
      </c>
    </row>
    <row r="61" spans="1:21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>(5+A61*2+10*B61)*MIN(1,0.8+A61*0.015)*T61</f>
        <v>711.25</v>
      </c>
      <c r="E61" s="1">
        <f t="shared" ref="E61:E100" si="18">E60+A61/(75-A61/1.5)</f>
        <v>36.283858634102742</v>
      </c>
      <c r="F61" s="1">
        <f>VLOOKUP($A61,Exp!$V61:$W159,2)/$E61</f>
        <v>7846.2363211463753</v>
      </c>
      <c r="G61">
        <f t="shared" si="12"/>
        <v>49</v>
      </c>
      <c r="H61">
        <f t="shared" si="13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6"/>
        <v>7372</v>
      </c>
      <c r="O61">
        <f t="shared" si="14"/>
        <v>1.578125</v>
      </c>
      <c r="Q61" s="1">
        <f>VLOOKUP($A61,Exp!$Q61:$R159,2)/$E61</f>
        <v>4640.8515063977857</v>
      </c>
      <c r="R61" s="1">
        <f t="shared" si="8"/>
        <v>452.52932784862759</v>
      </c>
      <c r="T61">
        <f t="shared" si="17"/>
        <v>1.25</v>
      </c>
      <c r="U61">
        <f t="shared" si="7"/>
        <v>0.78125</v>
      </c>
    </row>
    <row r="62" spans="1:21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>(5+A62*2+10*B62)*MIN(1,0.8+A62*0.015)*T62</f>
        <v>719.49187700290338</v>
      </c>
      <c r="E62" s="1">
        <f t="shared" si="18"/>
        <v>38.060557663228956</v>
      </c>
      <c r="F62" s="1">
        <f>VLOOKUP($A62,Exp!$V62:$W160,2)/$E62</f>
        <v>8227.9641093491409</v>
      </c>
      <c r="G62">
        <f t="shared" si="12"/>
        <v>49</v>
      </c>
      <c r="H62">
        <f t="shared" si="13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6"/>
        <v>7616</v>
      </c>
      <c r="O62">
        <f t="shared" si="14"/>
        <v>1.5865063749999999</v>
      </c>
      <c r="Q62" s="1">
        <f>VLOOKUP($A62,Exp!$Q62:$R160,2)/$E62</f>
        <v>4698.354700482053</v>
      </c>
      <c r="R62" s="1">
        <f t="shared" si="8"/>
        <v>468.31607733102925</v>
      </c>
      <c r="T62">
        <f t="shared" si="17"/>
        <v>1.25</v>
      </c>
      <c r="U62">
        <f t="shared" si="7"/>
        <v>0.77639751552795033</v>
      </c>
    </row>
    <row r="63" spans="1:21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>(5+A63*2+10*B63)*MIN(1,0.8+A63*0.015)*T63</f>
        <v>728.14586839976278</v>
      </c>
      <c r="E63" s="1">
        <f t="shared" si="18"/>
        <v>39.902141821644797</v>
      </c>
      <c r="F63" s="1">
        <f>VLOOKUP($A63,Exp!$V63:$W161,2)/$E63</f>
        <v>8633.0451688056219</v>
      </c>
      <c r="G63">
        <f t="shared" si="12"/>
        <v>50</v>
      </c>
      <c r="H63">
        <f t="shared" si="13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6"/>
        <v>7864</v>
      </c>
      <c r="O63">
        <f t="shared" si="14"/>
        <v>1.594776</v>
      </c>
      <c r="Q63" s="1">
        <f>VLOOKUP($A63,Exp!$Q63:$R161,2)/$E63</f>
        <v>4895.3512539028952</v>
      </c>
      <c r="R63" s="1">
        <f t="shared" si="8"/>
        <v>484.26257938864239</v>
      </c>
      <c r="T63">
        <f t="shared" si="17"/>
        <v>1.25</v>
      </c>
      <c r="U63">
        <f t="shared" si="7"/>
        <v>0.77160493827160492</v>
      </c>
    </row>
    <row r="64" spans="1:21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>(5+A64*2+10*B64)*MIN(1,0.8+A64*0.015)*T64</f>
        <v>737.24155306759326</v>
      </c>
      <c r="E64" s="1">
        <f t="shared" si="18"/>
        <v>41.811232730735703</v>
      </c>
      <c r="F64" s="1">
        <f>VLOOKUP($A64,Exp!$V64:$W162,2)/$E64</f>
        <v>9062.7486251471419</v>
      </c>
      <c r="G64">
        <f t="shared" si="12"/>
        <v>51</v>
      </c>
      <c r="H64">
        <f t="shared" si="13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6"/>
        <v>8116</v>
      </c>
      <c r="O64">
        <f t="shared" si="14"/>
        <v>1.6029346250000001</v>
      </c>
      <c r="Q64" s="1">
        <f>VLOOKUP($A64,Exp!$Q64:$R162,2)/$E64</f>
        <v>4952.1859671884558</v>
      </c>
      <c r="R64" s="1">
        <f t="shared" si="8"/>
        <v>500.36687386717</v>
      </c>
      <c r="T64">
        <f t="shared" si="17"/>
        <v>1.25</v>
      </c>
      <c r="U64">
        <f t="shared" si="7"/>
        <v>0.76687116564417179</v>
      </c>
    </row>
    <row r="65" spans="1:21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>(5+A65*2+10*B65)*MIN(1,0.8+A65*0.015)*T65</f>
        <v>746.81063286183144</v>
      </c>
      <c r="E65" s="1">
        <f t="shared" si="18"/>
        <v>43.790614174034673</v>
      </c>
      <c r="F65" s="1">
        <f>VLOOKUP($A65,Exp!$V65:$W163,2)/$E65</f>
        <v>9518.4132262741623</v>
      </c>
      <c r="G65">
        <f t="shared" si="12"/>
        <v>52</v>
      </c>
      <c r="H65">
        <f t="shared" si="13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6"/>
        <v>8372</v>
      </c>
      <c r="O65">
        <f t="shared" si="14"/>
        <v>1.6109830000000001</v>
      </c>
      <c r="Q65" s="1">
        <f>VLOOKUP($A65,Exp!$Q65:$R163,2)/$E65</f>
        <v>5277.7748008165445</v>
      </c>
      <c r="R65" s="1">
        <f t="shared" si="8"/>
        <v>516.62703646879606</v>
      </c>
      <c r="T65">
        <f t="shared" si="17"/>
        <v>1.25</v>
      </c>
      <c r="U65">
        <f t="shared" si="7"/>
        <v>0.76219512195121941</v>
      </c>
    </row>
    <row r="66" spans="1:21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>(5+A66*2+10*B66)*MIN(1,0.8+A66*0.015)*T66</f>
        <v>756.88708498984749</v>
      </c>
      <c r="E66" s="1">
        <f t="shared" si="18"/>
        <v>45.843245752982043</v>
      </c>
      <c r="F66" s="1">
        <f>VLOOKUP($A66,Exp!$V66:$W164,2)/$E66</f>
        <v>10001.448844294708</v>
      </c>
      <c r="G66">
        <f t="shared" ref="G66:G100" si="19">FLOOR(A66*0.8,1)+1</f>
        <v>53</v>
      </c>
      <c r="H66">
        <f t="shared" ref="H66:H100" si="20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6"/>
        <v>8632</v>
      </c>
      <c r="O66">
        <f t="shared" ref="O66:O100" si="21">MAX(1,1+(1-POWER(1-(A66-10)/200,3)))</f>
        <v>1.6189218750000001</v>
      </c>
      <c r="Q66" s="1">
        <f>VLOOKUP($A66,Exp!$Q66:$R164,2)/$E66</f>
        <v>5334.0027736603661</v>
      </c>
      <c r="R66" s="1">
        <f t="shared" si="8"/>
        <v>533.04117788293752</v>
      </c>
      <c r="T66">
        <f t="shared" si="17"/>
        <v>1.25</v>
      </c>
      <c r="U66">
        <f t="shared" si="7"/>
        <v>0.75757575757575757</v>
      </c>
    </row>
    <row r="67" spans="1:21" x14ac:dyDescent="0.4">
      <c r="A67">
        <v>66</v>
      </c>
      <c r="B67" s="1">
        <f t="shared" ref="B67:B100" si="22">FLOOR(A67/20,1)*FLOOR(A67/20,1)*MIN(2,A67/30)+FLOOR(A67/30,1)*FLOOR(A67/30,1)*5+POWER(2,A67/10)/10</f>
        <v>47.700586025666546</v>
      </c>
      <c r="C67" s="1">
        <f t="shared" ref="C67:C100" si="23">(A67*20+A67*B67*2+30+(MAX(0,A67-20)*50))*0.7</f>
        <v>6962.5341487715887</v>
      </c>
      <c r="D67" s="1">
        <f>(5+A67*2+10*B67)*MIN(1,0.8+A67*0.015)*T67</f>
        <v>767.50732532083191</v>
      </c>
      <c r="E67" s="1">
        <f t="shared" si="18"/>
        <v>47.972278011046555</v>
      </c>
      <c r="F67" s="1">
        <f>VLOOKUP($A67,Exp!$V67:$W165,2)/$E67</f>
        <v>10513.337825321376</v>
      </c>
      <c r="G67">
        <f t="shared" si="19"/>
        <v>53</v>
      </c>
      <c r="H67">
        <f t="shared" si="20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4">M66+A67*4</f>
        <v>8896</v>
      </c>
      <c r="O67">
        <f t="shared" si="21"/>
        <v>1.626752</v>
      </c>
      <c r="Q67" s="1">
        <f>VLOOKUP($A67,Exp!$Q67:$R165,2)/$E67</f>
        <v>5505.3462322382293</v>
      </c>
      <c r="R67" s="1">
        <f t="shared" si="8"/>
        <v>549.60744294317851</v>
      </c>
      <c r="T67">
        <f t="shared" si="17"/>
        <v>1.25</v>
      </c>
      <c r="U67">
        <f t="shared" ref="U67:U100" si="25">T67/(1+A67/100)</f>
        <v>0.75301204819277101</v>
      </c>
    </row>
    <row r="68" spans="1:21" x14ac:dyDescent="0.4">
      <c r="A68">
        <v>67</v>
      </c>
      <c r="B68" s="1">
        <f t="shared" si="22"/>
        <v>48.396830673359815</v>
      </c>
      <c r="C68" s="1">
        <f t="shared" si="23"/>
        <v>7143.6227171611508</v>
      </c>
      <c r="D68" s="1">
        <f>(5+A68*2+10*B68)*MIN(1,0.8+A68*0.015)*T68</f>
        <v>778.71038341699773</v>
      </c>
      <c r="E68" s="1">
        <f t="shared" si="18"/>
        <v>50.181069219837767</v>
      </c>
      <c r="F68" s="1">
        <f>VLOOKUP($A68,Exp!$V68:$W166,2)/$E68</f>
        <v>11055.63612142179</v>
      </c>
      <c r="G68">
        <f t="shared" si="19"/>
        <v>54</v>
      </c>
      <c r="H68">
        <f t="shared" si="20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4"/>
        <v>9164</v>
      </c>
      <c r="O68">
        <f t="shared" si="21"/>
        <v>1.6344741249999999</v>
      </c>
      <c r="Q68" s="1">
        <f>VLOOKUP($A68,Exp!$Q68:$R166,2)/$E68</f>
        <v>5559.467032833023</v>
      </c>
      <c r="R68" s="1">
        <f t="shared" ref="R68:R100" si="26">(R67+A68*U68/3)</f>
        <v>566.32400980944601</v>
      </c>
      <c r="T68">
        <f t="shared" si="17"/>
        <v>1.25</v>
      </c>
      <c r="U68">
        <f t="shared" si="25"/>
        <v>0.74850299401197606</v>
      </c>
    </row>
    <row r="69" spans="1:21" x14ac:dyDescent="0.4">
      <c r="A69">
        <v>68</v>
      </c>
      <c r="B69" s="1">
        <f t="shared" si="22"/>
        <v>49.143047210190389</v>
      </c>
      <c r="C69" s="1">
        <f t="shared" si="23"/>
        <v>7331.4180944101245</v>
      </c>
      <c r="D69" s="1">
        <f>(5+A69*2+10*B69)*MIN(1,0.8+A69*0.015)*T69</f>
        <v>790.53809012737986</v>
      </c>
      <c r="E69" s="1">
        <f t="shared" si="18"/>
        <v>52.473204051298438</v>
      </c>
      <c r="F69" s="1">
        <f>VLOOKUP($A69,Exp!$V69:$W167,2)/$E69</f>
        <v>11629.974129836759</v>
      </c>
      <c r="G69">
        <f t="shared" si="19"/>
        <v>55</v>
      </c>
      <c r="H69">
        <f t="shared" si="20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4"/>
        <v>9436</v>
      </c>
      <c r="O69">
        <f t="shared" si="21"/>
        <v>1.6420889999999999</v>
      </c>
      <c r="Q69" s="1">
        <f>VLOOKUP($A69,Exp!$Q69:$R167,2)/$E69</f>
        <v>5836.941073782612</v>
      </c>
      <c r="R69" s="1">
        <f t="shared" si="26"/>
        <v>583.18908917452541</v>
      </c>
      <c r="T69">
        <f t="shared" si="17"/>
        <v>1.25</v>
      </c>
      <c r="U69">
        <f t="shared" si="25"/>
        <v>0.74404761904761896</v>
      </c>
    </row>
    <row r="70" spans="1:21" x14ac:dyDescent="0.4">
      <c r="A70">
        <v>69</v>
      </c>
      <c r="B70" s="1">
        <f t="shared" si="22"/>
        <v>49.942822291671135</v>
      </c>
      <c r="C70" s="1">
        <f t="shared" si="23"/>
        <v>7526.4766333754305</v>
      </c>
      <c r="D70" s="1">
        <f>(5+A70*2+10*B70)*MIN(1,0.8+A70*0.015)*T70</f>
        <v>803.03527864588909</v>
      </c>
      <c r="E70" s="1">
        <f t="shared" si="18"/>
        <v>54.852514396126026</v>
      </c>
      <c r="F70" s="1">
        <f>VLOOKUP($A70,Exp!$V70:$W168,2)/$E70</f>
        <v>12238.057153425238</v>
      </c>
      <c r="G70">
        <f t="shared" si="19"/>
        <v>56</v>
      </c>
      <c r="H70">
        <f t="shared" si="20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4"/>
        <v>9712</v>
      </c>
      <c r="O70">
        <f t="shared" si="21"/>
        <v>1.6495973749999999</v>
      </c>
      <c r="Q70" s="1">
        <f>VLOOKUP($A70,Exp!$Q70:$R168,2)/$E70</f>
        <v>5889.0281248951087</v>
      </c>
      <c r="R70" s="1">
        <f t="shared" si="26"/>
        <v>600.20092349405206</v>
      </c>
      <c r="T70">
        <f t="shared" si="17"/>
        <v>1.25</v>
      </c>
      <c r="U70">
        <f t="shared" si="25"/>
        <v>0.73964497041420119</v>
      </c>
    </row>
    <row r="71" spans="1:21" x14ac:dyDescent="0.4">
      <c r="A71">
        <v>70</v>
      </c>
      <c r="B71" s="1">
        <f t="shared" si="22"/>
        <v>50.8</v>
      </c>
      <c r="C71" s="1">
        <f t="shared" si="23"/>
        <v>7729.4</v>
      </c>
      <c r="D71" s="1">
        <f>(5+A71*2+10*B71)*MIN(1,0.8+A71*0.015)*T71</f>
        <v>816.25</v>
      </c>
      <c r="E71" s="1">
        <f t="shared" si="18"/>
        <v>57.323102631420142</v>
      </c>
      <c r="F71" s="1">
        <f>VLOOKUP($A71,Exp!$V71:$W169,2)/$E71</f>
        <v>15223.786361612583</v>
      </c>
      <c r="G71">
        <f t="shared" si="19"/>
        <v>57</v>
      </c>
      <c r="H71">
        <f t="shared" si="20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4"/>
        <v>9992</v>
      </c>
      <c r="O71">
        <f t="shared" si="21"/>
        <v>1.657</v>
      </c>
      <c r="Q71" s="1">
        <f>VLOOKUP($A71,Exp!$Q71:$R169,2)/$E71</f>
        <v>6328.1640969860582</v>
      </c>
      <c r="R71" s="1">
        <f t="shared" si="26"/>
        <v>617.35778623915007</v>
      </c>
      <c r="T71">
        <f t="shared" si="17"/>
        <v>1.25</v>
      </c>
      <c r="U71">
        <f t="shared" si="25"/>
        <v>0.73529411764705888</v>
      </c>
    </row>
    <row r="72" spans="1:21" x14ac:dyDescent="0.4">
      <c r="A72">
        <v>71</v>
      </c>
      <c r="B72" s="1">
        <f t="shared" si="22"/>
        <v>51.718700320464549</v>
      </c>
      <c r="C72" s="1">
        <f t="shared" si="23"/>
        <v>7940.8388118541761</v>
      </c>
      <c r="D72" s="1">
        <f>(5+A72*2+10*B72)*MIN(1,0.8+A72*0.015)*T72</f>
        <v>830.23375400580687</v>
      </c>
      <c r="E72" s="1">
        <f t="shared" si="18"/>
        <v>59.889367691661107</v>
      </c>
      <c r="F72" s="1">
        <f>VLOOKUP($A72,Exp!$V72:$W170,2)/$E72</f>
        <v>15737.161332902258</v>
      </c>
      <c r="G72">
        <f t="shared" si="19"/>
        <v>57</v>
      </c>
      <c r="H72">
        <f t="shared" si="20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4"/>
        <v>10276</v>
      </c>
      <c r="O72">
        <f t="shared" si="21"/>
        <v>1.6642976249999999</v>
      </c>
      <c r="Q72" s="1">
        <f>VLOOKUP($A72,Exp!$Q72:$R170,2)/$E72</f>
        <v>6376.9916885126349</v>
      </c>
      <c r="R72" s="1">
        <f t="shared" si="26"/>
        <v>634.6579811709239</v>
      </c>
      <c r="T72">
        <f t="shared" si="17"/>
        <v>1.25</v>
      </c>
      <c r="U72">
        <f t="shared" si="25"/>
        <v>0.73099415204678364</v>
      </c>
    </row>
    <row r="73" spans="1:21" x14ac:dyDescent="0.4">
      <c r="A73">
        <v>72</v>
      </c>
      <c r="B73" s="1">
        <f t="shared" si="22"/>
        <v>52.703338943962045</v>
      </c>
      <c r="C73" s="1">
        <f t="shared" si="23"/>
        <v>8161.4965655513734</v>
      </c>
      <c r="D73" s="1">
        <f>(5+A73*2+10*B73)*MIN(1,0.8+A73*0.015)*T73</f>
        <v>845.04173679952555</v>
      </c>
      <c r="E73" s="1">
        <f t="shared" si="18"/>
        <v>62.556034358327771</v>
      </c>
      <c r="F73" s="1">
        <f>VLOOKUP($A73,Exp!$V73:$W171,2)/$E73</f>
        <v>16271.615412475436</v>
      </c>
      <c r="G73">
        <f t="shared" si="19"/>
        <v>58</v>
      </c>
      <c r="H73">
        <f t="shared" si="20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4"/>
        <v>10564</v>
      </c>
      <c r="O73">
        <f t="shared" si="21"/>
        <v>1.6714910000000001</v>
      </c>
      <c r="Q73" s="1">
        <f>VLOOKUP($A73,Exp!$Q73:$R171,2)/$E73</f>
        <v>6611.9920203179699</v>
      </c>
      <c r="R73" s="1">
        <f t="shared" si="26"/>
        <v>652.0998416360402</v>
      </c>
      <c r="T73">
        <f t="shared" si="17"/>
        <v>1.25</v>
      </c>
      <c r="U73">
        <f t="shared" si="25"/>
        <v>0.72674418604651159</v>
      </c>
    </row>
    <row r="74" spans="1:21" x14ac:dyDescent="0.4">
      <c r="A74">
        <v>73</v>
      </c>
      <c r="B74" s="1">
        <f t="shared" si="22"/>
        <v>53.758648490814927</v>
      </c>
      <c r="C74" s="1">
        <f t="shared" si="23"/>
        <v>8392.1338757612848</v>
      </c>
      <c r="D74" s="1">
        <f>(5+A74*2+10*B74)*MIN(1,0.8+A74*0.015)*T74</f>
        <v>860.73310613518652</v>
      </c>
      <c r="E74" s="1">
        <f t="shared" si="18"/>
        <v>65.328186257061944</v>
      </c>
      <c r="F74" s="1">
        <f>VLOOKUP($A74,Exp!$V74:$W172,2)/$E74</f>
        <v>16827.633130778035</v>
      </c>
      <c r="G74">
        <f t="shared" si="19"/>
        <v>59</v>
      </c>
      <c r="H74">
        <f t="shared" si="20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4"/>
        <v>10856</v>
      </c>
      <c r="O74">
        <f t="shared" si="21"/>
        <v>1.678580875</v>
      </c>
      <c r="Q74" s="1">
        <f>VLOOKUP($A74,Exp!$Q74:$R172,2)/$E74</f>
        <v>6656.9734278056558</v>
      </c>
      <c r="R74" s="1">
        <f t="shared" si="26"/>
        <v>669.68172988266838</v>
      </c>
      <c r="T74">
        <f t="shared" si="17"/>
        <v>1.25</v>
      </c>
      <c r="U74">
        <f t="shared" si="25"/>
        <v>0.7225433526011561</v>
      </c>
    </row>
    <row r="75" spans="1:21" x14ac:dyDescent="0.4">
      <c r="A75">
        <v>74</v>
      </c>
      <c r="B75" s="1">
        <f t="shared" si="22"/>
        <v>54.889701257893044</v>
      </c>
      <c r="C75" s="1">
        <f t="shared" si="23"/>
        <v>8633.5730503177183</v>
      </c>
      <c r="D75" s="1">
        <f>(5+A75*2+10*B75)*MIN(1,0.8+A75*0.015)*T75</f>
        <v>877.3712657236631</v>
      </c>
      <c r="E75" s="1">
        <f t="shared" si="18"/>
        <v>68.211303140178828</v>
      </c>
      <c r="F75" s="1">
        <f>VLOOKUP($A75,Exp!$V75:$W173,2)/$E75</f>
        <v>17405.682004164377</v>
      </c>
      <c r="G75">
        <f t="shared" si="19"/>
        <v>60</v>
      </c>
      <c r="H75">
        <f t="shared" si="20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4"/>
        <v>11152</v>
      </c>
      <c r="O75">
        <f t="shared" si="21"/>
        <v>1.685568</v>
      </c>
      <c r="Q75" s="1">
        <f>VLOOKUP($A75,Exp!$Q75:$R173,2)/$E75</f>
        <v>7025.9763109217674</v>
      </c>
      <c r="R75" s="1">
        <f t="shared" si="26"/>
        <v>687.4020363960783</v>
      </c>
      <c r="T75">
        <f t="shared" si="17"/>
        <v>1.25</v>
      </c>
      <c r="U75">
        <f t="shared" si="25"/>
        <v>0.7183908045977011</v>
      </c>
    </row>
    <row r="76" spans="1:21" x14ac:dyDescent="0.4">
      <c r="A76">
        <v>75</v>
      </c>
      <c r="B76" s="1">
        <f t="shared" si="22"/>
        <v>56.101933598375609</v>
      </c>
      <c r="C76" s="1">
        <f t="shared" si="23"/>
        <v>8886.7030278294387</v>
      </c>
      <c r="D76" s="1">
        <f>(5+A76*2+10*B76)*MIN(1,0.8+A76*0.015)*T76</f>
        <v>895.02416997969499</v>
      </c>
      <c r="E76" s="1">
        <f t="shared" si="18"/>
        <v>71.211303140178828</v>
      </c>
      <c r="F76" s="1">
        <f>VLOOKUP($A76,Exp!$V76:$W174,2)/$E76</f>
        <v>18006.205969118862</v>
      </c>
      <c r="G76">
        <f t="shared" si="19"/>
        <v>61</v>
      </c>
      <c r="H76">
        <f t="shared" si="20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4"/>
        <v>11452</v>
      </c>
      <c r="O76">
        <f t="shared" si="21"/>
        <v>1.6924531249999999</v>
      </c>
      <c r="Q76" s="1">
        <f>VLOOKUP($A76,Exp!$Q76:$R174,2)/$E76</f>
        <v>7065.9990452568536</v>
      </c>
      <c r="R76" s="1">
        <f t="shared" si="26"/>
        <v>705.25917925322119</v>
      </c>
      <c r="T76">
        <f t="shared" si="17"/>
        <v>1.25</v>
      </c>
      <c r="U76">
        <f t="shared" si="25"/>
        <v>0.7142857142857143</v>
      </c>
    </row>
    <row r="77" spans="1:21" x14ac:dyDescent="0.4">
      <c r="A77">
        <v>76</v>
      </c>
      <c r="B77" s="1">
        <f t="shared" si="22"/>
        <v>57.401172051333091</v>
      </c>
      <c r="C77" s="1">
        <f t="shared" si="23"/>
        <v>9152.484706261841</v>
      </c>
      <c r="D77" s="1">
        <f>(5+A77*2+10*B77)*MIN(1,0.8+A77*0.015)*T77</f>
        <v>913.76465064166371</v>
      </c>
      <c r="E77" s="1">
        <f t="shared" si="18"/>
        <v>74.334590811411701</v>
      </c>
      <c r="F77" s="1">
        <f>VLOOKUP($A77,Exp!$V77:$W175,2)/$E77</f>
        <v>18629.617892408427</v>
      </c>
      <c r="G77">
        <f t="shared" si="19"/>
        <v>61</v>
      </c>
      <c r="H77">
        <f t="shared" si="20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4"/>
        <v>11756</v>
      </c>
      <c r="O77">
        <f t="shared" si="21"/>
        <v>1.6992370000000001</v>
      </c>
      <c r="Q77" s="1">
        <f>VLOOKUP($A77,Exp!$Q77:$R175,2)/$E77</f>
        <v>7261.3031713512328</v>
      </c>
      <c r="R77" s="1">
        <f t="shared" si="26"/>
        <v>723.25160349564544</v>
      </c>
      <c r="T77">
        <f t="shared" si="17"/>
        <v>1.25</v>
      </c>
      <c r="U77">
        <f t="shared" si="25"/>
        <v>0.71022727272727271</v>
      </c>
    </row>
    <row r="78" spans="1:21" x14ac:dyDescent="0.4">
      <c r="A78">
        <v>77</v>
      </c>
      <c r="B78" s="1">
        <f t="shared" si="22"/>
        <v>58.793661346719624</v>
      </c>
      <c r="C78" s="1">
        <f t="shared" si="23"/>
        <v>9431.9566931763748</v>
      </c>
      <c r="D78" s="1">
        <f>(5+A78*2+10*B78)*MIN(1,0.8+A78*0.015)*T78</f>
        <v>933.67076683399534</v>
      </c>
      <c r="E78" s="1">
        <f t="shared" si="18"/>
        <v>77.588111938172261</v>
      </c>
      <c r="F78" s="1">
        <f>VLOOKUP($A78,Exp!$V78:$W176,2)/$E78</f>
        <v>19276.291012692185</v>
      </c>
      <c r="G78">
        <f t="shared" si="19"/>
        <v>62</v>
      </c>
      <c r="H78">
        <f t="shared" si="20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4"/>
        <v>12064</v>
      </c>
      <c r="O78">
        <f t="shared" si="21"/>
        <v>1.705920375</v>
      </c>
      <c r="Q78" s="1">
        <f>VLOOKUP($A78,Exp!$Q78:$R176,2)/$E78</f>
        <v>7295.4990894876291</v>
      </c>
      <c r="R78" s="1">
        <f t="shared" si="26"/>
        <v>741.37778052012754</v>
      </c>
      <c r="T78">
        <f t="shared" si="17"/>
        <v>1.25</v>
      </c>
      <c r="U78">
        <f t="shared" si="25"/>
        <v>0.70621468926553677</v>
      </c>
    </row>
    <row r="79" spans="1:21" x14ac:dyDescent="0.4">
      <c r="A79">
        <v>78</v>
      </c>
      <c r="B79" s="1">
        <f t="shared" si="22"/>
        <v>60.286094420380778</v>
      </c>
      <c r="C79" s="1">
        <f t="shared" si="23"/>
        <v>9726.2415107055804</v>
      </c>
      <c r="D79" s="1">
        <f>(5+A79*2+10*B79)*MIN(1,0.8+A79*0.015)*T79</f>
        <v>954.82618025475972</v>
      </c>
      <c r="E79" s="1">
        <f t="shared" si="18"/>
        <v>80.979416285998354</v>
      </c>
      <c r="F79" s="1">
        <f>VLOOKUP($A79,Exp!$V79:$W177,2)/$E79</f>
        <v>19946.549146866022</v>
      </c>
      <c r="G79">
        <f t="shared" si="19"/>
        <v>63</v>
      </c>
      <c r="H79">
        <f t="shared" si="20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4"/>
        <v>12376</v>
      </c>
      <c r="O79">
        <f t="shared" si="21"/>
        <v>1.712504</v>
      </c>
      <c r="Q79" s="1">
        <f>VLOOKUP($A79,Exp!$Q79:$R177,2)/$E79</f>
        <v>7601.1291292356264</v>
      </c>
      <c r="R79" s="1">
        <f t="shared" si="26"/>
        <v>759.63620748641972</v>
      </c>
      <c r="T79">
        <f t="shared" si="17"/>
        <v>1.25</v>
      </c>
      <c r="U79">
        <f t="shared" si="25"/>
        <v>0.70224719101123589</v>
      </c>
    </row>
    <row r="80" spans="1:21" x14ac:dyDescent="0.4">
      <c r="A80">
        <v>79</v>
      </c>
      <c r="B80" s="1">
        <f t="shared" si="22"/>
        <v>61.885644583342263</v>
      </c>
      <c r="C80" s="1">
        <f t="shared" si="23"/>
        <v>10036.552290917652</v>
      </c>
      <c r="D80" s="1">
        <f>(5+A80*2+10*B80)*MIN(1,0.8+A80*0.015)*T80</f>
        <v>977.3205572917783</v>
      </c>
      <c r="E80" s="1">
        <f t="shared" si="18"/>
        <v>84.516729718834171</v>
      </c>
      <c r="F80" s="1">
        <f>VLOOKUP($A80,Exp!$V80:$W178,2)/$E80</f>
        <v>20640.655467660559</v>
      </c>
      <c r="G80">
        <f t="shared" si="19"/>
        <v>64</v>
      </c>
      <c r="H80">
        <f t="shared" si="20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4"/>
        <v>12692</v>
      </c>
      <c r="O80">
        <f t="shared" si="21"/>
        <v>1.7189886249999999</v>
      </c>
      <c r="Q80" s="1">
        <f>VLOOKUP($A80,Exp!$Q80:$R178,2)/$E80</f>
        <v>7628.2766991199342</v>
      </c>
      <c r="R80" s="1">
        <f t="shared" si="26"/>
        <v>778.02540674154079</v>
      </c>
      <c r="T80">
        <f t="shared" si="17"/>
        <v>1.25</v>
      </c>
      <c r="U80">
        <f t="shared" si="25"/>
        <v>0.6983240223463687</v>
      </c>
    </row>
    <row r="81" spans="1:21" x14ac:dyDescent="0.4">
      <c r="A81">
        <v>80</v>
      </c>
      <c r="B81" s="1">
        <f t="shared" si="22"/>
        <v>77.599999999999994</v>
      </c>
      <c r="C81" s="1">
        <f t="shared" si="23"/>
        <v>11932.199999999999</v>
      </c>
      <c r="D81" s="1">
        <f>(5+A81*2+10*B81)*MIN(1,0.8+A81*0.015)*T81</f>
        <v>1176.25</v>
      </c>
      <c r="E81" s="1">
        <f t="shared" si="18"/>
        <v>88.209037411141864</v>
      </c>
      <c r="F81" s="1">
        <f>VLOOKUP($A81,Exp!$V81:$W179,2)/$E81</f>
        <v>27687.332849448972</v>
      </c>
      <c r="G81">
        <f t="shared" si="19"/>
        <v>65</v>
      </c>
      <c r="H81">
        <f t="shared" si="20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4"/>
        <v>13012</v>
      </c>
      <c r="O81">
        <f t="shared" si="21"/>
        <v>1.7253749999999999</v>
      </c>
      <c r="Q81" s="1">
        <f>VLOOKUP($A81,Exp!$Q81:$R179,2)/$E81</f>
        <v>8091.1664036575157</v>
      </c>
      <c r="R81" s="1">
        <f t="shared" si="26"/>
        <v>796.54392526005927</v>
      </c>
      <c r="T81">
        <f t="shared" si="17"/>
        <v>1.25</v>
      </c>
      <c r="U81">
        <f t="shared" si="25"/>
        <v>0.69444444444444442</v>
      </c>
    </row>
    <row r="82" spans="1:21" x14ac:dyDescent="0.4">
      <c r="A82">
        <v>81</v>
      </c>
      <c r="B82" s="1">
        <f t="shared" si="22"/>
        <v>79.437400640929098</v>
      </c>
      <c r="C82" s="1">
        <f t="shared" si="23"/>
        <v>12298.20123268136</v>
      </c>
      <c r="D82" s="1">
        <f>(5+A82*2+10*B82)*MIN(1,0.8+A82*0.015)*T82</f>
        <v>1201.7175080116137</v>
      </c>
      <c r="E82" s="1">
        <f t="shared" si="18"/>
        <v>92.066180268284725</v>
      </c>
      <c r="F82" s="1">
        <f>VLOOKUP($A82,Exp!$V82:$W180,2)/$E82</f>
        <v>28649.551982889774</v>
      </c>
      <c r="G82">
        <f t="shared" si="19"/>
        <v>65</v>
      </c>
      <c r="H82">
        <f t="shared" si="20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4"/>
        <v>13336</v>
      </c>
      <c r="O82">
        <f t="shared" si="21"/>
        <v>1.731663875</v>
      </c>
      <c r="Q82" s="1">
        <f>VLOOKUP($A82,Exp!$Q82:$R180,2)/$E82</f>
        <v>8305.2104233263381</v>
      </c>
      <c r="R82" s="1">
        <f t="shared" si="26"/>
        <v>815.19033409983831</v>
      </c>
      <c r="T82">
        <f t="shared" si="17"/>
        <v>1.25</v>
      </c>
      <c r="U82">
        <f t="shared" si="25"/>
        <v>0.69060773480662985</v>
      </c>
    </row>
    <row r="83" spans="1:21" x14ac:dyDescent="0.4">
      <c r="A83">
        <v>82</v>
      </c>
      <c r="B83" s="1">
        <f t="shared" si="22"/>
        <v>81.406677887924062</v>
      </c>
      <c r="C83" s="1">
        <f t="shared" si="23"/>
        <v>12684.486621533682</v>
      </c>
      <c r="D83" s="1">
        <f>(5+A83*2+10*B83)*MIN(1,0.8+A83*0.015)*T83</f>
        <v>1228.8334735990506</v>
      </c>
      <c r="E83" s="1">
        <f t="shared" si="18"/>
        <v>96.098967153530623</v>
      </c>
      <c r="F83" s="1">
        <f>VLOOKUP($A83,Exp!$V83:$W181,2)/$E83</f>
        <v>29643.057435863939</v>
      </c>
      <c r="G83">
        <f t="shared" si="19"/>
        <v>66</v>
      </c>
      <c r="H83">
        <f t="shared" si="20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4"/>
        <v>13664</v>
      </c>
      <c r="O83">
        <f t="shared" si="21"/>
        <v>1.7378559999999998</v>
      </c>
      <c r="Q83" s="1">
        <f>VLOOKUP($A83,Exp!$Q83:$R181,2)/$E83</f>
        <v>8743.7880436067626</v>
      </c>
      <c r="R83" s="1">
        <f t="shared" si="26"/>
        <v>833.96322787273209</v>
      </c>
      <c r="T83">
        <f t="shared" si="17"/>
        <v>1.25</v>
      </c>
      <c r="U83">
        <f t="shared" si="25"/>
        <v>0.68681318681318693</v>
      </c>
    </row>
    <row r="84" spans="1:21" x14ac:dyDescent="0.4">
      <c r="A84">
        <v>83</v>
      </c>
      <c r="B84" s="1">
        <f t="shared" si="22"/>
        <v>83.517296981629883</v>
      </c>
      <c r="C84" s="1">
        <f t="shared" si="23"/>
        <v>13092.70990926539</v>
      </c>
      <c r="D84" s="1">
        <f>(5+A84*2+10*B84)*MIN(1,0.8+A84*0.015)*T84</f>
        <v>1257.7162122703735</v>
      </c>
      <c r="E84" s="1">
        <f t="shared" si="18"/>
        <v>100.31930613658147</v>
      </c>
      <c r="F84" s="1">
        <f>VLOOKUP($A84,Exp!$V84:$W182,2)/$E84</f>
        <v>30667.682000306286</v>
      </c>
      <c r="G84">
        <f t="shared" si="19"/>
        <v>67</v>
      </c>
      <c r="H84">
        <f t="shared" si="20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4"/>
        <v>13996</v>
      </c>
      <c r="O84">
        <f t="shared" si="21"/>
        <v>1.7439521250000001</v>
      </c>
      <c r="Q84" s="1">
        <f>VLOOKUP($A84,Exp!$Q84:$R182,2)/$E84</f>
        <v>8942.9645653505286</v>
      </c>
      <c r="R84" s="1">
        <f t="shared" si="26"/>
        <v>852.86122422974483</v>
      </c>
      <c r="T84">
        <f t="shared" si="17"/>
        <v>1.25</v>
      </c>
      <c r="U84">
        <f t="shared" si="25"/>
        <v>0.68306010928961747</v>
      </c>
    </row>
    <row r="85" spans="1:21" x14ac:dyDescent="0.4">
      <c r="A85">
        <v>84</v>
      </c>
      <c r="B85" s="1">
        <f t="shared" si="22"/>
        <v>85.779402515786089</v>
      </c>
      <c r="C85" s="1">
        <f t="shared" si="23"/>
        <v>13524.657735856443</v>
      </c>
      <c r="D85" s="1">
        <f>(5+A85*2+10*B85)*MIN(1,0.8+A85*0.015)*T85</f>
        <v>1288.4925314473262</v>
      </c>
      <c r="E85" s="1">
        <f t="shared" si="18"/>
        <v>104.74035876816042</v>
      </c>
      <c r="F85" s="1">
        <f>VLOOKUP($A85,Exp!$V85:$W183,2)/$E85</f>
        <v>31723.067063096114</v>
      </c>
      <c r="G85">
        <f t="shared" si="19"/>
        <v>68</v>
      </c>
      <c r="H85">
        <f t="shared" si="20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4"/>
        <v>14332</v>
      </c>
      <c r="O85">
        <f t="shared" si="21"/>
        <v>1.7499530000000001</v>
      </c>
      <c r="Q85" s="1">
        <f>VLOOKUP($A85,Exp!$Q85:$R183,2)/$E85</f>
        <v>9504.05375451707</v>
      </c>
      <c r="R85" s="1">
        <f t="shared" si="26"/>
        <v>871.88296336017959</v>
      </c>
      <c r="T85">
        <f t="shared" si="17"/>
        <v>1.25</v>
      </c>
      <c r="U85">
        <f t="shared" si="25"/>
        <v>0.67934782608695654</v>
      </c>
    </row>
    <row r="86" spans="1:21" x14ac:dyDescent="0.4">
      <c r="A86">
        <v>85</v>
      </c>
      <c r="B86" s="1">
        <f t="shared" si="22"/>
        <v>88.203867196751233</v>
      </c>
      <c r="C86" s="1">
        <f t="shared" si="23"/>
        <v>13982.260196413396</v>
      </c>
      <c r="D86" s="1">
        <f>(5+A86*2+10*B86)*MIN(1,0.8+A86*0.015)*T86</f>
        <v>1321.2983399593904</v>
      </c>
      <c r="E86" s="1">
        <f t="shared" si="18"/>
        <v>109.37672240452406</v>
      </c>
      <c r="F86" s="1">
        <f>VLOOKUP($A86,Exp!$V86:$W184,2)/$E86</f>
        <v>32808.628568850589</v>
      </c>
      <c r="G86">
        <f t="shared" si="19"/>
        <v>69</v>
      </c>
      <c r="H86">
        <f t="shared" si="20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4"/>
        <v>14672</v>
      </c>
      <c r="O86">
        <f t="shared" si="21"/>
        <v>1.755859375</v>
      </c>
      <c r="Q86" s="1">
        <f>VLOOKUP($A86,Exp!$Q86:$R184,2)/$E86</f>
        <v>9849.7374607326801</v>
      </c>
      <c r="R86" s="1">
        <f t="shared" si="26"/>
        <v>891.02710750432368</v>
      </c>
      <c r="T86">
        <f t="shared" si="17"/>
        <v>1.25</v>
      </c>
      <c r="U86">
        <f t="shared" si="25"/>
        <v>0.67567567567567566</v>
      </c>
    </row>
    <row r="87" spans="1:21" x14ac:dyDescent="0.4">
      <c r="A87">
        <v>86</v>
      </c>
      <c r="B87" s="1">
        <f t="shared" si="22"/>
        <v>90.802344102666183</v>
      </c>
      <c r="C87" s="1">
        <f t="shared" si="23"/>
        <v>14467.602229961009</v>
      </c>
      <c r="D87" s="1">
        <f>(5+A87*2+10*B87)*MIN(1,0.8+A87*0.015)*T87</f>
        <v>1356.2793012833274</v>
      </c>
      <c r="E87" s="1">
        <f t="shared" si="18"/>
        <v>114.24464693282594</v>
      </c>
      <c r="F87" s="1">
        <f>VLOOKUP($A87,Exp!$V87:$W185,2)/$E87</f>
        <v>33923.517506102093</v>
      </c>
      <c r="G87">
        <f t="shared" si="19"/>
        <v>69</v>
      </c>
      <c r="H87">
        <f t="shared" si="20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4"/>
        <v>15016</v>
      </c>
      <c r="O87">
        <f t="shared" si="21"/>
        <v>1.7616719999999999</v>
      </c>
      <c r="Q87" s="1">
        <f>VLOOKUP($A87,Exp!$Q87:$R185,2)/$E87</f>
        <v>10378.026733253717</v>
      </c>
      <c r="R87" s="1">
        <f t="shared" si="26"/>
        <v>910.2923404792341</v>
      </c>
      <c r="T87">
        <f t="shared" si="17"/>
        <v>1.25</v>
      </c>
      <c r="U87">
        <f t="shared" si="25"/>
        <v>0.67204301075268824</v>
      </c>
    </row>
    <row r="88" spans="1:21" x14ac:dyDescent="0.4">
      <c r="A88">
        <v>87</v>
      </c>
      <c r="B88" s="1">
        <f t="shared" si="22"/>
        <v>93.587322693439219</v>
      </c>
      <c r="C88" s="1">
        <f t="shared" si="23"/>
        <v>14982.935904060896</v>
      </c>
      <c r="D88" s="1">
        <f>(5+A88*2+10*B88)*MIN(1,0.8+A88*0.015)*T88</f>
        <v>1393.5915336679905</v>
      </c>
      <c r="E88" s="1">
        <f t="shared" si="18"/>
        <v>119.36229399164947</v>
      </c>
      <c r="F88" s="1">
        <f>VLOOKUP($A88,Exp!$V88:$W186,2)/$E88</f>
        <v>35066.573895717287</v>
      </c>
      <c r="G88">
        <f t="shared" si="19"/>
        <v>70</v>
      </c>
      <c r="H88">
        <f t="shared" si="20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4"/>
        <v>15364</v>
      </c>
      <c r="O88">
        <f t="shared" si="21"/>
        <v>1.7673916250000001</v>
      </c>
      <c r="Q88" s="1">
        <f>VLOOKUP($A88,Exp!$Q88:$R186,2)/$E88</f>
        <v>10698.018254318522</v>
      </c>
      <c r="R88" s="1">
        <f t="shared" si="26"/>
        <v>929.677367217202</v>
      </c>
      <c r="T88">
        <f t="shared" si="17"/>
        <v>1.25</v>
      </c>
      <c r="U88">
        <f t="shared" si="25"/>
        <v>0.66844919786096257</v>
      </c>
    </row>
    <row r="89" spans="1:21" x14ac:dyDescent="0.4">
      <c r="A89">
        <v>88</v>
      </c>
      <c r="B89" s="1">
        <f t="shared" si="22"/>
        <v>96.572188840761555</v>
      </c>
      <c r="C89" s="1">
        <f t="shared" si="23"/>
        <v>15530.693665181823</v>
      </c>
      <c r="D89" s="1">
        <f>(5+A89*2+10*B89)*MIN(1,0.8+A89*0.015)*T89</f>
        <v>1433.4023605095194</v>
      </c>
      <c r="E89" s="1">
        <f t="shared" si="18"/>
        <v>124.75004909369028</v>
      </c>
      <c r="F89" s="1">
        <f>VLOOKUP($A89,Exp!$V89:$W187,2)/$E89</f>
        <v>36236.273024912094</v>
      </c>
      <c r="G89">
        <f t="shared" si="19"/>
        <v>71</v>
      </c>
      <c r="H89">
        <f t="shared" si="20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4"/>
        <v>15716</v>
      </c>
      <c r="O89">
        <f t="shared" si="21"/>
        <v>1.7730190000000001</v>
      </c>
      <c r="Q89" s="1">
        <f>VLOOKUP($A89,Exp!$Q89:$R187,2)/$E89</f>
        <v>11314.408373017552</v>
      </c>
      <c r="R89" s="1">
        <f t="shared" si="26"/>
        <v>949.18091331649282</v>
      </c>
      <c r="T89">
        <f t="shared" si="17"/>
        <v>1.25</v>
      </c>
      <c r="U89">
        <f t="shared" si="25"/>
        <v>0.66489361702127658</v>
      </c>
    </row>
    <row r="90" spans="1:21" x14ac:dyDescent="0.4">
      <c r="A90">
        <v>89</v>
      </c>
      <c r="B90" s="1">
        <f t="shared" si="22"/>
        <v>99.771289166684539</v>
      </c>
      <c r="C90" s="1">
        <f t="shared" si="23"/>
        <v>16113.502630168892</v>
      </c>
      <c r="D90" s="1">
        <f>(5+A90*2+10*B90)*MIN(1,0.8+A90*0.015)*T90</f>
        <v>1475.8911145835566</v>
      </c>
      <c r="E90" s="1">
        <f t="shared" si="18"/>
        <v>130.43090015752006</v>
      </c>
      <c r="F90" s="1">
        <f>VLOOKUP($A90,Exp!$V90:$W188,2)/$E90</f>
        <v>37430.66236636012</v>
      </c>
      <c r="G90">
        <f t="shared" si="19"/>
        <v>72</v>
      </c>
      <c r="H90">
        <f t="shared" si="20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4"/>
        <v>16072</v>
      </c>
      <c r="O90">
        <f t="shared" si="21"/>
        <v>1.778554875</v>
      </c>
      <c r="Q90" s="1">
        <f>VLOOKUP($A90,Exp!$Q90:$R188,2)/$E90</f>
        <v>11741.328152688553</v>
      </c>
      <c r="R90" s="1">
        <f t="shared" si="26"/>
        <v>968.8017246039708</v>
      </c>
      <c r="T90">
        <f t="shared" si="17"/>
        <v>1.25</v>
      </c>
      <c r="U90">
        <f t="shared" si="25"/>
        <v>0.66137566137566128</v>
      </c>
    </row>
    <row r="91" spans="1:21" x14ac:dyDescent="0.4">
      <c r="A91">
        <v>90</v>
      </c>
      <c r="B91" s="1">
        <f t="shared" si="22"/>
        <v>128.19999999999999</v>
      </c>
      <c r="C91" s="1">
        <f t="shared" si="23"/>
        <v>19884.199999999997</v>
      </c>
      <c r="D91" s="1">
        <f>(5+A91*2+10*B91)*MIN(1,0.8+A91*0.015)*T91</f>
        <v>1833.75</v>
      </c>
      <c r="E91" s="1">
        <f t="shared" si="18"/>
        <v>136.43090015752006</v>
      </c>
      <c r="F91" s="1">
        <f>VLOOKUP($A91,Exp!$V91:$W189,2)/$E91</f>
        <v>50098.335292222597</v>
      </c>
      <c r="G91">
        <f t="shared" si="19"/>
        <v>73</v>
      </c>
      <c r="H91">
        <f t="shared" si="20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4"/>
        <v>16432</v>
      </c>
      <c r="O91">
        <f t="shared" si="21"/>
        <v>1.784</v>
      </c>
      <c r="Q91" s="1">
        <f>VLOOKUP($A91,Exp!$Q91:$R189,2)/$E91</f>
        <v>12915.600483215561</v>
      </c>
      <c r="R91" s="1">
        <f t="shared" si="26"/>
        <v>988.53856670923392</v>
      </c>
      <c r="T91">
        <f t="shared" si="17"/>
        <v>1.25</v>
      </c>
      <c r="U91">
        <f t="shared" si="25"/>
        <v>0.65789473684210531</v>
      </c>
    </row>
    <row r="92" spans="1:21" x14ac:dyDescent="0.4">
      <c r="A92">
        <v>91</v>
      </c>
      <c r="B92" s="1">
        <f t="shared" si="22"/>
        <v>131.8748012818582</v>
      </c>
      <c r="C92" s="1">
        <f t="shared" si="23"/>
        <v>20580.849683308734</v>
      </c>
      <c r="D92" s="1">
        <f>(5+A92*2+10*B92)*MIN(1,0.8+A92*0.015)*T92</f>
        <v>1882.1850160232275</v>
      </c>
      <c r="E92" s="1">
        <f t="shared" si="18"/>
        <v>142.77973736682239</v>
      </c>
      <c r="F92" s="1">
        <f>VLOOKUP($A92,Exp!$V92:$W190,2)/$E92</f>
        <v>51700.318230529061</v>
      </c>
      <c r="G92">
        <f t="shared" si="19"/>
        <v>73</v>
      </c>
      <c r="H92">
        <f t="shared" si="20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4"/>
        <v>16796</v>
      </c>
      <c r="O92">
        <f t="shared" si="21"/>
        <v>1.7893551250000002</v>
      </c>
      <c r="Q92" s="1">
        <f>VLOOKUP($A92,Exp!$Q92:$R190,2)/$E92</f>
        <v>13324.908947774047</v>
      </c>
      <c r="R92" s="1">
        <f t="shared" si="26"/>
        <v>1008.390224649897</v>
      </c>
      <c r="T92">
        <f t="shared" si="17"/>
        <v>1.25</v>
      </c>
      <c r="U92">
        <f t="shared" si="25"/>
        <v>0.65445026178010468</v>
      </c>
    </row>
    <row r="93" spans="1:21" x14ac:dyDescent="0.4">
      <c r="A93">
        <v>92</v>
      </c>
      <c r="B93" s="1">
        <f t="shared" si="22"/>
        <v>135.81335577584815</v>
      </c>
      <c r="C93" s="1">
        <f t="shared" si="23"/>
        <v>21321.760223929239</v>
      </c>
      <c r="D93" s="1">
        <f>(5+A93*2+10*B93)*MIN(1,0.8+A93*0.015)*T93</f>
        <v>1933.9169471981018</v>
      </c>
      <c r="E93" s="1">
        <f t="shared" si="18"/>
        <v>149.51144468389555</v>
      </c>
      <c r="F93" s="1">
        <f>VLOOKUP($A93,Exp!$V93:$W191,2)/$E93</f>
        <v>53322.329299207777</v>
      </c>
      <c r="G93">
        <f t="shared" si="19"/>
        <v>74</v>
      </c>
      <c r="H93">
        <f t="shared" si="20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4"/>
        <v>17164</v>
      </c>
      <c r="O93">
        <f t="shared" si="21"/>
        <v>1.7946209999999998</v>
      </c>
      <c r="Q93" s="1">
        <f>VLOOKUP($A93,Exp!$Q93:$R191,2)/$E93</f>
        <v>13969.345319455459</v>
      </c>
      <c r="R93" s="1">
        <f t="shared" si="26"/>
        <v>1028.3555024276748</v>
      </c>
      <c r="T93">
        <f t="shared" si="17"/>
        <v>1.25</v>
      </c>
      <c r="U93">
        <f t="shared" si="25"/>
        <v>0.65104166666666674</v>
      </c>
    </row>
    <row r="94" spans="1:21" x14ac:dyDescent="0.4">
      <c r="A94">
        <v>93</v>
      </c>
      <c r="B94" s="1">
        <f t="shared" si="22"/>
        <v>140.03459396325971</v>
      </c>
      <c r="C94" s="1">
        <f t="shared" si="23"/>
        <v>22110.504134016413</v>
      </c>
      <c r="D94" s="1">
        <f>(5+A94*2+10*B94)*MIN(1,0.8+A94*0.015)*T94</f>
        <v>1989.1824245407463</v>
      </c>
      <c r="E94" s="1">
        <f t="shared" si="18"/>
        <v>156.66529083774171</v>
      </c>
      <c r="F94" s="1">
        <f>VLOOKUP($A94,Exp!$V94:$W192,2)/$E94</f>
        <v>54958.455190609064</v>
      </c>
      <c r="G94">
        <f t="shared" si="19"/>
        <v>75</v>
      </c>
      <c r="H94">
        <f t="shared" si="20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4"/>
        <v>17536</v>
      </c>
      <c r="O94">
        <f t="shared" si="21"/>
        <v>1.799798375</v>
      </c>
      <c r="Q94" s="1">
        <f>VLOOKUP($A94,Exp!$Q94:$R192,2)/$E94</f>
        <v>14441.667250618264</v>
      </c>
      <c r="R94" s="1">
        <f t="shared" si="26"/>
        <v>1048.4332226349286</v>
      </c>
      <c r="T94">
        <f t="shared" si="17"/>
        <v>1.25</v>
      </c>
      <c r="U94">
        <f t="shared" si="25"/>
        <v>0.64766839378238339</v>
      </c>
    </row>
    <row r="95" spans="1:21" x14ac:dyDescent="0.4">
      <c r="A95">
        <v>94</v>
      </c>
      <c r="B95" s="1">
        <f t="shared" si="22"/>
        <v>144.55880503157218</v>
      </c>
      <c r="C95" s="1">
        <f t="shared" si="23"/>
        <v>22950.9387421549</v>
      </c>
      <c r="D95" s="1">
        <f>(5+A95*2+10*B95)*MIN(1,0.8+A95*0.015)*T95</f>
        <v>2048.2350628946524</v>
      </c>
      <c r="E95" s="1">
        <f t="shared" si="18"/>
        <v>164.28691245936332</v>
      </c>
      <c r="F95" s="1">
        <f>VLOOKUP($A95,Exp!$V95:$W193,2)/$E95</f>
        <v>56601.519966139997</v>
      </c>
      <c r="G95">
        <f t="shared" si="19"/>
        <v>76</v>
      </c>
      <c r="H95">
        <f t="shared" si="20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4"/>
        <v>17912</v>
      </c>
      <c r="O95">
        <f t="shared" si="21"/>
        <v>1.804888</v>
      </c>
      <c r="Q95" s="1">
        <f>VLOOKUP($A95,Exp!$Q95:$R193,2)/$E95</f>
        <v>15519.434639266583</v>
      </c>
      <c r="R95" s="1">
        <f t="shared" si="26"/>
        <v>1068.6222260713548</v>
      </c>
      <c r="T95">
        <f t="shared" si="17"/>
        <v>1.25</v>
      </c>
      <c r="U95">
        <f t="shared" si="25"/>
        <v>0.64432989690721654</v>
      </c>
    </row>
    <row r="96" spans="1:21" x14ac:dyDescent="0.4">
      <c r="A96">
        <v>95</v>
      </c>
      <c r="B96" s="1">
        <f t="shared" si="22"/>
        <v>149.40773439350247</v>
      </c>
      <c r="C96" s="1">
        <f t="shared" si="23"/>
        <v>23847.228674335824</v>
      </c>
      <c r="D96" s="1">
        <f>(5+A96*2+10*B96)*MIN(1,0.8+A96*0.015)*T96</f>
        <v>2111.3466799187809</v>
      </c>
      <c r="E96" s="1">
        <f t="shared" si="18"/>
        <v>172.42976960222046</v>
      </c>
      <c r="F96" s="1">
        <f>VLOOKUP($A96,Exp!$V96:$W194,2)/$E96</f>
        <v>58242.843421826117</v>
      </c>
      <c r="G96">
        <f t="shared" si="19"/>
        <v>77</v>
      </c>
      <c r="H96">
        <f t="shared" si="20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4"/>
        <v>18292</v>
      </c>
      <c r="O96">
        <f t="shared" si="21"/>
        <v>1.809890625</v>
      </c>
      <c r="Q96" s="1">
        <f>VLOOKUP($A96,Exp!$Q96:$R194,2)/$E96</f>
        <v>15943.540412667802</v>
      </c>
      <c r="R96" s="1">
        <f t="shared" si="26"/>
        <v>1088.9213713705001</v>
      </c>
      <c r="T96">
        <f t="shared" si="17"/>
        <v>1.25</v>
      </c>
      <c r="U96">
        <f t="shared" si="25"/>
        <v>0.64102564102564108</v>
      </c>
    </row>
    <row r="97" spans="1:21" x14ac:dyDescent="0.4">
      <c r="A97">
        <v>96</v>
      </c>
      <c r="B97" s="1">
        <f t="shared" si="22"/>
        <v>154.60468820533237</v>
      </c>
      <c r="C97" s="1">
        <f t="shared" si="23"/>
        <v>24803.870094796664</v>
      </c>
      <c r="D97" s="1">
        <f>(5+A97*2+10*B97)*MIN(1,0.8+A97*0.015)*T97</f>
        <v>2178.8086025666548</v>
      </c>
      <c r="E97" s="1">
        <f t="shared" si="18"/>
        <v>181.15704232949318</v>
      </c>
      <c r="F97" s="1">
        <f>VLOOKUP($A97,Exp!$V97:$W195,2)/$E97</f>
        <v>59871.942809998945</v>
      </c>
      <c r="G97">
        <f t="shared" si="19"/>
        <v>77</v>
      </c>
      <c r="H97">
        <f t="shared" si="20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4"/>
        <v>18676</v>
      </c>
      <c r="O97">
        <f t="shared" si="21"/>
        <v>1.8148070000000001</v>
      </c>
      <c r="Q97" s="1">
        <f>VLOOKUP($A97,Exp!$Q97:$R195,2)/$E97</f>
        <v>16543.132750804965</v>
      </c>
      <c r="R97" s="1">
        <f t="shared" si="26"/>
        <v>1109.3295346358061</v>
      </c>
      <c r="T97">
        <f t="shared" si="17"/>
        <v>1.25</v>
      </c>
      <c r="U97">
        <f t="shared" si="25"/>
        <v>0.63775510204081631</v>
      </c>
    </row>
    <row r="98" spans="1:21" x14ac:dyDescent="0.4">
      <c r="A98">
        <v>97</v>
      </c>
      <c r="B98" s="1">
        <f t="shared" si="22"/>
        <v>160.17464538687844</v>
      </c>
      <c r="C98" s="1">
        <f t="shared" si="23"/>
        <v>25825.716843538095</v>
      </c>
      <c r="D98" s="1">
        <f>(5+A98*2+10*B98)*MIN(1,0.8+A98*0.015)*T98</f>
        <v>2250.9330673359805</v>
      </c>
      <c r="E98" s="1">
        <f t="shared" si="18"/>
        <v>190.54413910368675</v>
      </c>
      <c r="F98" s="1">
        <f>VLOOKUP($A98,Exp!$V98:$W196,2)/$E98</f>
        <v>62614.607522961742</v>
      </c>
      <c r="G98">
        <f t="shared" si="19"/>
        <v>78</v>
      </c>
      <c r="H98">
        <f t="shared" si="20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4"/>
        <v>19064</v>
      </c>
      <c r="O98">
        <f t="shared" si="21"/>
        <v>1.8196378750000002</v>
      </c>
      <c r="Q98" s="1">
        <f>VLOOKUP($A98,Exp!$Q98:$R196,2)/$E98</f>
        <v>16979.052807494107</v>
      </c>
      <c r="R98" s="1">
        <f t="shared" si="26"/>
        <v>1129.8456090858908</v>
      </c>
      <c r="T98">
        <f t="shared" si="17"/>
        <v>1.25</v>
      </c>
      <c r="U98">
        <f t="shared" si="25"/>
        <v>0.63451776649746194</v>
      </c>
    </row>
    <row r="99" spans="1:21" x14ac:dyDescent="0.4">
      <c r="A99">
        <v>98</v>
      </c>
      <c r="B99" s="1">
        <f t="shared" si="22"/>
        <v>166.14437768152311</v>
      </c>
      <c r="C99" s="1">
        <f t="shared" si="23"/>
        <v>26918.008617904969</v>
      </c>
      <c r="D99" s="1">
        <f>(5+A99*2+10*B99)*MIN(1,0.8+A99*0.015)*T99</f>
        <v>2328.0547210190389</v>
      </c>
      <c r="E99" s="1">
        <f t="shared" si="18"/>
        <v>200.68207013816951</v>
      </c>
      <c r="F99" s="1">
        <f>VLOOKUP($A99,Exp!$V99:$W197,2)/$E99</f>
        <v>71341.778431308325</v>
      </c>
      <c r="G99">
        <f t="shared" si="19"/>
        <v>79</v>
      </c>
      <c r="H99">
        <f t="shared" si="20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4"/>
        <v>19456</v>
      </c>
      <c r="O99">
        <f t="shared" si="21"/>
        <v>1.824384</v>
      </c>
      <c r="Q99" s="1">
        <f>VLOOKUP($A99,Exp!$Q99:$R197,2)/$E99</f>
        <v>17887.004043403387</v>
      </c>
      <c r="R99" s="1">
        <f t="shared" si="26"/>
        <v>1150.4685047087864</v>
      </c>
      <c r="T99">
        <f t="shared" si="17"/>
        <v>1.25</v>
      </c>
      <c r="U99">
        <f t="shared" si="25"/>
        <v>0.63131313131313127</v>
      </c>
    </row>
    <row r="100" spans="1:21" x14ac:dyDescent="0.4">
      <c r="A100">
        <v>99</v>
      </c>
      <c r="B100" s="1">
        <f t="shared" si="22"/>
        <v>172.54257833336908</v>
      </c>
      <c r="C100" s="1">
        <f t="shared" si="23"/>
        <v>28086.401357004954</v>
      </c>
      <c r="D100" s="1">
        <f>(5+A100*2+10*B100)*MIN(1,0.8+A100*0.015)*T100</f>
        <v>2410.5322291671137</v>
      </c>
      <c r="E100" s="1">
        <f t="shared" si="18"/>
        <v>211.68207013816951</v>
      </c>
      <c r="F100" s="1">
        <f>VLOOKUP($A100,Exp!$V100:$W198,2)/$E100</f>
        <v>94688.331813005949</v>
      </c>
      <c r="G100">
        <f t="shared" si="19"/>
        <v>80</v>
      </c>
      <c r="H100">
        <f t="shared" si="20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4"/>
        <v>19852</v>
      </c>
      <c r="O100">
        <f t="shared" si="21"/>
        <v>1.8290461250000001</v>
      </c>
      <c r="Q100" s="1">
        <f>VLOOKUP($A100,Exp!$Q100:$R198,2)/$E100</f>
        <v>18230.944158289076</v>
      </c>
      <c r="R100" s="1">
        <f t="shared" si="26"/>
        <v>1171.1971479248668</v>
      </c>
      <c r="T100">
        <f t="shared" si="17"/>
        <v>1.25</v>
      </c>
      <c r="U100">
        <f t="shared" si="25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1032</v>
      </c>
      <c r="B1" t="s">
        <v>1033</v>
      </c>
      <c r="C1" t="s">
        <v>1034</v>
      </c>
      <c r="E1" t="s">
        <v>1092</v>
      </c>
    </row>
    <row r="2" spans="1:5" x14ac:dyDescent="0.4">
      <c r="A2" t="s">
        <v>1035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1101</v>
      </c>
      <c r="M1" t="s">
        <v>3</v>
      </c>
      <c r="N1" t="s">
        <v>1089</v>
      </c>
      <c r="O1" t="s">
        <v>3</v>
      </c>
      <c r="P1" t="s">
        <v>1088</v>
      </c>
      <c r="Q1" t="s">
        <v>3</v>
      </c>
      <c r="R1" t="s">
        <v>1093</v>
      </c>
      <c r="V1" t="s">
        <v>3</v>
      </c>
      <c r="W1" s="8" t="s">
        <v>1131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1037</v>
      </c>
      <c r="E2" s="5" t="s">
        <v>1038</v>
      </c>
      <c r="F2" s="5" t="s">
        <v>1039</v>
      </c>
      <c r="G2" s="4" t="s">
        <v>1040</v>
      </c>
      <c r="H2" s="4" t="s">
        <v>1041</v>
      </c>
      <c r="I2" s="4" t="s">
        <v>1042</v>
      </c>
      <c r="J2" s="4" t="s">
        <v>1043</v>
      </c>
      <c r="K2" s="4" t="s">
        <v>1044</v>
      </c>
      <c r="L2" s="4" t="s">
        <v>1045</v>
      </c>
      <c r="M2" s="4" t="s">
        <v>1046</v>
      </c>
      <c r="N2" s="4" t="s">
        <v>1047</v>
      </c>
      <c r="O2" s="4" t="s">
        <v>1048</v>
      </c>
      <c r="P2" s="4" t="s">
        <v>1049</v>
      </c>
      <c r="Q2" s="4" t="s">
        <v>1050</v>
      </c>
      <c r="R2" s="4" t="s">
        <v>1051</v>
      </c>
      <c r="S2" s="4" t="s">
        <v>1052</v>
      </c>
    </row>
    <row r="3" spans="1:19" x14ac:dyDescent="0.4">
      <c r="A3">
        <v>0</v>
      </c>
      <c r="B3" t="s">
        <v>1053</v>
      </c>
      <c r="C3">
        <v>1</v>
      </c>
      <c r="D3">
        <v>1</v>
      </c>
      <c r="E3" t="s">
        <v>1054</v>
      </c>
      <c r="F3" t="s">
        <v>1055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1056</v>
      </c>
      <c r="C4">
        <v>1.6</v>
      </c>
      <c r="D4">
        <v>1</v>
      </c>
      <c r="E4" t="s">
        <v>1057</v>
      </c>
      <c r="F4" t="s">
        <v>1058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1059</v>
      </c>
      <c r="C5">
        <v>1.1499999999999999</v>
      </c>
      <c r="D5">
        <v>1.5</v>
      </c>
      <c r="E5" t="s">
        <v>1060</v>
      </c>
      <c r="F5" t="s">
        <v>1061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1062</v>
      </c>
      <c r="C6">
        <v>1.1000000000000001</v>
      </c>
      <c r="D6">
        <v>1.8</v>
      </c>
      <c r="E6" t="s">
        <v>1063</v>
      </c>
      <c r="F6" t="s">
        <v>1064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1065</v>
      </c>
      <c r="C7">
        <v>1.2</v>
      </c>
      <c r="D7">
        <v>1.6</v>
      </c>
      <c r="E7" t="s">
        <v>1066</v>
      </c>
      <c r="F7" t="s">
        <v>1067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1068</v>
      </c>
      <c r="C8">
        <v>1.3</v>
      </c>
      <c r="D8">
        <v>1.3</v>
      </c>
      <c r="E8" t="s">
        <v>1069</v>
      </c>
      <c r="F8" t="s">
        <v>1070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1071</v>
      </c>
      <c r="C9">
        <v>1.4</v>
      </c>
      <c r="D9">
        <v>1.4</v>
      </c>
      <c r="E9" t="s">
        <v>1072</v>
      </c>
      <c r="F9" t="s">
        <v>1073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1074</v>
      </c>
      <c r="C10">
        <v>1</v>
      </c>
      <c r="D10">
        <v>1</v>
      </c>
      <c r="E10" t="s">
        <v>1075</v>
      </c>
      <c r="F10" t="s">
        <v>1076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1077</v>
      </c>
    </row>
    <row r="2" spans="1:2" x14ac:dyDescent="0.4">
      <c r="A2">
        <v>0</v>
      </c>
      <c r="B2" t="s">
        <v>1040</v>
      </c>
    </row>
    <row r="3" spans="1:2" x14ac:dyDescent="0.4">
      <c r="A3">
        <v>1</v>
      </c>
      <c r="B3" t="s">
        <v>1041</v>
      </c>
    </row>
    <row r="4" spans="1:2" x14ac:dyDescent="0.4">
      <c r="A4">
        <v>2</v>
      </c>
      <c r="B4" t="s">
        <v>1042</v>
      </c>
    </row>
    <row r="5" spans="1:2" x14ac:dyDescent="0.4">
      <c r="A5">
        <v>3</v>
      </c>
      <c r="B5" t="s">
        <v>1043</v>
      </c>
    </row>
    <row r="6" spans="1:2" x14ac:dyDescent="0.4">
      <c r="A6">
        <v>4</v>
      </c>
      <c r="B6" t="s">
        <v>1044</v>
      </c>
    </row>
    <row r="7" spans="1:2" x14ac:dyDescent="0.4">
      <c r="A7">
        <v>5</v>
      </c>
      <c r="B7" t="s">
        <v>1045</v>
      </c>
    </row>
    <row r="8" spans="1:2" x14ac:dyDescent="0.4">
      <c r="A8">
        <v>6</v>
      </c>
      <c r="B8" t="s">
        <v>1046</v>
      </c>
    </row>
    <row r="9" spans="1:2" x14ac:dyDescent="0.4">
      <c r="A9">
        <v>7</v>
      </c>
      <c r="B9" t="s">
        <v>1047</v>
      </c>
    </row>
    <row r="10" spans="1:2" x14ac:dyDescent="0.4">
      <c r="A10">
        <v>8</v>
      </c>
      <c r="B10" t="s">
        <v>1048</v>
      </c>
    </row>
    <row r="11" spans="1:2" x14ac:dyDescent="0.4">
      <c r="A11">
        <v>9</v>
      </c>
      <c r="B11" t="s">
        <v>1049</v>
      </c>
    </row>
    <row r="12" spans="1:2" x14ac:dyDescent="0.4">
      <c r="A12">
        <v>10</v>
      </c>
      <c r="B12" t="s">
        <v>1050</v>
      </c>
    </row>
    <row r="13" spans="1:2" x14ac:dyDescent="0.4">
      <c r="A13">
        <v>11</v>
      </c>
      <c r="B13" t="s">
        <v>1051</v>
      </c>
    </row>
    <row r="14" spans="1:2" x14ac:dyDescent="0.4">
      <c r="A14">
        <v>12</v>
      </c>
      <c r="B14" t="s">
        <v>1052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2024-11-27T05:58:31Z</dcterms:modified>
</cp:coreProperties>
</file>