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0A49F194-1E91-4034-8054-A2AC63947802}" xr6:coauthVersionLast="47" xr6:coauthVersionMax="47" xr10:uidLastSave="{00000000-0000-0000-0000-000000000000}"/>
  <bookViews>
    <workbookView xWindow="283" yWindow="2503" windowWidth="31080" windowHeight="13646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Sheet3" sheetId="16" r:id="rId8"/>
    <sheet name="JobDef" sheetId="11" r:id="rId9"/>
    <sheet name="WeaponClass" sheetId="13" r:id="rId10"/>
    <sheet name="JobWeaponClass" sheetId="14" r:id="rId11"/>
    <sheet name="Sheet1" sheetId="1" r:id="rId12"/>
    <sheet name="Sheet2" sheetId="15" r:id="rId13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2" l="1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F2" i="2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2" i="6"/>
  <c r="AF2" i="6" s="1"/>
  <c r="AC3" i="6" l="1"/>
  <c r="AC4" i="6" s="1"/>
  <c r="AC5" i="6" s="1"/>
  <c r="AC6" i="6" s="1"/>
  <c r="AC7" i="6" s="1"/>
  <c r="AC8" i="6" s="1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AC38" i="6" s="1"/>
  <c r="AC39" i="6" s="1"/>
  <c r="AC40" i="6" s="1"/>
  <c r="AC41" i="6" s="1"/>
  <c r="AC42" i="6" s="1"/>
  <c r="AC43" i="6" s="1"/>
  <c r="AC44" i="6" s="1"/>
  <c r="AC45" i="6" s="1"/>
  <c r="AC46" i="6" s="1"/>
  <c r="AC47" i="6" s="1"/>
  <c r="AC48" i="6" s="1"/>
  <c r="AC49" i="6" s="1"/>
  <c r="AC50" i="6" s="1"/>
  <c r="AC51" i="6" s="1"/>
  <c r="AC52" i="6" s="1"/>
  <c r="AC53" i="6" s="1"/>
  <c r="AC54" i="6" s="1"/>
  <c r="AC55" i="6" s="1"/>
  <c r="AC56" i="6" s="1"/>
  <c r="AC57" i="6" s="1"/>
  <c r="AC58" i="6" s="1"/>
  <c r="AC59" i="6" s="1"/>
  <c r="AC60" i="6" s="1"/>
  <c r="AC61" i="6" s="1"/>
  <c r="AC62" i="6" s="1"/>
  <c r="AC63" i="6" s="1"/>
  <c r="AC64" i="6" s="1"/>
  <c r="AC65" i="6" s="1"/>
  <c r="AC66" i="6" s="1"/>
  <c r="AC67" i="6" s="1"/>
  <c r="AC68" i="6" s="1"/>
  <c r="AC69" i="6" s="1"/>
  <c r="AC70" i="6" s="1"/>
  <c r="AC71" i="6" s="1"/>
  <c r="AC72" i="6" s="1"/>
  <c r="AC73" i="6" s="1"/>
  <c r="AC74" i="6" s="1"/>
  <c r="AC75" i="6" s="1"/>
  <c r="AC76" i="6" s="1"/>
  <c r="AC77" i="6" s="1"/>
  <c r="AC78" i="6" s="1"/>
  <c r="AC79" i="6" s="1"/>
  <c r="AC80" i="6" s="1"/>
  <c r="AC81" i="6" s="1"/>
  <c r="AC82" i="6" s="1"/>
  <c r="AC83" i="6" s="1"/>
  <c r="AC84" i="6" s="1"/>
  <c r="AC85" i="6" s="1"/>
  <c r="AC86" i="6" s="1"/>
  <c r="AC87" i="6" s="1"/>
  <c r="AC88" i="6" s="1"/>
  <c r="AC89" i="6" s="1"/>
  <c r="AC90" i="6" s="1"/>
  <c r="AC91" i="6" s="1"/>
  <c r="AC92" i="6" s="1"/>
  <c r="AC93" i="6" s="1"/>
  <c r="AC94" i="6" s="1"/>
  <c r="AC95" i="6" s="1"/>
  <c r="AC96" i="6" s="1"/>
  <c r="AC97" i="6" s="1"/>
  <c r="AC98" i="6" s="1"/>
  <c r="AC99" i="6" s="1"/>
  <c r="AC100" i="6" s="1"/>
  <c r="AF3" i="6" l="1"/>
  <c r="F3" i="2" s="1"/>
  <c r="AF4" i="6"/>
  <c r="F4" i="2" s="1"/>
  <c r="Y2" i="6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U2" i="2"/>
  <c r="AF5" i="6" l="1"/>
  <c r="F5" i="2" s="1"/>
  <c r="T3" i="2"/>
  <c r="U3" i="2" s="1"/>
  <c r="R3" i="2" s="1"/>
  <c r="B2" i="2"/>
  <c r="D2" i="2" s="1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3" i="6"/>
  <c r="B51" i="2"/>
  <c r="B12" i="15" s="1"/>
  <c r="B52" i="2"/>
  <c r="C52" i="2" s="1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AF6" i="6" l="1"/>
  <c r="F6" i="2" s="1"/>
  <c r="W2" i="2"/>
  <c r="X3" i="6"/>
  <c r="Y3" i="6"/>
  <c r="T4" i="2"/>
  <c r="W4" i="6"/>
  <c r="Y4" i="6" s="1"/>
  <c r="D3" i="2"/>
  <c r="B9" i="15"/>
  <c r="C35" i="2"/>
  <c r="C34" i="2"/>
  <c r="C32" i="2"/>
  <c r="C8" i="2"/>
  <c r="C86" i="2"/>
  <c r="C19" i="15" s="1"/>
  <c r="C62" i="2"/>
  <c r="C55" i="2"/>
  <c r="C10" i="2"/>
  <c r="W3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AF7" i="6" l="1"/>
  <c r="F7" i="2" s="1"/>
  <c r="T5" i="2"/>
  <c r="U4" i="2"/>
  <c r="R4" i="2" s="1"/>
  <c r="W5" i="6"/>
  <c r="Y5" i="6" s="1"/>
  <c r="X4" i="6"/>
  <c r="D4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AF8" i="6" l="1"/>
  <c r="F8" i="2" s="1"/>
  <c r="T6" i="2"/>
  <c r="U5" i="2"/>
  <c r="R5" i="2" s="1"/>
  <c r="W6" i="6"/>
  <c r="Y6" i="6" s="1"/>
  <c r="X5" i="6"/>
  <c r="W5" i="2"/>
  <c r="D6" i="2"/>
  <c r="D3" i="15" s="1"/>
  <c r="D5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AF9" i="6" l="1"/>
  <c r="F9" i="2" s="1"/>
  <c r="T7" i="2"/>
  <c r="U6" i="2"/>
  <c r="R6" i="2" s="1"/>
  <c r="W7" i="6"/>
  <c r="Y7" i="6" s="1"/>
  <c r="X6" i="6"/>
  <c r="W6" i="2"/>
  <c r="D7" i="2"/>
  <c r="E7" i="15"/>
  <c r="K26" i="2"/>
  <c r="Q8" i="2"/>
  <c r="J2" i="2"/>
  <c r="F2" i="15"/>
  <c r="L2" i="2"/>
  <c r="L7" i="2"/>
  <c r="J7" i="2"/>
  <c r="H16" i="6"/>
  <c r="H17" i="6"/>
  <c r="R13" i="6"/>
  <c r="H11" i="6"/>
  <c r="R6" i="6"/>
  <c r="Q6" i="2" s="1"/>
  <c r="R10" i="6"/>
  <c r="AF10" i="6" l="1"/>
  <c r="F10" i="2" s="1"/>
  <c r="T8" i="2"/>
  <c r="U7" i="2"/>
  <c r="R7" i="2"/>
  <c r="W8" i="6"/>
  <c r="Y8" i="6" s="1"/>
  <c r="X7" i="6"/>
  <c r="W7" i="2"/>
  <c r="D8" i="2"/>
  <c r="K27" i="2"/>
  <c r="Q9" i="2"/>
  <c r="L9" i="2"/>
  <c r="J9" i="2"/>
  <c r="K9" i="2"/>
  <c r="F3" i="15"/>
  <c r="J6" i="2"/>
  <c r="L6" i="2"/>
  <c r="R16" i="6"/>
  <c r="H20" i="6"/>
  <c r="R11" i="6"/>
  <c r="H15" i="6"/>
  <c r="H21" i="6"/>
  <c r="R17" i="6"/>
  <c r="R14" i="6"/>
  <c r="AF11" i="6" l="1"/>
  <c r="F11" i="2" s="1"/>
  <c r="T9" i="2"/>
  <c r="U8" i="2"/>
  <c r="R8" i="2" s="1"/>
  <c r="W9" i="6"/>
  <c r="Y9" i="6" s="1"/>
  <c r="X8" i="6"/>
  <c r="W8" i="2"/>
  <c r="D9" i="2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AF12" i="6" l="1"/>
  <c r="F12" i="2" s="1"/>
  <c r="T10" i="2"/>
  <c r="U9" i="2"/>
  <c r="R9" i="2" s="1"/>
  <c r="W10" i="6"/>
  <c r="Y10" i="6" s="1"/>
  <c r="X9" i="6"/>
  <c r="W9" i="2"/>
  <c r="D10" i="2"/>
  <c r="K29" i="2"/>
  <c r="Q11" i="2"/>
  <c r="E4" i="15"/>
  <c r="K11" i="2"/>
  <c r="H28" i="6"/>
  <c r="R24" i="6"/>
  <c r="Q24" i="2" s="1"/>
  <c r="H23" i="6"/>
  <c r="R19" i="6"/>
  <c r="H29" i="6"/>
  <c r="R25" i="6"/>
  <c r="Q25" i="2" s="1"/>
  <c r="R22" i="6"/>
  <c r="AF13" i="6" l="1"/>
  <c r="F13" i="2" s="1"/>
  <c r="T11" i="2"/>
  <c r="U10" i="2"/>
  <c r="R10" i="2" s="1"/>
  <c r="W11" i="6"/>
  <c r="Y11" i="6" s="1"/>
  <c r="X10" i="6"/>
  <c r="W10" i="2"/>
  <c r="D11" i="2"/>
  <c r="D4" i="15" s="1"/>
  <c r="K30" i="2"/>
  <c r="Q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AF14" i="6" l="1"/>
  <c r="F14" i="2" s="1"/>
  <c r="T12" i="2"/>
  <c r="U11" i="2"/>
  <c r="R11" i="2" s="1"/>
  <c r="W12" i="6"/>
  <c r="Y12" i="6" s="1"/>
  <c r="X11" i="6"/>
  <c r="D12" i="2"/>
  <c r="E8" i="15"/>
  <c r="K31" i="2"/>
  <c r="Q13" i="2"/>
  <c r="K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AF15" i="6" l="1"/>
  <c r="F15" i="2" s="1"/>
  <c r="T13" i="2"/>
  <c r="U12" i="2"/>
  <c r="R12" i="2" s="1"/>
  <c r="W11" i="2"/>
  <c r="F4" i="15"/>
  <c r="W13" i="6"/>
  <c r="Y13" i="6" s="1"/>
  <c r="X12" i="6"/>
  <c r="W12" i="2"/>
  <c r="D13" i="2"/>
  <c r="Q32" i="2"/>
  <c r="K32" i="2"/>
  <c r="Q14" i="2"/>
  <c r="K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AF16" i="6" l="1"/>
  <c r="F16" i="2" s="1"/>
  <c r="T14" i="2"/>
  <c r="U13" i="2"/>
  <c r="R13" i="2" s="1"/>
  <c r="W14" i="6"/>
  <c r="Y14" i="6" s="1"/>
  <c r="X13" i="6"/>
  <c r="W13" i="2"/>
  <c r="D14" i="2"/>
  <c r="Q33" i="2"/>
  <c r="K33" i="2"/>
  <c r="Q15" i="2"/>
  <c r="K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AF17" i="6" l="1"/>
  <c r="F17" i="2" s="1"/>
  <c r="T15" i="2"/>
  <c r="U14" i="2"/>
  <c r="R14" i="2" s="1"/>
  <c r="W15" i="6"/>
  <c r="Y15" i="6" s="1"/>
  <c r="X14" i="6"/>
  <c r="W14" i="2"/>
  <c r="D15" i="2"/>
  <c r="Q34" i="2"/>
  <c r="K34" i="2"/>
  <c r="Q16" i="2"/>
  <c r="E5" i="15"/>
  <c r="K16" i="2"/>
  <c r="L16" i="2"/>
  <c r="J16" i="2"/>
  <c r="J35" i="2"/>
  <c r="L35" i="2"/>
  <c r="H48" i="6"/>
  <c r="R44" i="6"/>
  <c r="H49" i="6"/>
  <c r="R45" i="6"/>
  <c r="H43" i="6"/>
  <c r="R39" i="6"/>
  <c r="R42" i="6"/>
  <c r="AF18" i="6" l="1"/>
  <c r="F18" i="2" s="1"/>
  <c r="T16" i="2"/>
  <c r="U15" i="2"/>
  <c r="R15" i="2" s="1"/>
  <c r="W16" i="6"/>
  <c r="Y16" i="6" s="1"/>
  <c r="X15" i="6"/>
  <c r="W15" i="2"/>
  <c r="D16" i="2"/>
  <c r="D5" i="15" s="1"/>
  <c r="Q35" i="2"/>
  <c r="K35" i="2"/>
  <c r="Q17" i="2"/>
  <c r="K17" i="2"/>
  <c r="L17" i="2"/>
  <c r="J17" i="2"/>
  <c r="H52" i="6"/>
  <c r="R48" i="6"/>
  <c r="H47" i="6"/>
  <c r="R43" i="6"/>
  <c r="H53" i="6"/>
  <c r="R49" i="6"/>
  <c r="R46" i="6"/>
  <c r="AF19" i="6" l="1"/>
  <c r="F19" i="2" s="1"/>
  <c r="T17" i="2"/>
  <c r="U16" i="2"/>
  <c r="R16" i="2" s="1"/>
  <c r="W17" i="6"/>
  <c r="Y17" i="6" s="1"/>
  <c r="X16" i="6"/>
  <c r="D17" i="2"/>
  <c r="Q36" i="2"/>
  <c r="E9" i="15"/>
  <c r="K36" i="2"/>
  <c r="L36" i="2"/>
  <c r="J36" i="2"/>
  <c r="Q18" i="2"/>
  <c r="K18" i="2"/>
  <c r="J18" i="2"/>
  <c r="L18" i="2"/>
  <c r="H56" i="6"/>
  <c r="R52" i="6"/>
  <c r="H57" i="6"/>
  <c r="R53" i="6"/>
  <c r="H51" i="6"/>
  <c r="R47" i="6"/>
  <c r="R50" i="6"/>
  <c r="AF20" i="6" l="1"/>
  <c r="F20" i="2" s="1"/>
  <c r="T18" i="2"/>
  <c r="U17" i="2"/>
  <c r="R17" i="2" s="1"/>
  <c r="F5" i="15"/>
  <c r="W16" i="2"/>
  <c r="W18" i="6"/>
  <c r="Y18" i="6" s="1"/>
  <c r="X17" i="6"/>
  <c r="W17" i="2"/>
  <c r="D18" i="2"/>
  <c r="Q37" i="2"/>
  <c r="K37" i="2"/>
  <c r="J37" i="2"/>
  <c r="L37" i="2"/>
  <c r="Q19" i="2"/>
  <c r="K19" i="2"/>
  <c r="J19" i="2"/>
  <c r="L19" i="2"/>
  <c r="H60" i="6"/>
  <c r="R56" i="6"/>
  <c r="H55" i="6"/>
  <c r="R51" i="6"/>
  <c r="H61" i="6"/>
  <c r="R57" i="6"/>
  <c r="R54" i="6"/>
  <c r="AF21" i="6" l="1"/>
  <c r="F21" i="2" s="1"/>
  <c r="T19" i="2"/>
  <c r="U18" i="2"/>
  <c r="R18" i="2" s="1"/>
  <c r="W19" i="6"/>
  <c r="Y19" i="6" s="1"/>
  <c r="X18" i="6"/>
  <c r="W18" i="2"/>
  <c r="D19" i="2"/>
  <c r="Q38" i="2"/>
  <c r="K38" i="2"/>
  <c r="J38" i="2"/>
  <c r="L38" i="2"/>
  <c r="Q20" i="2"/>
  <c r="K20" i="2"/>
  <c r="L20" i="2"/>
  <c r="J20" i="2"/>
  <c r="H64" i="6"/>
  <c r="R60" i="6"/>
  <c r="H65" i="6"/>
  <c r="R61" i="6"/>
  <c r="H59" i="6"/>
  <c r="R55" i="6"/>
  <c r="R58" i="6"/>
  <c r="AF22" i="6" l="1"/>
  <c r="F22" i="2" s="1"/>
  <c r="T20" i="2"/>
  <c r="U19" i="2"/>
  <c r="R19" i="2" s="1"/>
  <c r="W20" i="6"/>
  <c r="Y20" i="6" s="1"/>
  <c r="X19" i="6"/>
  <c r="W19" i="2"/>
  <c r="D20" i="2"/>
  <c r="Q39" i="2"/>
  <c r="K39" i="2"/>
  <c r="J39" i="2"/>
  <c r="L39" i="2"/>
  <c r="Q21" i="2"/>
  <c r="E6" i="15"/>
  <c r="K21" i="2"/>
  <c r="L21" i="2"/>
  <c r="J21" i="2"/>
  <c r="H68" i="6"/>
  <c r="R64" i="6"/>
  <c r="H63" i="6"/>
  <c r="R59" i="6"/>
  <c r="H69" i="6"/>
  <c r="R65" i="6"/>
  <c r="R62" i="6"/>
  <c r="AF23" i="6" l="1"/>
  <c r="F23" i="2" s="1"/>
  <c r="T21" i="2"/>
  <c r="U20" i="2"/>
  <c r="R20" i="2" s="1"/>
  <c r="W21" i="6"/>
  <c r="Y21" i="6" s="1"/>
  <c r="X20" i="6"/>
  <c r="W20" i="2"/>
  <c r="D21" i="2"/>
  <c r="D6" i="15" s="1"/>
  <c r="Q40" i="2"/>
  <c r="K40" i="2"/>
  <c r="J40" i="2"/>
  <c r="L40" i="2"/>
  <c r="Q22" i="2"/>
  <c r="K22" i="2"/>
  <c r="J22" i="2"/>
  <c r="L22" i="2"/>
  <c r="H72" i="6"/>
  <c r="R68" i="6"/>
  <c r="H73" i="6"/>
  <c r="R69" i="6"/>
  <c r="H67" i="6"/>
  <c r="R63" i="6"/>
  <c r="R66" i="6"/>
  <c r="AF24" i="6" l="1"/>
  <c r="F24" i="2" s="1"/>
  <c r="U21" i="2"/>
  <c r="R21" i="2" s="1"/>
  <c r="T22" i="2"/>
  <c r="W22" i="6"/>
  <c r="Y22" i="6" s="1"/>
  <c r="X21" i="6"/>
  <c r="D22" i="2"/>
  <c r="Q41" i="2"/>
  <c r="E10" i="15"/>
  <c r="K41" i="2"/>
  <c r="J41" i="2"/>
  <c r="L41" i="2"/>
  <c r="H76" i="6"/>
  <c r="R72" i="6"/>
  <c r="H71" i="6"/>
  <c r="R67" i="6"/>
  <c r="H77" i="6"/>
  <c r="R73" i="6"/>
  <c r="R70" i="6"/>
  <c r="AF25" i="6" l="1"/>
  <c r="F25" i="2" s="1"/>
  <c r="U22" i="2"/>
  <c r="R22" i="2" s="1"/>
  <c r="T23" i="2"/>
  <c r="F6" i="15"/>
  <c r="W21" i="2"/>
  <c r="W23" i="6"/>
  <c r="Y23" i="6" s="1"/>
  <c r="X22" i="6"/>
  <c r="W22" i="2"/>
  <c r="D23" i="2"/>
  <c r="Q42" i="2"/>
  <c r="K42" i="2"/>
  <c r="J42" i="2"/>
  <c r="L42" i="2"/>
  <c r="H80" i="6"/>
  <c r="R76" i="6"/>
  <c r="H81" i="6"/>
  <c r="R77" i="6"/>
  <c r="H75" i="6"/>
  <c r="R71" i="6"/>
  <c r="R74" i="6"/>
  <c r="AF26" i="6" l="1"/>
  <c r="F26" i="2" s="1"/>
  <c r="T24" i="2"/>
  <c r="U23" i="2"/>
  <c r="R23" i="2" s="1"/>
  <c r="W24" i="6"/>
  <c r="Y24" i="6" s="1"/>
  <c r="X23" i="6"/>
  <c r="W23" i="2"/>
  <c r="D24" i="2"/>
  <c r="Q43" i="2"/>
  <c r="K43" i="2"/>
  <c r="J43" i="2"/>
  <c r="L43" i="2"/>
  <c r="H84" i="6"/>
  <c r="R80" i="6"/>
  <c r="H79" i="6"/>
  <c r="R75" i="6"/>
  <c r="H85" i="6"/>
  <c r="R81" i="6"/>
  <c r="R78" i="6"/>
  <c r="AF27" i="6" l="1"/>
  <c r="F27" i="2" s="1"/>
  <c r="T25" i="2"/>
  <c r="U24" i="2"/>
  <c r="R24" i="2" s="1"/>
  <c r="W25" i="6"/>
  <c r="Y25" i="6" s="1"/>
  <c r="X24" i="6"/>
  <c r="W24" i="2"/>
  <c r="D25" i="2"/>
  <c r="Q44" i="2"/>
  <c r="K44" i="2"/>
  <c r="J44" i="2"/>
  <c r="L44" i="2"/>
  <c r="H88" i="6"/>
  <c r="R84" i="6"/>
  <c r="H89" i="6"/>
  <c r="R85" i="6"/>
  <c r="H83" i="6"/>
  <c r="R79" i="6"/>
  <c r="R82" i="6"/>
  <c r="AF28" i="6" l="1"/>
  <c r="F28" i="2" s="1"/>
  <c r="T26" i="2"/>
  <c r="U25" i="2"/>
  <c r="R25" i="2" s="1"/>
  <c r="W26" i="6"/>
  <c r="Y26" i="6" s="1"/>
  <c r="X25" i="6"/>
  <c r="W25" i="2"/>
  <c r="Q45" i="2"/>
  <c r="K45" i="2"/>
  <c r="J45" i="2"/>
  <c r="L45" i="2"/>
  <c r="H92" i="6"/>
  <c r="R88" i="6"/>
  <c r="H87" i="6"/>
  <c r="R83" i="6"/>
  <c r="H93" i="6"/>
  <c r="R89" i="6"/>
  <c r="R86" i="6"/>
  <c r="AF29" i="6" l="1"/>
  <c r="F29" i="2" s="1"/>
  <c r="T27" i="2"/>
  <c r="U26" i="2"/>
  <c r="R26" i="2" s="1"/>
  <c r="D26" i="2"/>
  <c r="D7" i="15" s="1"/>
  <c r="W27" i="6"/>
  <c r="Y27" i="6" s="1"/>
  <c r="X26" i="6"/>
  <c r="D27" i="2"/>
  <c r="Q46" i="2"/>
  <c r="E11" i="15"/>
  <c r="K46" i="2"/>
  <c r="J46" i="2"/>
  <c r="L46" i="2"/>
  <c r="H96" i="6"/>
  <c r="R92" i="6"/>
  <c r="H97" i="6"/>
  <c r="R97" i="6" s="1"/>
  <c r="R93" i="6"/>
  <c r="H91" i="6"/>
  <c r="R87" i="6"/>
  <c r="R90" i="6"/>
  <c r="AF30" i="6" l="1"/>
  <c r="F30" i="2" s="1"/>
  <c r="T28" i="2"/>
  <c r="U27" i="2"/>
  <c r="R27" i="2" s="1"/>
  <c r="F7" i="15"/>
  <c r="W26" i="2"/>
  <c r="W28" i="6"/>
  <c r="Y28" i="6" s="1"/>
  <c r="X27" i="6"/>
  <c r="W27" i="2"/>
  <c r="D28" i="2"/>
  <c r="Q47" i="2"/>
  <c r="K47" i="2"/>
  <c r="L47" i="2"/>
  <c r="J47" i="2"/>
  <c r="H100" i="6"/>
  <c r="R100" i="6" s="1"/>
  <c r="R96" i="6"/>
  <c r="H95" i="6"/>
  <c r="R91" i="6"/>
  <c r="R98" i="6"/>
  <c r="R94" i="6"/>
  <c r="AF31" i="6" l="1"/>
  <c r="F31" i="2" s="1"/>
  <c r="T29" i="2"/>
  <c r="U28" i="2"/>
  <c r="R28" i="2" s="1"/>
  <c r="W29" i="6"/>
  <c r="Y29" i="6" s="1"/>
  <c r="X28" i="6"/>
  <c r="W28" i="2"/>
  <c r="D29" i="2"/>
  <c r="Q48" i="2"/>
  <c r="K48" i="2"/>
  <c r="L48" i="2"/>
  <c r="J48" i="2"/>
  <c r="H99" i="6"/>
  <c r="R99" i="6" s="1"/>
  <c r="R95" i="6"/>
  <c r="AF32" i="6" l="1"/>
  <c r="F32" i="2" s="1"/>
  <c r="T30" i="2"/>
  <c r="U29" i="2"/>
  <c r="R29" i="2" s="1"/>
  <c r="W30" i="6"/>
  <c r="Y30" i="6" s="1"/>
  <c r="X29" i="6"/>
  <c r="W29" i="2"/>
  <c r="D30" i="2"/>
  <c r="Q49" i="2"/>
  <c r="K49" i="2"/>
  <c r="J49" i="2"/>
  <c r="L49" i="2"/>
  <c r="AF33" i="6" l="1"/>
  <c r="F33" i="2" s="1"/>
  <c r="T31" i="2"/>
  <c r="U30" i="2"/>
  <c r="R30" i="2" s="1"/>
  <c r="W31" i="6"/>
  <c r="Y31" i="6" s="1"/>
  <c r="X30" i="6"/>
  <c r="W30" i="2"/>
  <c r="D31" i="2"/>
  <c r="D8" i="15" s="1"/>
  <c r="Q50" i="2"/>
  <c r="K50" i="2"/>
  <c r="J50" i="2"/>
  <c r="L50" i="2"/>
  <c r="AF34" i="6" l="1"/>
  <c r="F34" i="2" s="1"/>
  <c r="U31" i="2"/>
  <c r="R31" i="2" s="1"/>
  <c r="T32" i="2"/>
  <c r="W32" i="6"/>
  <c r="Y32" i="6" s="1"/>
  <c r="X31" i="6"/>
  <c r="D32" i="2"/>
  <c r="Q51" i="2"/>
  <c r="E12" i="15"/>
  <c r="K51" i="2"/>
  <c r="J51" i="2"/>
  <c r="L51" i="2"/>
  <c r="AF35" i="6" l="1"/>
  <c r="F35" i="2" s="1"/>
  <c r="T33" i="2"/>
  <c r="U32" i="2"/>
  <c r="R32" i="2" s="1"/>
  <c r="W31" i="2"/>
  <c r="F8" i="15"/>
  <c r="W33" i="6"/>
  <c r="Y33" i="6" s="1"/>
  <c r="X32" i="6"/>
  <c r="W32" i="2"/>
  <c r="D33" i="2"/>
  <c r="Q52" i="2"/>
  <c r="K52" i="2"/>
  <c r="J52" i="2"/>
  <c r="L52" i="2"/>
  <c r="AF36" i="6" l="1"/>
  <c r="F36" i="2" s="1"/>
  <c r="T34" i="2"/>
  <c r="U33" i="2"/>
  <c r="R33" i="2" s="1"/>
  <c r="W34" i="6"/>
  <c r="Y34" i="6" s="1"/>
  <c r="X33" i="6"/>
  <c r="W33" i="2"/>
  <c r="D34" i="2"/>
  <c r="Q53" i="2"/>
  <c r="K53" i="2"/>
  <c r="J53" i="2"/>
  <c r="L53" i="2"/>
  <c r="AF37" i="6" l="1"/>
  <c r="F37" i="2" s="1"/>
  <c r="T35" i="2"/>
  <c r="U34" i="2"/>
  <c r="R34" i="2" s="1"/>
  <c r="W35" i="6"/>
  <c r="Y35" i="6" s="1"/>
  <c r="X34" i="6"/>
  <c r="W34" i="2"/>
  <c r="D35" i="2"/>
  <c r="Q54" i="2"/>
  <c r="K54" i="2"/>
  <c r="J54" i="2"/>
  <c r="L54" i="2"/>
  <c r="AF38" i="6" l="1"/>
  <c r="F38" i="2" s="1"/>
  <c r="T36" i="2"/>
  <c r="U35" i="2"/>
  <c r="R35" i="2" s="1"/>
  <c r="W36" i="6"/>
  <c r="Y36" i="6" s="1"/>
  <c r="X35" i="6"/>
  <c r="W35" i="2"/>
  <c r="D36" i="2"/>
  <c r="D9" i="15" s="1"/>
  <c r="Q55" i="2"/>
  <c r="K55" i="2"/>
  <c r="L55" i="2"/>
  <c r="J55" i="2"/>
  <c r="AF39" i="6" l="1"/>
  <c r="F39" i="2" s="1"/>
  <c r="T37" i="2"/>
  <c r="D37" i="2" s="1"/>
  <c r="U36" i="2"/>
  <c r="R36" i="2" s="1"/>
  <c r="W37" i="6"/>
  <c r="Y37" i="6" s="1"/>
  <c r="X36" i="6"/>
  <c r="Q56" i="2"/>
  <c r="E13" i="15"/>
  <c r="K56" i="2"/>
  <c r="L56" i="2"/>
  <c r="J56" i="2"/>
  <c r="AF40" i="6" l="1"/>
  <c r="F40" i="2" s="1"/>
  <c r="T38" i="2"/>
  <c r="U37" i="2"/>
  <c r="R37" i="2" s="1"/>
  <c r="W36" i="2"/>
  <c r="F9" i="15"/>
  <c r="W38" i="6"/>
  <c r="Y38" i="6" s="1"/>
  <c r="X37" i="6"/>
  <c r="W37" i="2"/>
  <c r="D38" i="2"/>
  <c r="Q57" i="2"/>
  <c r="K57" i="2"/>
  <c r="L57" i="2"/>
  <c r="J57" i="2"/>
  <c r="AF41" i="6" l="1"/>
  <c r="F41" i="2" s="1"/>
  <c r="T39" i="2"/>
  <c r="U38" i="2"/>
  <c r="R38" i="2" s="1"/>
  <c r="W39" i="6"/>
  <c r="Y39" i="6" s="1"/>
  <c r="X38" i="6"/>
  <c r="W38" i="2"/>
  <c r="D39" i="2"/>
  <c r="Q58" i="2"/>
  <c r="K58" i="2"/>
  <c r="L58" i="2"/>
  <c r="J58" i="2"/>
  <c r="AF42" i="6" l="1"/>
  <c r="F42" i="2" s="1"/>
  <c r="T40" i="2"/>
  <c r="U39" i="2"/>
  <c r="R39" i="2" s="1"/>
  <c r="W40" i="6"/>
  <c r="Y40" i="6" s="1"/>
  <c r="X39" i="6"/>
  <c r="W39" i="2"/>
  <c r="D40" i="2"/>
  <c r="Q59" i="2"/>
  <c r="K59" i="2"/>
  <c r="J59" i="2"/>
  <c r="L59" i="2"/>
  <c r="AF43" i="6" l="1"/>
  <c r="F43" i="2" s="1"/>
  <c r="T41" i="2"/>
  <c r="U40" i="2"/>
  <c r="R40" i="2" s="1"/>
  <c r="W41" i="6"/>
  <c r="Y41" i="6" s="1"/>
  <c r="X40" i="6"/>
  <c r="W40" i="2"/>
  <c r="D41" i="2"/>
  <c r="D10" i="15" s="1"/>
  <c r="Q60" i="2"/>
  <c r="K60" i="2"/>
  <c r="L60" i="2"/>
  <c r="J60" i="2"/>
  <c r="AF44" i="6" l="1"/>
  <c r="F44" i="2" s="1"/>
  <c r="T42" i="2"/>
  <c r="U41" i="2"/>
  <c r="R41" i="2" s="1"/>
  <c r="W42" i="6"/>
  <c r="Y42" i="6" s="1"/>
  <c r="X41" i="6"/>
  <c r="D42" i="2"/>
  <c r="Q61" i="2"/>
  <c r="E14" i="15"/>
  <c r="K61" i="2"/>
  <c r="L61" i="2"/>
  <c r="J61" i="2"/>
  <c r="AF45" i="6" l="1"/>
  <c r="F45" i="2" s="1"/>
  <c r="T43" i="2"/>
  <c r="U42" i="2"/>
  <c r="R42" i="2" s="1"/>
  <c r="F10" i="15"/>
  <c r="W41" i="2"/>
  <c r="W43" i="6"/>
  <c r="Y43" i="6" s="1"/>
  <c r="X42" i="6"/>
  <c r="W42" i="2"/>
  <c r="D43" i="2"/>
  <c r="Q62" i="2"/>
  <c r="K62" i="2"/>
  <c r="J62" i="2"/>
  <c r="L62" i="2"/>
  <c r="AF46" i="6" l="1"/>
  <c r="F46" i="2" s="1"/>
  <c r="T44" i="2"/>
  <c r="U43" i="2"/>
  <c r="R43" i="2" s="1"/>
  <c r="W44" i="6"/>
  <c r="Y44" i="6" s="1"/>
  <c r="X43" i="6"/>
  <c r="W43" i="2"/>
  <c r="D44" i="2"/>
  <c r="Q63" i="2"/>
  <c r="K63" i="2"/>
  <c r="J63" i="2"/>
  <c r="L63" i="2"/>
  <c r="AF47" i="6" l="1"/>
  <c r="F47" i="2" s="1"/>
  <c r="T45" i="2"/>
  <c r="U44" i="2"/>
  <c r="R44" i="2" s="1"/>
  <c r="W45" i="6"/>
  <c r="Y45" i="6" s="1"/>
  <c r="X44" i="6"/>
  <c r="W44" i="2"/>
  <c r="D45" i="2"/>
  <c r="Q64" i="2"/>
  <c r="K64" i="2"/>
  <c r="J64" i="2"/>
  <c r="L64" i="2"/>
  <c r="AF48" i="6" l="1"/>
  <c r="F48" i="2" s="1"/>
  <c r="T46" i="2"/>
  <c r="U45" i="2"/>
  <c r="R45" i="2" s="1"/>
  <c r="W46" i="6"/>
  <c r="Y46" i="6" s="1"/>
  <c r="X45" i="6"/>
  <c r="W45" i="2"/>
  <c r="D46" i="2"/>
  <c r="D11" i="15" s="1"/>
  <c r="Q65" i="2"/>
  <c r="K65" i="2"/>
  <c r="L65" i="2"/>
  <c r="J65" i="2"/>
  <c r="AF49" i="6" l="1"/>
  <c r="F49" i="2" s="1"/>
  <c r="T47" i="2"/>
  <c r="U46" i="2"/>
  <c r="R46" i="2" s="1"/>
  <c r="W47" i="6"/>
  <c r="Y47" i="6" s="1"/>
  <c r="X46" i="6"/>
  <c r="D47" i="2"/>
  <c r="Q66" i="2"/>
  <c r="E15" i="15"/>
  <c r="K66" i="2"/>
  <c r="L66" i="2"/>
  <c r="J66" i="2"/>
  <c r="AF50" i="6" l="1"/>
  <c r="F50" i="2" s="1"/>
  <c r="T48" i="2"/>
  <c r="U47" i="2"/>
  <c r="R47" i="2" s="1"/>
  <c r="F11" i="15"/>
  <c r="W46" i="2"/>
  <c r="W48" i="6"/>
  <c r="Y48" i="6" s="1"/>
  <c r="X47" i="6"/>
  <c r="W47" i="2"/>
  <c r="D48" i="2"/>
  <c r="Q67" i="2"/>
  <c r="K67" i="2"/>
  <c r="J67" i="2"/>
  <c r="L67" i="2"/>
  <c r="AF51" i="6" l="1"/>
  <c r="F51" i="2" s="1"/>
  <c r="T49" i="2"/>
  <c r="U48" i="2"/>
  <c r="R48" i="2" s="1"/>
  <c r="W49" i="6"/>
  <c r="Y49" i="6" s="1"/>
  <c r="X48" i="6"/>
  <c r="W48" i="2"/>
  <c r="D49" i="2"/>
  <c r="Q68" i="2"/>
  <c r="K68" i="2"/>
  <c r="J68" i="2"/>
  <c r="L68" i="2"/>
  <c r="AF52" i="6" l="1"/>
  <c r="F52" i="2" s="1"/>
  <c r="T50" i="2"/>
  <c r="U49" i="2"/>
  <c r="R49" i="2" s="1"/>
  <c r="W50" i="6"/>
  <c r="Y50" i="6" s="1"/>
  <c r="X49" i="6"/>
  <c r="W49" i="2"/>
  <c r="D50" i="2"/>
  <c r="Q69" i="2"/>
  <c r="K69" i="2"/>
  <c r="J69" i="2"/>
  <c r="L69" i="2"/>
  <c r="AF53" i="6" l="1"/>
  <c r="F53" i="2" s="1"/>
  <c r="T51" i="2"/>
  <c r="U50" i="2"/>
  <c r="R50" i="2" s="1"/>
  <c r="W51" i="6"/>
  <c r="Y51" i="6" s="1"/>
  <c r="X50" i="6"/>
  <c r="W50" i="2"/>
  <c r="D51" i="2"/>
  <c r="D12" i="15" s="1"/>
  <c r="Q70" i="2"/>
  <c r="K70" i="2"/>
  <c r="J70" i="2"/>
  <c r="L70" i="2"/>
  <c r="AF54" i="6" l="1"/>
  <c r="F54" i="2" s="1"/>
  <c r="T52" i="2"/>
  <c r="U51" i="2"/>
  <c r="R51" i="2" s="1"/>
  <c r="W52" i="6"/>
  <c r="Y52" i="6" s="1"/>
  <c r="X51" i="6"/>
  <c r="D52" i="2"/>
  <c r="Q71" i="2"/>
  <c r="E16" i="15"/>
  <c r="K71" i="2"/>
  <c r="J71" i="2"/>
  <c r="L71" i="2"/>
  <c r="AF55" i="6" l="1"/>
  <c r="F55" i="2" s="1"/>
  <c r="T53" i="2"/>
  <c r="U52" i="2"/>
  <c r="R52" i="2" s="1"/>
  <c r="F12" i="15"/>
  <c r="W51" i="2"/>
  <c r="W53" i="6"/>
  <c r="Y53" i="6" s="1"/>
  <c r="X52" i="6"/>
  <c r="W52" i="2"/>
  <c r="D53" i="2"/>
  <c r="Q72" i="2"/>
  <c r="K72" i="2"/>
  <c r="L72" i="2"/>
  <c r="J72" i="2"/>
  <c r="AF56" i="6" l="1"/>
  <c r="F56" i="2" s="1"/>
  <c r="T54" i="2"/>
  <c r="U53" i="2"/>
  <c r="R53" i="2" s="1"/>
  <c r="W54" i="6"/>
  <c r="Y54" i="6" s="1"/>
  <c r="X53" i="6"/>
  <c r="W53" i="2"/>
  <c r="D54" i="2"/>
  <c r="Q73" i="2"/>
  <c r="K73" i="2"/>
  <c r="L73" i="2"/>
  <c r="J73" i="2"/>
  <c r="AF57" i="6" l="1"/>
  <c r="F57" i="2" s="1"/>
  <c r="T55" i="2"/>
  <c r="U54" i="2"/>
  <c r="R54" i="2" s="1"/>
  <c r="W55" i="6"/>
  <c r="Y55" i="6" s="1"/>
  <c r="X54" i="6"/>
  <c r="W54" i="2"/>
  <c r="D55" i="2"/>
  <c r="Q74" i="2"/>
  <c r="K74" i="2"/>
  <c r="L74" i="2"/>
  <c r="J74" i="2"/>
  <c r="AF58" i="6" l="1"/>
  <c r="F58" i="2" s="1"/>
  <c r="T56" i="2"/>
  <c r="U55" i="2"/>
  <c r="R55" i="2" s="1"/>
  <c r="W56" i="6"/>
  <c r="Y56" i="6" s="1"/>
  <c r="X55" i="6"/>
  <c r="W55" i="2"/>
  <c r="D56" i="2"/>
  <c r="D13" i="15" s="1"/>
  <c r="Q75" i="2"/>
  <c r="K75" i="2"/>
  <c r="J75" i="2"/>
  <c r="L75" i="2"/>
  <c r="AF59" i="6" l="1"/>
  <c r="F59" i="2" s="1"/>
  <c r="T57" i="2"/>
  <c r="U56" i="2"/>
  <c r="R56" i="2" s="1"/>
  <c r="W57" i="6"/>
  <c r="Y57" i="6" s="1"/>
  <c r="X56" i="6"/>
  <c r="D57" i="2"/>
  <c r="Q76" i="2"/>
  <c r="E17" i="15"/>
  <c r="K76" i="2"/>
  <c r="L76" i="2"/>
  <c r="J76" i="2"/>
  <c r="AF60" i="6" l="1"/>
  <c r="F60" i="2" s="1"/>
  <c r="T58" i="2"/>
  <c r="U57" i="2"/>
  <c r="R57" i="2" s="1"/>
  <c r="W56" i="2"/>
  <c r="F13" i="15"/>
  <c r="W58" i="6"/>
  <c r="Y58" i="6" s="1"/>
  <c r="X57" i="6"/>
  <c r="W57" i="2"/>
  <c r="D58" i="2"/>
  <c r="Q77" i="2"/>
  <c r="K77" i="2"/>
  <c r="J77" i="2"/>
  <c r="L77" i="2"/>
  <c r="AF61" i="6" l="1"/>
  <c r="F61" i="2" s="1"/>
  <c r="T59" i="2"/>
  <c r="U58" i="2"/>
  <c r="R58" i="2" s="1"/>
  <c r="W59" i="6"/>
  <c r="Y59" i="6" s="1"/>
  <c r="X58" i="6"/>
  <c r="W58" i="2"/>
  <c r="D59" i="2"/>
  <c r="Q78" i="2"/>
  <c r="K78" i="2"/>
  <c r="J78" i="2"/>
  <c r="L78" i="2"/>
  <c r="AF62" i="6" l="1"/>
  <c r="F62" i="2" s="1"/>
  <c r="T60" i="2"/>
  <c r="U59" i="2"/>
  <c r="R59" i="2" s="1"/>
  <c r="W60" i="6"/>
  <c r="Y60" i="6" s="1"/>
  <c r="X59" i="6"/>
  <c r="W59" i="2"/>
  <c r="D60" i="2"/>
  <c r="Q79" i="2"/>
  <c r="K79" i="2"/>
  <c r="L79" i="2"/>
  <c r="J79" i="2"/>
  <c r="AF63" i="6" l="1"/>
  <c r="F63" i="2" s="1"/>
  <c r="T61" i="2"/>
  <c r="U60" i="2"/>
  <c r="R60" i="2" s="1"/>
  <c r="W61" i="6"/>
  <c r="Y61" i="6" s="1"/>
  <c r="X60" i="6"/>
  <c r="W60" i="2"/>
  <c r="D61" i="2"/>
  <c r="D14" i="15" s="1"/>
  <c r="Q80" i="2"/>
  <c r="K80" i="2"/>
  <c r="J80" i="2"/>
  <c r="L80" i="2"/>
  <c r="AF64" i="6" l="1"/>
  <c r="F64" i="2" s="1"/>
  <c r="T62" i="2"/>
  <c r="U61" i="2"/>
  <c r="R61" i="2" s="1"/>
  <c r="W62" i="6"/>
  <c r="Y62" i="6" s="1"/>
  <c r="X61" i="6"/>
  <c r="D62" i="2"/>
  <c r="Q81" i="2"/>
  <c r="E18" i="15"/>
  <c r="K81" i="2"/>
  <c r="L81" i="2"/>
  <c r="J81" i="2"/>
  <c r="AF65" i="6" l="1"/>
  <c r="F65" i="2" s="1"/>
  <c r="T63" i="2"/>
  <c r="U62" i="2"/>
  <c r="R62" i="2" s="1"/>
  <c r="F14" i="15"/>
  <c r="W61" i="2"/>
  <c r="W63" i="6"/>
  <c r="Y63" i="6" s="1"/>
  <c r="X62" i="6"/>
  <c r="W62" i="2"/>
  <c r="D63" i="2"/>
  <c r="Q82" i="2"/>
  <c r="K82" i="2"/>
  <c r="L82" i="2"/>
  <c r="J82" i="2"/>
  <c r="AF66" i="6" l="1"/>
  <c r="F66" i="2" s="1"/>
  <c r="T64" i="2"/>
  <c r="U63" i="2"/>
  <c r="R63" i="2" s="1"/>
  <c r="W64" i="6"/>
  <c r="Y64" i="6" s="1"/>
  <c r="X63" i="6"/>
  <c r="W63" i="2"/>
  <c r="D64" i="2"/>
  <c r="Q83" i="2"/>
  <c r="K83" i="2"/>
  <c r="L83" i="2"/>
  <c r="J83" i="2"/>
  <c r="AF67" i="6" l="1"/>
  <c r="F67" i="2" s="1"/>
  <c r="T65" i="2"/>
  <c r="U64" i="2"/>
  <c r="R64" i="2" s="1"/>
  <c r="W65" i="6"/>
  <c r="Y65" i="6" s="1"/>
  <c r="X64" i="6"/>
  <c r="W64" i="2"/>
  <c r="D65" i="2"/>
  <c r="Q84" i="2"/>
  <c r="K84" i="2"/>
  <c r="J84" i="2"/>
  <c r="L84" i="2"/>
  <c r="AF68" i="6" l="1"/>
  <c r="F68" i="2" s="1"/>
  <c r="T66" i="2"/>
  <c r="U65" i="2"/>
  <c r="R65" i="2" s="1"/>
  <c r="W66" i="6"/>
  <c r="Y66" i="6" s="1"/>
  <c r="X65" i="6"/>
  <c r="W65" i="2"/>
  <c r="D66" i="2"/>
  <c r="D15" i="15" s="1"/>
  <c r="Q85" i="2"/>
  <c r="K85" i="2"/>
  <c r="J85" i="2"/>
  <c r="L85" i="2"/>
  <c r="AF69" i="6" l="1"/>
  <c r="F69" i="2" s="1"/>
  <c r="T67" i="2"/>
  <c r="U66" i="2"/>
  <c r="R66" i="2" s="1"/>
  <c r="W67" i="6"/>
  <c r="Y67" i="6" s="1"/>
  <c r="X66" i="6"/>
  <c r="D67" i="2"/>
  <c r="Q86" i="2"/>
  <c r="E19" i="15"/>
  <c r="K86" i="2"/>
  <c r="L86" i="2"/>
  <c r="J86" i="2"/>
  <c r="AF70" i="6" l="1"/>
  <c r="F70" i="2" s="1"/>
  <c r="T68" i="2"/>
  <c r="U67" i="2"/>
  <c r="R67" i="2" s="1"/>
  <c r="F15" i="15"/>
  <c r="W66" i="2"/>
  <c r="W68" i="6"/>
  <c r="Y68" i="6" s="1"/>
  <c r="X67" i="6"/>
  <c r="W67" i="2"/>
  <c r="Q87" i="2"/>
  <c r="K87" i="2"/>
  <c r="L87" i="2"/>
  <c r="J87" i="2"/>
  <c r="AF71" i="6" l="1"/>
  <c r="F71" i="2" s="1"/>
  <c r="T69" i="2"/>
  <c r="U68" i="2"/>
  <c r="R68" i="2" s="1"/>
  <c r="D68" i="2"/>
  <c r="W69" i="6"/>
  <c r="Y69" i="6" s="1"/>
  <c r="X68" i="6"/>
  <c r="W68" i="2"/>
  <c r="D69" i="2"/>
  <c r="Q88" i="2"/>
  <c r="K88" i="2"/>
  <c r="J88" i="2"/>
  <c r="L88" i="2"/>
  <c r="AF72" i="6" l="1"/>
  <c r="F72" i="2" s="1"/>
  <c r="T70" i="2"/>
  <c r="U69" i="2"/>
  <c r="R69" i="2" s="1"/>
  <c r="W70" i="6"/>
  <c r="Y70" i="6" s="1"/>
  <c r="X69" i="6"/>
  <c r="W69" i="2"/>
  <c r="D70" i="2"/>
  <c r="Q89" i="2"/>
  <c r="K89" i="2"/>
  <c r="J89" i="2"/>
  <c r="L89" i="2"/>
  <c r="AF73" i="6" l="1"/>
  <c r="F73" i="2" s="1"/>
  <c r="T71" i="2"/>
  <c r="U70" i="2"/>
  <c r="R70" i="2" s="1"/>
  <c r="W71" i="6"/>
  <c r="Y71" i="6" s="1"/>
  <c r="X70" i="6"/>
  <c r="W70" i="2"/>
  <c r="D71" i="2"/>
  <c r="D16" i="15" s="1"/>
  <c r="Q90" i="2"/>
  <c r="K90" i="2"/>
  <c r="J90" i="2"/>
  <c r="L90" i="2"/>
  <c r="AF74" i="6" l="1"/>
  <c r="F74" i="2" s="1"/>
  <c r="T72" i="2"/>
  <c r="U71" i="2"/>
  <c r="R71" i="2" s="1"/>
  <c r="W72" i="6"/>
  <c r="Y72" i="6" s="1"/>
  <c r="X71" i="6"/>
  <c r="D72" i="2"/>
  <c r="Q91" i="2"/>
  <c r="E20" i="15"/>
  <c r="K91" i="2"/>
  <c r="L91" i="2"/>
  <c r="J91" i="2"/>
  <c r="AF75" i="6" l="1"/>
  <c r="F75" i="2" s="1"/>
  <c r="T73" i="2"/>
  <c r="U72" i="2"/>
  <c r="R72" i="2" s="1"/>
  <c r="F16" i="15"/>
  <c r="W71" i="2"/>
  <c r="W73" i="6"/>
  <c r="Y73" i="6" s="1"/>
  <c r="X72" i="6"/>
  <c r="W72" i="2"/>
  <c r="D73" i="2"/>
  <c r="Q92" i="2"/>
  <c r="K92" i="2"/>
  <c r="J92" i="2"/>
  <c r="L92" i="2"/>
  <c r="AF76" i="6" l="1"/>
  <c r="F76" i="2" s="1"/>
  <c r="T74" i="2"/>
  <c r="U73" i="2"/>
  <c r="R73" i="2" s="1"/>
  <c r="W74" i="6"/>
  <c r="Y74" i="6" s="1"/>
  <c r="X73" i="6"/>
  <c r="W73" i="2"/>
  <c r="D74" i="2"/>
  <c r="Q93" i="2"/>
  <c r="K93" i="2"/>
  <c r="J93" i="2"/>
  <c r="L93" i="2"/>
  <c r="AF77" i="6" l="1"/>
  <c r="F77" i="2" s="1"/>
  <c r="T75" i="2"/>
  <c r="U74" i="2"/>
  <c r="R74" i="2" s="1"/>
  <c r="W75" i="6"/>
  <c r="Y75" i="6" s="1"/>
  <c r="X74" i="6"/>
  <c r="W74" i="2"/>
  <c r="D75" i="2"/>
  <c r="Q94" i="2"/>
  <c r="K94" i="2"/>
  <c r="L94" i="2"/>
  <c r="J94" i="2"/>
  <c r="AF78" i="6" l="1"/>
  <c r="F78" i="2" s="1"/>
  <c r="T76" i="2"/>
  <c r="U75" i="2"/>
  <c r="R75" i="2" s="1"/>
  <c r="W76" i="6"/>
  <c r="Y76" i="6" s="1"/>
  <c r="X75" i="6"/>
  <c r="W75" i="2"/>
  <c r="D76" i="2"/>
  <c r="D17" i="15" s="1"/>
  <c r="Q95" i="2"/>
  <c r="K95" i="2"/>
  <c r="J95" i="2"/>
  <c r="L95" i="2"/>
  <c r="AF79" i="6" l="1"/>
  <c r="F79" i="2" s="1"/>
  <c r="T77" i="2"/>
  <c r="U76" i="2"/>
  <c r="R76" i="2" s="1"/>
  <c r="W77" i="6"/>
  <c r="Y77" i="6" s="1"/>
  <c r="X76" i="6"/>
  <c r="D77" i="2"/>
  <c r="Q96" i="2"/>
  <c r="E21" i="15"/>
  <c r="K96" i="2"/>
  <c r="J96" i="2"/>
  <c r="L96" i="2"/>
  <c r="AF80" i="6" l="1"/>
  <c r="F80" i="2" s="1"/>
  <c r="T78" i="2"/>
  <c r="U77" i="2"/>
  <c r="R77" i="2" s="1"/>
  <c r="F17" i="15"/>
  <c r="W76" i="2"/>
  <c r="W78" i="6"/>
  <c r="Y78" i="6" s="1"/>
  <c r="X77" i="6"/>
  <c r="W77" i="2"/>
  <c r="D78" i="2"/>
  <c r="Q97" i="2"/>
  <c r="K97" i="2"/>
  <c r="J97" i="2"/>
  <c r="L97" i="2"/>
  <c r="AF81" i="6" l="1"/>
  <c r="F81" i="2" s="1"/>
  <c r="T79" i="2"/>
  <c r="U78" i="2"/>
  <c r="R78" i="2" s="1"/>
  <c r="W79" i="6"/>
  <c r="Y79" i="6" s="1"/>
  <c r="X78" i="6"/>
  <c r="W78" i="2"/>
  <c r="D79" i="2"/>
  <c r="Q98" i="2"/>
  <c r="K98" i="2"/>
  <c r="J98" i="2"/>
  <c r="L98" i="2"/>
  <c r="AF82" i="6" l="1"/>
  <c r="F82" i="2" s="1"/>
  <c r="T80" i="2"/>
  <c r="U79" i="2"/>
  <c r="R79" i="2" s="1"/>
  <c r="W80" i="6"/>
  <c r="Y80" i="6" s="1"/>
  <c r="X79" i="6"/>
  <c r="W79" i="2"/>
  <c r="D80" i="2"/>
  <c r="Q99" i="2"/>
  <c r="K99" i="2"/>
  <c r="J99" i="2"/>
  <c r="L99" i="2"/>
  <c r="AF83" i="6" l="1"/>
  <c r="F83" i="2" s="1"/>
  <c r="T81" i="2"/>
  <c r="U80" i="2"/>
  <c r="R80" i="2" s="1"/>
  <c r="W81" i="6"/>
  <c r="Y81" i="6" s="1"/>
  <c r="X80" i="6"/>
  <c r="W80" i="2"/>
  <c r="D81" i="2"/>
  <c r="D18" i="15" s="1"/>
  <c r="Q100" i="2"/>
  <c r="E22" i="15"/>
  <c r="K100" i="2"/>
  <c r="L100" i="2"/>
  <c r="J100" i="2"/>
  <c r="AF84" i="6" l="1"/>
  <c r="F84" i="2" s="1"/>
  <c r="T82" i="2"/>
  <c r="U81" i="2"/>
  <c r="R81" i="2" s="1"/>
  <c r="W82" i="6"/>
  <c r="Y82" i="6" s="1"/>
  <c r="X81" i="6"/>
  <c r="D82" i="2"/>
  <c r="AF85" i="6" l="1"/>
  <c r="F85" i="2" s="1"/>
  <c r="T83" i="2"/>
  <c r="U82" i="2"/>
  <c r="R82" i="2" s="1"/>
  <c r="W81" i="2"/>
  <c r="F18" i="15"/>
  <c r="W83" i="6"/>
  <c r="Y83" i="6" s="1"/>
  <c r="X82" i="6"/>
  <c r="W82" i="2"/>
  <c r="D83" i="2"/>
  <c r="AF86" i="6" l="1"/>
  <c r="F86" i="2" s="1"/>
  <c r="T84" i="2"/>
  <c r="U83" i="2"/>
  <c r="R83" i="2" s="1"/>
  <c r="W84" i="6"/>
  <c r="Y84" i="6" s="1"/>
  <c r="X83" i="6"/>
  <c r="W83" i="2"/>
  <c r="D84" i="2"/>
  <c r="AF87" i="6" l="1"/>
  <c r="F87" i="2" s="1"/>
  <c r="T85" i="2"/>
  <c r="U84" i="2"/>
  <c r="R84" i="2" s="1"/>
  <c r="W85" i="6"/>
  <c r="Y85" i="6" s="1"/>
  <c r="X84" i="6"/>
  <c r="W84" i="2"/>
  <c r="D85" i="2"/>
  <c r="AF88" i="6" l="1"/>
  <c r="F88" i="2" s="1"/>
  <c r="T86" i="2"/>
  <c r="U85" i="2"/>
  <c r="R85" i="2" s="1"/>
  <c r="W86" i="6"/>
  <c r="Y86" i="6" s="1"/>
  <c r="X85" i="6"/>
  <c r="W85" i="2"/>
  <c r="D86" i="2"/>
  <c r="D19" i="15" s="1"/>
  <c r="AF89" i="6" l="1"/>
  <c r="F89" i="2" s="1"/>
  <c r="T87" i="2"/>
  <c r="D87" i="2" s="1"/>
  <c r="U86" i="2"/>
  <c r="R86" i="2" s="1"/>
  <c r="W87" i="6"/>
  <c r="Y87" i="6" s="1"/>
  <c r="X86" i="6"/>
  <c r="AF90" i="6" l="1"/>
  <c r="F90" i="2" s="1"/>
  <c r="T88" i="2"/>
  <c r="U87" i="2"/>
  <c r="R87" i="2" s="1"/>
  <c r="W86" i="2"/>
  <c r="F19" i="15"/>
  <c r="W88" i="6"/>
  <c r="Y88" i="6" s="1"/>
  <c r="X87" i="6"/>
  <c r="W87" i="2"/>
  <c r="D88" i="2"/>
  <c r="AF91" i="6" l="1"/>
  <c r="F91" i="2" s="1"/>
  <c r="T89" i="2"/>
  <c r="U88" i="2"/>
  <c r="R88" i="2" s="1"/>
  <c r="W89" i="6"/>
  <c r="Y89" i="6" s="1"/>
  <c r="X88" i="6"/>
  <c r="W88" i="2"/>
  <c r="D89" i="2"/>
  <c r="AF92" i="6" l="1"/>
  <c r="F92" i="2" s="1"/>
  <c r="T90" i="2"/>
  <c r="U89" i="2"/>
  <c r="R89" i="2" s="1"/>
  <c r="W90" i="6"/>
  <c r="Y90" i="6" s="1"/>
  <c r="X89" i="6"/>
  <c r="W89" i="2"/>
  <c r="D90" i="2"/>
  <c r="AF93" i="6" l="1"/>
  <c r="F93" i="2" s="1"/>
  <c r="T91" i="2"/>
  <c r="U90" i="2"/>
  <c r="R90" i="2" s="1"/>
  <c r="W91" i="6"/>
  <c r="Y91" i="6" s="1"/>
  <c r="X90" i="6"/>
  <c r="W90" i="2"/>
  <c r="D91" i="2"/>
  <c r="D20" i="15" s="1"/>
  <c r="AF94" i="6" l="1"/>
  <c r="F94" i="2" s="1"/>
  <c r="T92" i="2"/>
  <c r="U91" i="2"/>
  <c r="R91" i="2" s="1"/>
  <c r="W92" i="6"/>
  <c r="Y92" i="6" s="1"/>
  <c r="X91" i="6"/>
  <c r="D92" i="2"/>
  <c r="AF95" i="6" l="1"/>
  <c r="F95" i="2" s="1"/>
  <c r="T93" i="2"/>
  <c r="U92" i="2"/>
  <c r="R92" i="2" s="1"/>
  <c r="W91" i="2"/>
  <c r="F20" i="15"/>
  <c r="W93" i="6"/>
  <c r="Y93" i="6" s="1"/>
  <c r="X92" i="6"/>
  <c r="W92" i="2"/>
  <c r="D93" i="2"/>
  <c r="AF96" i="6" l="1"/>
  <c r="F96" i="2" s="1"/>
  <c r="T94" i="2"/>
  <c r="U93" i="2"/>
  <c r="R93" i="2" s="1"/>
  <c r="W94" i="6"/>
  <c r="Y94" i="6" s="1"/>
  <c r="X93" i="6"/>
  <c r="W93" i="2"/>
  <c r="D94" i="2"/>
  <c r="AF97" i="6" l="1"/>
  <c r="F97" i="2" s="1"/>
  <c r="T95" i="2"/>
  <c r="U94" i="2"/>
  <c r="R94" i="2" s="1"/>
  <c r="W95" i="6"/>
  <c r="Y95" i="6" s="1"/>
  <c r="X94" i="6"/>
  <c r="W94" i="2"/>
  <c r="D95" i="2"/>
  <c r="AF98" i="6" l="1"/>
  <c r="F98" i="2" s="1"/>
  <c r="T96" i="2"/>
  <c r="U95" i="2"/>
  <c r="R95" i="2" s="1"/>
  <c r="W96" i="6"/>
  <c r="Y96" i="6" s="1"/>
  <c r="X95" i="6"/>
  <c r="W95" i="2"/>
  <c r="D96" i="2"/>
  <c r="D21" i="15" s="1"/>
  <c r="AF100" i="6" l="1"/>
  <c r="F100" i="2" s="1"/>
  <c r="AF99" i="6"/>
  <c r="F99" i="2" s="1"/>
  <c r="T97" i="2"/>
  <c r="U96" i="2"/>
  <c r="R96" i="2" s="1"/>
  <c r="W97" i="6"/>
  <c r="Y97" i="6" s="1"/>
  <c r="X96" i="6"/>
  <c r="D97" i="2"/>
  <c r="T98" i="2" l="1"/>
  <c r="U97" i="2"/>
  <c r="R97" i="2" s="1"/>
  <c r="W96" i="2"/>
  <c r="F21" i="15"/>
  <c r="W98" i="6"/>
  <c r="Y98" i="6" s="1"/>
  <c r="X97" i="6"/>
  <c r="W97" i="2"/>
  <c r="D98" i="2"/>
  <c r="T99" i="2" l="1"/>
  <c r="U98" i="2"/>
  <c r="R98" i="2" s="1"/>
  <c r="W99" i="6"/>
  <c r="Y99" i="6" s="1"/>
  <c r="X98" i="6"/>
  <c r="W98" i="2"/>
  <c r="D99" i="2"/>
  <c r="T100" i="2" l="1"/>
  <c r="U99" i="2"/>
  <c r="R99" i="2" s="1"/>
  <c r="W100" i="6"/>
  <c r="Y100" i="6" s="1"/>
  <c r="X99" i="6"/>
  <c r="W99" i="2"/>
  <c r="U100" i="2" l="1"/>
  <c r="R100" i="2" s="1"/>
  <c r="D100" i="2"/>
  <c r="D22" i="15" s="1"/>
  <c r="X100" i="6"/>
  <c r="F22" i="15" l="1"/>
  <c r="W100" i="2"/>
</calcChain>
</file>

<file path=xl/sharedStrings.xml><?xml version="1.0" encoding="utf-8"?>
<sst xmlns="http://schemas.openxmlformats.org/spreadsheetml/2006/main" count="3218" uniqueCount="1206">
  <si>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</si>
  <si>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</si>
  <si>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</si>
  <si>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</si>
  <si>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</si>
  <si>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</si>
  <si>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</si>
  <si>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</si>
  <si>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</si>
  <si>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</si>
  <si>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</si>
  <si>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</si>
  <si>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</si>
  <si>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</si>
  <si>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</si>
  <si>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</si>
  <si>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</si>
  <si>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</si>
  <si>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</si>
  <si>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</si>
  <si>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</si>
  <si>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</si>
  <si>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</si>
  <si>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</si>
  <si>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</si>
  <si>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</si>
  <si>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</si>
  <si>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</si>
  <si>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</si>
  <si>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</si>
  <si>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</si>
  <si>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</si>
  <si>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</si>
  <si>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</si>
  <si>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</si>
  <si>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</si>
  <si>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</si>
  <si>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</si>
  <si>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</si>
  <si>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</si>
  <si>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</si>
  <si>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</si>
  <si>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</si>
  <si>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</si>
  <si>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</si>
  <si>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</si>
  <si>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</si>
  <si>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</si>
  <si>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</si>
  <si>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</si>
  <si>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</si>
  <si>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</si>
  <si>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</si>
  <si>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</si>
  <si>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</si>
  <si>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</si>
  <si>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</si>
  <si>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</si>
  <si>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</si>
  <si>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</si>
  <si>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</si>
  <si>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</si>
  <si>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</si>
  <si>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</si>
  <si>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</si>
  <si>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</si>
  <si>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</si>
  <si>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</si>
  <si>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</si>
  <si>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</si>
  <si>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</si>
  <si>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</si>
  <si>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</si>
  <si>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</si>
  <si>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</si>
  <si>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</si>
  <si>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</si>
  <si>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</si>
  <si>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</si>
  <si>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</si>
  <si>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</si>
  <si>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</si>
  <si>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</si>
  <si>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</si>
  <si>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</si>
  <si>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</si>
  <si>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</si>
  <si>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</si>
  <si>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</si>
  <si>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</si>
  <si>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</si>
  <si>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</si>
  <si>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</si>
  <si>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</si>
  <si>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</si>
  <si>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</si>
  <si>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</si>
  <si>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</si>
  <si>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</si>
  <si>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</si>
  <si>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</si>
  <si>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</si>
  <si>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</si>
  <si>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</si>
  <si>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</si>
  <si>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</si>
  <si>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</si>
  <si>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</si>
  <si>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</si>
  <si>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</si>
  <si>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</si>
  <si>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</si>
  <si>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</si>
  <si>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</si>
  <si>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</si>
  <si>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</si>
  <si>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</si>
  <si>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</si>
  <si>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</si>
  <si>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</si>
  <si>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</si>
  <si>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</si>
  <si>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</si>
  <si>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</si>
  <si>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</si>
  <si>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</si>
  <si>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</si>
  <si>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</si>
  <si>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</si>
  <si>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</si>
  <si>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</si>
  <si>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</si>
  <si>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</si>
  <si>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</si>
  <si>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</si>
  <si>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</si>
  <si>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</si>
  <si>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</si>
  <si>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</si>
  <si>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</si>
  <si>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</si>
  <si>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</si>
  <si>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</si>
  <si>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</si>
  <si>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</si>
  <si>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</si>
  <si>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</si>
  <si>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</si>
  <si>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</si>
  <si>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</si>
  <si>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</si>
  <si>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</si>
  <si>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</si>
  <si>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</si>
  <si>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</si>
  <si>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</si>
  <si>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</si>
  <si>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</si>
  <si>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</si>
  <si>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</si>
  <si>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</si>
  <si>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</si>
  <si>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</si>
  <si>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</si>
  <si>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</si>
  <si>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</si>
  <si>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</si>
  <si>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</si>
  <si>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</si>
  <si>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</si>
  <si>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</si>
  <si>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</si>
  <si>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</si>
  <si>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</si>
  <si>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</si>
  <si>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</si>
  <si>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</si>
  <si>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</si>
  <si>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</si>
  <si>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</si>
  <si>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</si>
  <si>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</si>
  <si>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</si>
  <si>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</si>
  <si>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</si>
  <si>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</si>
  <si>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</si>
  <si>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</si>
  <si>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</si>
  <si>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</si>
  <si>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</si>
  <si>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</si>
  <si>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</si>
  <si>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</si>
  <si>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</si>
  <si>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</si>
  <si>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</si>
  <si>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</si>
  <si>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</si>
  <si>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</si>
  <si>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</si>
  <si>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</si>
  <si>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</si>
  <si>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</si>
  <si>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</si>
  <si>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</si>
  <si>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</si>
  <si>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</si>
  <si>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</si>
  <si>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</si>
  <si>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</si>
  <si>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</si>
  <si>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</si>
  <si>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</si>
  <si>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</si>
  <si>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</si>
  <si>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</si>
  <si>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</si>
  <si>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</si>
  <si>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</si>
  <si>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</si>
  <si>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</si>
  <si>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</si>
  <si>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</si>
  <si>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</si>
  <si>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</si>
  <si>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</si>
  <si>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</si>
  <si>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</si>
  <si>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</si>
  <si>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</si>
  <si>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</si>
  <si>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</si>
  <si>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</si>
  <si>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</si>
  <si>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</si>
  <si>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</si>
  <si>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</si>
  <si>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</si>
  <si>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</si>
  <si>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</si>
  <si>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</si>
  <si>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</si>
  <si>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</si>
  <si>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</si>
  <si>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</si>
  <si>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</si>
  <si>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</si>
  <si>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</si>
  <si>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</si>
  <si>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</si>
  <si>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</si>
  <si>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</si>
  <si>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</si>
  <si>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</si>
  <si>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</si>
  <si>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</si>
  <si>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</si>
  <si>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</si>
  <si>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</si>
  <si>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</si>
  <si>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</si>
  <si>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</si>
  <si>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</si>
  <si>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</si>
  <si>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</si>
  <si>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</si>
  <si>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</si>
  <si>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</si>
  <si>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</si>
  <si>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</si>
  <si>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</si>
  <si>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</si>
  <si>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</si>
  <si>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</si>
  <si>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</si>
  <si>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</si>
  <si>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</si>
  <si>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</si>
  <si>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</si>
  <si>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</si>
  <si>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</si>
  <si>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</si>
  <si>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</si>
  <si>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</si>
  <si>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</si>
  <si>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</si>
  <si>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</si>
  <si>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</si>
  <si>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</si>
  <si>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</si>
  <si>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</si>
  <si>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</si>
  <si>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</si>
  <si>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</si>
  <si>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</si>
  <si>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</si>
  <si>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</si>
  <si>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</si>
  <si>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</si>
  <si>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</si>
  <si>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</si>
  <si>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</si>
  <si>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</si>
  <si>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</si>
  <si>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</si>
  <si>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</si>
  <si>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</si>
  <si>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</si>
  <si>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</si>
  <si>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</si>
  <si>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</si>
  <si>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</si>
  <si>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</si>
  <si>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</si>
  <si>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</si>
  <si>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</si>
  <si>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</si>
  <si>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</si>
  <si>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</si>
  <si>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</si>
  <si>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</si>
  <si>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</si>
  <si>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</si>
  <si>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</si>
  <si>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</si>
  <si>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</si>
  <si>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</si>
  <si>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</si>
  <si>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</si>
  <si>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</si>
  <si>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</si>
  <si>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</si>
  <si>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</si>
  <si>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</si>
  <si>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</si>
  <si>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</si>
  <si>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</si>
  <si>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</si>
  <si>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</si>
  <si>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</si>
  <si>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</si>
  <si>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</si>
  <si>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</si>
  <si>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</si>
  <si>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</si>
  <si>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</si>
  <si>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</si>
  <si>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</si>
  <si>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</si>
  <si>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</si>
  <si>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</si>
  <si>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</si>
  <si>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</si>
  <si>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</si>
  <si>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</si>
  <si>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</si>
  <si>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</si>
  <si>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</si>
  <si>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</si>
  <si>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</si>
  <si>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</si>
  <si>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</si>
  <si>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</si>
  <si>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</si>
  <si>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</si>
  <si>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</si>
  <si>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</si>
  <si>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</si>
  <si>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</si>
  <si>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</si>
  <si>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</si>
  <si>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</si>
  <si>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</si>
  <si>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</si>
  <si>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</si>
  <si>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</si>
  <si>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</si>
  <si>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</si>
  <si>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</si>
  <si>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</si>
  <si>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</si>
  <si>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</si>
  <si>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</si>
  <si>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</si>
  <si>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</si>
  <si>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</si>
  <si>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</si>
  <si>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</si>
  <si>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</si>
  <si>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</si>
  <si>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</si>
  <si>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</si>
  <si>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</si>
  <si>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</si>
  <si>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</si>
  <si>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</si>
  <si>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</si>
  <si>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</si>
  <si>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</si>
  <si>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</si>
  <si>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</si>
  <si>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</si>
  <si>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</si>
  <si>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</si>
  <si>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</si>
  <si>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</si>
  <si>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</si>
  <si>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</si>
  <si>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</si>
  <si>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</si>
  <si>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</si>
  <si>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</si>
  <si>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</si>
  <si>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</si>
  <si>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</si>
  <si>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</si>
  <si>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</si>
  <si>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</si>
  <si>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</si>
  <si>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</si>
  <si>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</si>
  <si>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</si>
  <si>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</si>
  <si>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</si>
  <si>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</si>
  <si>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</si>
  <si>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</si>
  <si>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</si>
  <si>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</si>
  <si>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</si>
  <si>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</si>
  <si>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</si>
  <si>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</si>
  <si>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</si>
  <si>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</si>
  <si>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</si>
  <si>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</si>
  <si>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</si>
  <si>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</si>
  <si>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</si>
  <si>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</si>
  <si>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</si>
  <si>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</si>
  <si>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</si>
  <si>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</si>
  <si>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</si>
  <si>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</si>
  <si>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</si>
  <si>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</si>
  <si>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</si>
  <si>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</si>
  <si>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</si>
  <si>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</si>
  <si>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</si>
  <si>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</si>
  <si>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</si>
  <si>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</si>
  <si>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</si>
  <si>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</si>
  <si>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</si>
  <si>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</si>
  <si>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</si>
  <si>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</si>
  <si>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</si>
  <si>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</si>
  <si>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</si>
  <si>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</si>
  <si>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</si>
  <si>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</si>
  <si>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</si>
  <si>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</si>
  <si>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</si>
  <si>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</si>
  <si>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</si>
  <si>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</si>
  <si>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</si>
  <si>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</si>
  <si>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</si>
  <si>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</si>
  <si>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</si>
  <si>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</si>
  <si>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</si>
  <si>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</si>
  <si>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</si>
  <si>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</si>
  <si>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</si>
  <si>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</si>
  <si>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</si>
  <si>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</si>
  <si>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</si>
  <si>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</si>
  <si>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</si>
  <si>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</si>
  <si>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</si>
  <si>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</si>
  <si>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</si>
  <si>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</si>
  <si>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</si>
  <si>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</si>
  <si>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</si>
  <si>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</si>
  <si>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</si>
  <si>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</si>
  <si>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</si>
  <si>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</si>
  <si>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</si>
  <si>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</si>
  <si>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</si>
  <si>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</si>
  <si>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</si>
  <si>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</si>
  <si>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</si>
  <si>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</si>
  <si>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</si>
  <si>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</si>
  <si>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</si>
  <si>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</si>
  <si>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</si>
  <si>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</si>
  <si>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</si>
  <si>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</si>
  <si>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</si>
  <si>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</si>
  <si>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</si>
  <si>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</si>
  <si>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</si>
  <si>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</si>
  <si>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</si>
  <si>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</si>
  <si>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</si>
  <si>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</si>
  <si>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</si>
  <si>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</si>
  <si>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</si>
  <si>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</si>
  <si>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</si>
  <si>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</si>
  <si>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</si>
  <si>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</si>
  <si>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</si>
  <si>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</si>
  <si>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</si>
  <si>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</si>
  <si>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</si>
  <si>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</si>
  <si>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</si>
  <si>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</si>
  <si>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</si>
  <si>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</si>
  <si>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</si>
  <si>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</si>
  <si>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</si>
  <si>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</si>
  <si>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</si>
  <si>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</si>
  <si>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</si>
  <si>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</si>
  <si>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</si>
  <si>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</si>
  <si>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</si>
  <si>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</si>
  <si>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</si>
  <si>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</si>
  <si>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</si>
  <si>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</si>
  <si>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</si>
  <si>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</si>
  <si>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</si>
  <si>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</si>
  <si>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</si>
  <si>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</si>
  <si>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</si>
  <si>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</si>
  <si>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</si>
  <si>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</si>
  <si>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</si>
  <si>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</si>
  <si>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</si>
  <si>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</si>
  <si>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</si>
  <si>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</si>
  <si>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</si>
  <si>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</si>
  <si>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</si>
  <si>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</si>
  <si>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</si>
  <si>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</si>
  <si>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</si>
  <si>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</si>
  <si>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</si>
  <si>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</si>
  <si>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</si>
  <si>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</si>
  <si>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</si>
  <si>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</si>
  <si>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</si>
  <si>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</si>
  <si>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</si>
  <si>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</si>
  <si>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</si>
  <si>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</si>
  <si>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</si>
  <si>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</si>
  <si>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</si>
  <si>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</si>
  <si>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</si>
  <si>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</si>
  <si>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</si>
  <si>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</si>
  <si>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</si>
  <si>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</si>
  <si>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</si>
  <si>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</si>
  <si>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</si>
  <si>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</si>
  <si>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</si>
  <si>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</si>
  <si>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</si>
  <si>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</si>
  <si>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</si>
  <si>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</si>
  <si>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</si>
  <si>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</si>
  <si>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</si>
  <si>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</si>
  <si>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</si>
  <si>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</si>
  <si>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</si>
  <si>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</si>
  <si>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</si>
  <si>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</si>
  <si>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</si>
  <si>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</si>
  <si>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</si>
  <si>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</si>
  <si>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</si>
  <si>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</si>
  <si>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</si>
  <si>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</si>
  <si>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</si>
  <si>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</si>
  <si>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</si>
  <si>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</si>
  <si>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</si>
  <si>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</si>
  <si>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</si>
  <si>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</si>
  <si>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</si>
  <si>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</si>
  <si>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</si>
  <si>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</si>
  <si>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</si>
  <si>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</si>
  <si>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</si>
  <si>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</si>
  <si>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</si>
  <si>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</si>
  <si>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</si>
  <si>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</si>
  <si>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</si>
  <si>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</si>
  <si>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</si>
  <si>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</si>
  <si>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</si>
  <si>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</si>
  <si>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</si>
  <si>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</si>
  <si>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</si>
  <si>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</si>
  <si>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</si>
  <si>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</si>
  <si>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</si>
  <si>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</si>
  <si>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</si>
  <si>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</si>
  <si>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</si>
  <si>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</si>
  <si>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</si>
  <si>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</si>
  <si>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</si>
  <si>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</si>
  <si>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</si>
  <si>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</si>
  <si>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</si>
  <si>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</si>
  <si>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</si>
  <si>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</si>
  <si>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</si>
  <si>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</si>
  <si>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</si>
  <si>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</si>
  <si>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</si>
  <si>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</si>
  <si>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</si>
  <si>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</si>
  <si>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</si>
  <si>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</si>
  <si>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</si>
  <si>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</si>
  <si>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</si>
  <si>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</si>
  <si>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</si>
  <si>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</si>
  <si>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</si>
  <si>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</si>
  <si>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</si>
  <si>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</si>
  <si>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</si>
  <si>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</si>
  <si>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</si>
  <si>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</si>
  <si>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</si>
  <si>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</si>
  <si>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</si>
  <si>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</si>
  <si>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</si>
  <si>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</si>
  <si>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</si>
  <si>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</si>
  <si>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</si>
  <si>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</si>
  <si>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</si>
  <si>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</si>
  <si>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</si>
  <si>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</si>
  <si>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</si>
  <si>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</si>
  <si>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</si>
  <si>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</si>
  <si>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</si>
  <si>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</si>
  <si>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</si>
  <si>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</si>
  <si>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</si>
  <si>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</si>
  <si>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</si>
  <si>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</si>
  <si>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</si>
  <si>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</si>
  <si>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</si>
  <si>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</si>
  <si>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</si>
  <si>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</si>
  <si>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</si>
  <si>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</si>
  <si>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</si>
  <si>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</si>
  <si>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</si>
  <si>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</si>
  <si>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</si>
  <si>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</si>
  <si>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</si>
  <si>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</si>
  <si>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</si>
  <si>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</si>
  <si>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</si>
  <si>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</si>
  <si>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</si>
  <si>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</si>
  <si>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</si>
  <si>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</si>
  <si>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</si>
  <si>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</si>
  <si>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</si>
  <si>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</si>
  <si>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</si>
  <si>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</si>
  <si>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</si>
  <si>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</si>
  <si>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</si>
  <si>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</si>
  <si>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</si>
  <si>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</si>
  <si>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</si>
  <si>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</si>
  <si>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</si>
  <si>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</si>
  <si>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</si>
  <si>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</si>
  <si>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</si>
  <si>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</si>
  <si>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</si>
  <si>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</si>
  <si>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</si>
  <si>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</si>
  <si>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</si>
  <si>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</si>
  <si>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</si>
  <si>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</si>
  <si>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</si>
  <si>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</si>
  <si>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</si>
  <si>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</si>
  <si>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</si>
  <si>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</si>
  <si>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</si>
  <si>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</si>
  <si>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</si>
  <si>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</si>
  <si>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</si>
  <si>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</si>
  <si>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</si>
  <si>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</si>
  <si>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</si>
  <si>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</si>
  <si>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</si>
  <si>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</si>
  <si>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</si>
  <si>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</si>
  <si>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</si>
  <si>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</si>
  <si>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</si>
  <si>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</si>
  <si>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</si>
  <si>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</si>
  <si>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</si>
  <si>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</si>
  <si>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</si>
  <si>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</si>
  <si>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</si>
  <si>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</si>
  <si>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</si>
  <si>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</si>
  <si>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</si>
  <si>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</si>
  <si>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</si>
  <si>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</si>
  <si>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</si>
  <si>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</si>
  <si>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</si>
  <si>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</si>
  <si>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</si>
  <si>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</si>
  <si>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</si>
  <si>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</si>
  <si>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</si>
  <si>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</si>
  <si>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</si>
  <si>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</si>
  <si>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</si>
  <si>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</si>
  <si>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</si>
  <si>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</si>
  <si>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</si>
  <si>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</si>
  <si>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</si>
  <si>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</si>
  <si>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</si>
  <si>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</si>
  <si>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</si>
  <si>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</si>
  <si>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</si>
  <si>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</si>
  <si>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</si>
  <si>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</si>
  <si>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</si>
  <si>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</si>
  <si>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</si>
  <si>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</si>
  <si>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</si>
  <si>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</si>
  <si>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</si>
  <si>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</si>
  <si>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</si>
  <si>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</si>
  <si>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</si>
  <si>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</si>
  <si>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</si>
  <si>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</si>
  <si>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</si>
  <si>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</si>
  <si>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</si>
  <si>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</si>
  <si>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</si>
  <si>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</si>
  <si>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</si>
  <si>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</si>
  <si>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</si>
  <si>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</si>
  <si>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</si>
  <si>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</si>
  <si>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</si>
  <si>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</si>
  <si>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</si>
  <si>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</si>
  <si>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</si>
  <si>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</si>
  <si>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</si>
  <si>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</si>
  <si>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</si>
  <si>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</si>
  <si>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</si>
  <si>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</si>
  <si>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</si>
  <si>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</si>
  <si>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</si>
  <si>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</si>
  <si>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</si>
  <si>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</si>
  <si>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</si>
  <si>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</si>
  <si>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</si>
  <si>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</si>
  <si>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</si>
  <si>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</si>
  <si>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</si>
  <si>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</si>
  <si>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</si>
  <si>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</si>
  <si>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</si>
  <si>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</si>
  <si>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</si>
  <si>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</si>
  <si>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</si>
  <si>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</si>
  <si>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</si>
  <si>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</si>
  <si>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</si>
  <si>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</si>
  <si>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</si>
  <si>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</si>
  <si>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</si>
  <si>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</si>
  <si>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</si>
  <si>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</si>
  <si>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</si>
  <si>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</si>
  <si>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</si>
  <si>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</si>
  <si>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</si>
  <si>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</si>
  <si>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</si>
  <si>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</si>
  <si>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</si>
  <si>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</si>
  <si>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</si>
  <si>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</si>
  <si>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</si>
  <si>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</si>
  <si>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</si>
  <si>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</si>
  <si>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</si>
  <si>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</si>
  <si>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</si>
  <si>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</si>
  <si>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</si>
  <si>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</si>
  <si>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</si>
  <si>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</si>
  <si>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</si>
  <si>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</si>
  <si>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</si>
  <si>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</si>
  <si>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</si>
  <si>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</si>
  <si>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</si>
  <si>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</si>
  <si>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</si>
  <si>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</si>
  <si>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</si>
  <si>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</si>
  <si>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</si>
  <si>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</si>
  <si>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</si>
  <si>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</si>
  <si>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</si>
  <si>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</si>
  <si>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</si>
  <si>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</si>
  <si>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</si>
  <si>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</si>
  <si>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</si>
  <si>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</si>
  <si>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</si>
  <si>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</si>
  <si>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</si>
  <si>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</si>
  <si>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</si>
  <si>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</si>
  <si>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</si>
  <si>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</si>
  <si>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</si>
  <si>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</si>
  <si>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</si>
  <si>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</si>
  <si>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</si>
  <si>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</si>
  <si>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</si>
  <si>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</si>
  <si>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</si>
  <si>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</si>
  <si>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</si>
  <si>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</si>
  <si>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</si>
  <si>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</si>
  <si>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</si>
  <si>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</si>
  <si>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</si>
  <si>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</si>
  <si>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</si>
  <si>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</si>
  <si>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</si>
  <si>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</si>
  <si>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</si>
  <si>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</si>
  <si>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</si>
  <si>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</si>
  <si>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</si>
  <si>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</si>
  <si>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</si>
  <si>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</si>
  <si>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</si>
  <si>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</si>
  <si>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</si>
  <si>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</si>
  <si>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</si>
  <si>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</si>
  <si>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</si>
  <si>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</si>
  <si>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</si>
  <si>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</si>
  <si>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</si>
  <si>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</si>
  <si>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</si>
  <si>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</si>
  <si>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</si>
  <si>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</si>
  <si>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</si>
  <si>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</si>
  <si>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</si>
  <si>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</si>
  <si>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</si>
  <si>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</si>
  <si>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</si>
  <si>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</si>
  <si>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</si>
  <si>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</si>
  <si>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</si>
  <si>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</si>
  <si>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</si>
  <si>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</si>
  <si>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</si>
  <si>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</si>
  <si>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</si>
  <si>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</si>
  <si>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</si>
  <si>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</si>
  <si>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</si>
  <si>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</si>
  <si>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</si>
  <si>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</si>
  <si>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</si>
  <si>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</si>
  <si>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</si>
  <si>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</si>
  <si>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</si>
  <si>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</si>
  <si>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</si>
  <si>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</si>
  <si>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</si>
  <si>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</si>
  <si>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</si>
  <si>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</si>
  <si>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</si>
  <si>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</si>
  <si>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</si>
  <si>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</si>
  <si>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</si>
  <si>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</si>
  <si>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</si>
  <si>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</si>
  <si>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</si>
  <si>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</si>
  <si>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</si>
  <si>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</si>
  <si>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</si>
  <si>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</si>
  <si>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</si>
  <si>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</si>
  <si>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</si>
  <si>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</si>
  <si>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</si>
  <si>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</si>
  <si>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</si>
  <si>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</si>
  <si>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</si>
  <si>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</si>
  <si>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</si>
  <si>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</si>
  <si>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</si>
  <si>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</si>
  <si>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</si>
  <si>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</si>
  <si>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</si>
  <si>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</si>
  <si>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</si>
  <si>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</si>
  <si>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</si>
  <si>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</si>
  <si>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</si>
  <si>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</si>
  <si>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</si>
  <si>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</si>
  <si>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</si>
  <si>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</si>
  <si>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</si>
  <si>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</si>
  <si>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</si>
  <si>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</si>
  <si>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</si>
  <si>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</si>
  <si>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</si>
  <si>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</si>
  <si>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</si>
  <si>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</si>
  <si>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</si>
  <si>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</si>
  <si>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</si>
  <si>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</si>
  <si>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</si>
  <si>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</si>
  <si>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</si>
  <si>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</si>
  <si>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</si>
  <si>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</si>
  <si>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</si>
  <si>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</si>
  <si>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</si>
  <si>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</si>
  <si>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</si>
  <si>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</si>
  <si>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</si>
  <si>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</si>
  <si>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</si>
  <si>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</si>
  <si>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</si>
  <si>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</si>
  <si>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</si>
  <si>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</si>
  <si>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</si>
  <si>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</si>
  <si>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</si>
  <si>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</si>
  <si>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</si>
  <si>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</si>
  <si>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</si>
  <si>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</si>
  <si>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</si>
  <si>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</si>
  <si>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</si>
  <si>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</si>
  <si>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</si>
  <si>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</si>
  <si>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</si>
  <si>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</si>
  <si>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</si>
  <si>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</si>
  <si>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</si>
  <si>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</si>
  <si>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</si>
  <si>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</si>
  <si>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</si>
  <si>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</si>
  <si>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</si>
  <si>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</si>
  <si>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</si>
  <si>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</si>
  <si>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</si>
  <si>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</si>
  <si>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</si>
  <si>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</si>
  <si>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</si>
  <si>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</si>
  <si>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</si>
  <si>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</si>
  <si>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</si>
  <si>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</si>
  <si>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</si>
  <si>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</si>
  <si>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</si>
  <si>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</si>
  <si>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</si>
  <si>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</si>
  <si>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</si>
  <si>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</si>
  <si>
    <t>GIANT_HONET</t>
  </si>
  <si>
    <t>giant_honet.spr</t>
  </si>
  <si>
    <t>Giant Hornet</t>
  </si>
  <si>
    <t>Hp#6666</t>
  </si>
  <si>
    <t>Dangerous</t>
  </si>
  <si>
    <t>Demon,Dangerous</t>
  </si>
  <si>
    <t>Ghost,Buff</t>
  </si>
  <si>
    <t>Insect,Strong</t>
  </si>
  <si>
    <t>Demon,Elite,Buff</t>
  </si>
  <si>
    <t>Golem,Buff</t>
  </si>
  <si>
    <t>AiAngry</t>
  </si>
  <si>
    <t>Old</t>
  </si>
  <si>
    <t>New</t>
  </si>
  <si>
    <t>PercentIncrease</t>
  </si>
  <si>
    <t>R4</t>
  </si>
  <si>
    <t>ReqMix</t>
  </si>
  <si>
    <t>Weight</t>
  </si>
  <si>
    <t>Exp4</t>
  </si>
  <si>
    <t>Slightly lower at lower levels</t>
  </si>
  <si>
    <t>WeakToSilver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</si>
</sst>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4" totalsRowShown="0">
  <autoFilter ref="A1:AK414" xr:uid="{5AE4419D-5DB5-4D1B-9713-9E17C7E1903B}"/>
  <sortState xmlns:xlrd2="http://schemas.microsoft.com/office/spreadsheetml/2017/richdata2" ref="A2:AK318">
    <sortCondition ref="A1:A414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18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3" sqref="B3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3.230468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1179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1110</v>
      </c>
      <c r="C2" t="s">
        <v>1111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1117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1117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1118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1089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 t="s">
        <v>1159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1117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1112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1120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1120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1118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1112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80</v>
      </c>
      <c r="F25">
        <v>100</v>
      </c>
      <c r="G25">
        <v>110</v>
      </c>
      <c r="H25">
        <v>120</v>
      </c>
      <c r="I25">
        <v>120</v>
      </c>
      <c r="J25">
        <v>120</v>
      </c>
      <c r="K25">
        <v>100</v>
      </c>
      <c r="L25">
        <v>100</v>
      </c>
      <c r="M25">
        <v>10</v>
      </c>
      <c r="N25">
        <v>1</v>
      </c>
      <c r="O25">
        <v>70</v>
      </c>
      <c r="P25">
        <v>70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1098</v>
      </c>
      <c r="AD25" t="s">
        <v>1119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 t="s">
        <v>1159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200</v>
      </c>
      <c r="K34">
        <v>70</v>
      </c>
      <c r="L34">
        <v>100</v>
      </c>
      <c r="M34">
        <v>10</v>
      </c>
      <c r="N34">
        <v>1</v>
      </c>
      <c r="O34">
        <v>100</v>
      </c>
      <c r="P34">
        <v>60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1120</v>
      </c>
      <c r="AE34" t="s">
        <v>1180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200</v>
      </c>
      <c r="J35">
        <v>100</v>
      </c>
      <c r="K35">
        <v>70</v>
      </c>
      <c r="L35">
        <v>90</v>
      </c>
      <c r="M35">
        <v>20</v>
      </c>
      <c r="N35">
        <v>1</v>
      </c>
      <c r="O35">
        <v>100</v>
      </c>
      <c r="P35">
        <v>60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1119</v>
      </c>
      <c r="AE35" t="s">
        <v>1180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110</v>
      </c>
      <c r="K36">
        <v>70</v>
      </c>
      <c r="L36">
        <v>170</v>
      </c>
      <c r="M36">
        <v>15</v>
      </c>
      <c r="N36">
        <v>1</v>
      </c>
      <c r="O36">
        <v>100</v>
      </c>
      <c r="P36">
        <v>60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1097</v>
      </c>
      <c r="AE36" t="s">
        <v>1180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200</v>
      </c>
      <c r="I37">
        <v>120</v>
      </c>
      <c r="J37">
        <v>110</v>
      </c>
      <c r="K37">
        <v>70</v>
      </c>
      <c r="L37">
        <v>80</v>
      </c>
      <c r="M37">
        <v>10</v>
      </c>
      <c r="N37">
        <v>1</v>
      </c>
      <c r="O37">
        <v>120</v>
      </c>
      <c r="P37">
        <v>60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1097</v>
      </c>
      <c r="AE37" t="s">
        <v>1180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70</v>
      </c>
      <c r="L38">
        <v>110</v>
      </c>
      <c r="M38">
        <v>10</v>
      </c>
      <c r="N38">
        <v>1</v>
      </c>
      <c r="O38">
        <v>100</v>
      </c>
      <c r="P38">
        <v>60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1097</v>
      </c>
      <c r="AE38" t="s">
        <v>1180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32</v>
      </c>
      <c r="E39">
        <v>100</v>
      </c>
      <c r="F39">
        <v>100</v>
      </c>
      <c r="G39">
        <v>100</v>
      </c>
      <c r="H39">
        <v>100</v>
      </c>
      <c r="I39">
        <v>150</v>
      </c>
      <c r="J39">
        <v>100</v>
      </c>
      <c r="K39">
        <v>70</v>
      </c>
      <c r="L39">
        <v>100</v>
      </c>
      <c r="M39">
        <v>10</v>
      </c>
      <c r="N39">
        <v>9</v>
      </c>
      <c r="O39">
        <v>0</v>
      </c>
      <c r="P39">
        <v>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1180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60</v>
      </c>
      <c r="H40">
        <v>100</v>
      </c>
      <c r="I40">
        <v>140</v>
      </c>
      <c r="J40">
        <v>140</v>
      </c>
      <c r="K40">
        <v>500</v>
      </c>
      <c r="L40">
        <v>130</v>
      </c>
      <c r="M40">
        <v>10</v>
      </c>
      <c r="N40">
        <v>1</v>
      </c>
      <c r="O40">
        <v>140</v>
      </c>
      <c r="P40">
        <v>120</v>
      </c>
      <c r="Q40">
        <v>115</v>
      </c>
      <c r="R40">
        <v>105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192</v>
      </c>
      <c r="AD40" t="s">
        <v>1120</v>
      </c>
      <c r="AE40" t="s">
        <v>1180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60</v>
      </c>
      <c r="H41">
        <v>100</v>
      </c>
      <c r="I41">
        <v>140</v>
      </c>
      <c r="J41">
        <v>140</v>
      </c>
      <c r="K41">
        <v>140</v>
      </c>
      <c r="L41">
        <v>130</v>
      </c>
      <c r="M41">
        <v>10</v>
      </c>
      <c r="N41">
        <v>1</v>
      </c>
      <c r="O41">
        <v>120</v>
      </c>
      <c r="P41">
        <v>100</v>
      </c>
      <c r="Q41">
        <v>115</v>
      </c>
      <c r="R41">
        <v>105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1112</v>
      </c>
      <c r="AE41" t="s">
        <v>1180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110</v>
      </c>
      <c r="F42">
        <v>100</v>
      </c>
      <c r="G42">
        <v>100</v>
      </c>
      <c r="H42">
        <v>130</v>
      </c>
      <c r="I42">
        <v>120</v>
      </c>
      <c r="J42">
        <v>140</v>
      </c>
      <c r="K42">
        <v>70</v>
      </c>
      <c r="L42">
        <v>110</v>
      </c>
      <c r="M42">
        <v>10</v>
      </c>
      <c r="N42">
        <v>10</v>
      </c>
      <c r="O42">
        <v>70</v>
      </c>
      <c r="P42">
        <v>150</v>
      </c>
      <c r="Q42">
        <v>110</v>
      </c>
      <c r="R42">
        <v>110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1180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80</v>
      </c>
      <c r="H43">
        <v>100</v>
      </c>
      <c r="I43">
        <v>110</v>
      </c>
      <c r="J43">
        <v>110</v>
      </c>
      <c r="K43">
        <v>70</v>
      </c>
      <c r="L43">
        <v>140</v>
      </c>
      <c r="M43">
        <v>10</v>
      </c>
      <c r="N43">
        <v>1</v>
      </c>
      <c r="O43">
        <v>200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1120</v>
      </c>
      <c r="AE43" t="s">
        <v>1180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1112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50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20</v>
      </c>
      <c r="N47">
        <v>1</v>
      </c>
      <c r="O47">
        <v>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 t="s">
        <v>1159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105</v>
      </c>
      <c r="J48">
        <v>100</v>
      </c>
      <c r="K48">
        <v>100</v>
      </c>
      <c r="L48">
        <v>110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1117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300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1120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0</v>
      </c>
      <c r="H52">
        <v>20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1120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200</v>
      </c>
      <c r="F53">
        <v>100</v>
      </c>
      <c r="G53">
        <v>180</v>
      </c>
      <c r="H53">
        <v>50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0</v>
      </c>
      <c r="P53">
        <v>250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1120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200</v>
      </c>
      <c r="F54">
        <v>100</v>
      </c>
      <c r="G54">
        <v>120</v>
      </c>
      <c r="H54">
        <v>50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30</v>
      </c>
      <c r="P54">
        <v>250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1120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110</v>
      </c>
      <c r="F55">
        <v>100</v>
      </c>
      <c r="G55">
        <v>20</v>
      </c>
      <c r="H55">
        <v>30</v>
      </c>
      <c r="I55">
        <v>95</v>
      </c>
      <c r="J55">
        <v>110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60</v>
      </c>
      <c r="Q55">
        <v>100</v>
      </c>
      <c r="R55">
        <v>80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1088</v>
      </c>
      <c r="AD55" t="s">
        <v>1120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0</v>
      </c>
      <c r="H56">
        <v>80</v>
      </c>
      <c r="I56">
        <v>120</v>
      </c>
      <c r="J56">
        <v>115</v>
      </c>
      <c r="K56">
        <v>0</v>
      </c>
      <c r="L56">
        <v>135</v>
      </c>
      <c r="M56">
        <v>10</v>
      </c>
      <c r="N56">
        <v>1</v>
      </c>
      <c r="O56">
        <v>0</v>
      </c>
      <c r="P56">
        <v>0</v>
      </c>
      <c r="Q56">
        <v>105</v>
      </c>
      <c r="R56">
        <v>80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 t="s">
        <v>1159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130</v>
      </c>
      <c r="J57">
        <v>100</v>
      </c>
      <c r="K57">
        <v>100</v>
      </c>
      <c r="L57">
        <v>110</v>
      </c>
      <c r="M57">
        <v>10</v>
      </c>
      <c r="N57">
        <v>2</v>
      </c>
      <c r="O57">
        <v>100</v>
      </c>
      <c r="P57">
        <v>100</v>
      </c>
      <c r="Q57">
        <v>110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1112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180</v>
      </c>
      <c r="H58">
        <v>80</v>
      </c>
      <c r="I58">
        <v>110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140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1119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115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1112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160</v>
      </c>
      <c r="I60">
        <v>80</v>
      </c>
      <c r="J60">
        <v>80</v>
      </c>
      <c r="K60">
        <v>70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1098</v>
      </c>
      <c r="AD60" t="s">
        <v>1112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70</v>
      </c>
      <c r="H61">
        <v>105</v>
      </c>
      <c r="I61">
        <v>110</v>
      </c>
      <c r="J61">
        <v>110</v>
      </c>
      <c r="K61">
        <v>50</v>
      </c>
      <c r="L61">
        <v>90</v>
      </c>
      <c r="M61">
        <v>10</v>
      </c>
      <c r="N61">
        <v>1</v>
      </c>
      <c r="O61">
        <v>0</v>
      </c>
      <c r="P61">
        <v>80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1112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85</v>
      </c>
      <c r="F62">
        <v>80</v>
      </c>
      <c r="G62">
        <v>60</v>
      </c>
      <c r="H62">
        <v>70</v>
      </c>
      <c r="I62">
        <v>140</v>
      </c>
      <c r="J62">
        <v>250</v>
      </c>
      <c r="K62">
        <v>200</v>
      </c>
      <c r="L62">
        <v>90</v>
      </c>
      <c r="M62">
        <v>20</v>
      </c>
      <c r="N62">
        <v>2</v>
      </c>
      <c r="O62">
        <v>30</v>
      </c>
      <c r="P62">
        <v>30</v>
      </c>
      <c r="Q62">
        <v>120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1120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160</v>
      </c>
      <c r="H63">
        <v>100</v>
      </c>
      <c r="I63">
        <v>140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95</v>
      </c>
      <c r="R63">
        <v>80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80</v>
      </c>
      <c r="R64">
        <v>80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1097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1172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90</v>
      </c>
      <c r="P65">
        <v>120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1175</v>
      </c>
      <c r="AD65" t="s">
        <v>1120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80</v>
      </c>
      <c r="H66">
        <v>120</v>
      </c>
      <c r="I66">
        <v>100</v>
      </c>
      <c r="J66">
        <v>100</v>
      </c>
      <c r="K66">
        <v>130</v>
      </c>
      <c r="L66">
        <v>120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1120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50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1118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50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110</v>
      </c>
      <c r="R68">
        <v>80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1088</v>
      </c>
      <c r="AD68" t="s">
        <v>1097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120</v>
      </c>
      <c r="K69">
        <v>500</v>
      </c>
      <c r="L69">
        <v>115</v>
      </c>
      <c r="M69">
        <v>15</v>
      </c>
      <c r="N69">
        <v>1</v>
      </c>
      <c r="O69">
        <v>180</v>
      </c>
      <c r="P69">
        <v>150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1118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1120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50</v>
      </c>
      <c r="H71">
        <v>100</v>
      </c>
      <c r="I71">
        <v>120</v>
      </c>
      <c r="J71">
        <v>100</v>
      </c>
      <c r="K71">
        <v>100</v>
      </c>
      <c r="L71">
        <v>115</v>
      </c>
      <c r="M71">
        <v>15</v>
      </c>
      <c r="N71">
        <v>1</v>
      </c>
      <c r="O71">
        <v>130</v>
      </c>
      <c r="P71">
        <v>50</v>
      </c>
      <c r="Q71">
        <v>110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1119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32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250</v>
      </c>
      <c r="L72">
        <v>100</v>
      </c>
      <c r="M72">
        <v>10</v>
      </c>
      <c r="N72">
        <v>1</v>
      </c>
      <c r="O72">
        <v>120</v>
      </c>
      <c r="P72">
        <v>200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1118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30</v>
      </c>
      <c r="E73">
        <v>125</v>
      </c>
      <c r="F73">
        <v>100</v>
      </c>
      <c r="G73">
        <v>0</v>
      </c>
      <c r="H73">
        <v>70</v>
      </c>
      <c r="I73">
        <v>100</v>
      </c>
      <c r="J73">
        <v>100</v>
      </c>
      <c r="K73">
        <v>130</v>
      </c>
      <c r="L73">
        <v>100</v>
      </c>
      <c r="M73">
        <v>10</v>
      </c>
      <c r="N73">
        <v>1</v>
      </c>
      <c r="O73">
        <v>70</v>
      </c>
      <c r="P73">
        <v>150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1117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110</v>
      </c>
      <c r="F74">
        <v>100</v>
      </c>
      <c r="G74">
        <v>120</v>
      </c>
      <c r="H74">
        <v>140</v>
      </c>
      <c r="I74">
        <v>100</v>
      </c>
      <c r="J74">
        <v>100</v>
      </c>
      <c r="K74">
        <v>100</v>
      </c>
      <c r="L74">
        <v>140</v>
      </c>
      <c r="M74">
        <v>10</v>
      </c>
      <c r="N74">
        <v>1</v>
      </c>
      <c r="O74">
        <v>100</v>
      </c>
      <c r="P74">
        <v>40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1118</v>
      </c>
      <c r="AE74" t="s">
        <v>1183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110</v>
      </c>
      <c r="F75">
        <v>100</v>
      </c>
      <c r="G75">
        <v>120</v>
      </c>
      <c r="H75">
        <v>180</v>
      </c>
      <c r="I75">
        <v>130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130</v>
      </c>
      <c r="P75">
        <v>40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1118</v>
      </c>
      <c r="AE75" t="s">
        <v>1183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110</v>
      </c>
      <c r="F76">
        <v>100</v>
      </c>
      <c r="G76">
        <v>120</v>
      </c>
      <c r="H76">
        <v>140</v>
      </c>
      <c r="I76">
        <v>100</v>
      </c>
      <c r="J76">
        <v>100</v>
      </c>
      <c r="K76">
        <v>100</v>
      </c>
      <c r="L76">
        <v>130</v>
      </c>
      <c r="M76">
        <v>10</v>
      </c>
      <c r="N76">
        <v>1</v>
      </c>
      <c r="O76">
        <v>130</v>
      </c>
      <c r="P76">
        <v>40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1118</v>
      </c>
      <c r="AE76" t="s">
        <v>1183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80</v>
      </c>
      <c r="F77">
        <v>60</v>
      </c>
      <c r="G77">
        <v>300</v>
      </c>
      <c r="H77">
        <v>110</v>
      </c>
      <c r="I77">
        <v>90</v>
      </c>
      <c r="J77">
        <v>60</v>
      </c>
      <c r="K77">
        <v>300</v>
      </c>
      <c r="L77">
        <v>50</v>
      </c>
      <c r="M77">
        <v>10</v>
      </c>
      <c r="N77">
        <v>1</v>
      </c>
      <c r="O77">
        <v>100</v>
      </c>
      <c r="P77">
        <v>150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1088</v>
      </c>
      <c r="AD77" t="s">
        <v>1112</v>
      </c>
      <c r="AE77" t="s">
        <v>1183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150</v>
      </c>
      <c r="H78">
        <v>100</v>
      </c>
      <c r="I78">
        <v>130</v>
      </c>
      <c r="J78">
        <v>110</v>
      </c>
      <c r="K78">
        <v>300</v>
      </c>
      <c r="L78">
        <v>100</v>
      </c>
      <c r="M78">
        <v>10</v>
      </c>
      <c r="N78">
        <v>1</v>
      </c>
      <c r="O78">
        <v>90</v>
      </c>
      <c r="P78">
        <v>300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1112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56</v>
      </c>
      <c r="E79">
        <v>130</v>
      </c>
      <c r="F79">
        <v>100</v>
      </c>
      <c r="G79">
        <v>175</v>
      </c>
      <c r="H79">
        <v>85</v>
      </c>
      <c r="I79">
        <v>100</v>
      </c>
      <c r="J79">
        <v>125</v>
      </c>
      <c r="K79">
        <v>140</v>
      </c>
      <c r="L79">
        <v>105</v>
      </c>
      <c r="M79">
        <v>18</v>
      </c>
      <c r="N79">
        <v>1</v>
      </c>
      <c r="O79">
        <v>145</v>
      </c>
      <c r="P79">
        <v>115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1120</v>
      </c>
      <c r="AE79" t="s">
        <v>1183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42</v>
      </c>
      <c r="E80">
        <v>130</v>
      </c>
      <c r="F80">
        <v>100</v>
      </c>
      <c r="G80">
        <v>175</v>
      </c>
      <c r="H80">
        <v>85</v>
      </c>
      <c r="I80">
        <v>100</v>
      </c>
      <c r="J80">
        <v>125</v>
      </c>
      <c r="K80">
        <v>140</v>
      </c>
      <c r="L80">
        <v>115</v>
      </c>
      <c r="M80">
        <v>15</v>
      </c>
      <c r="N80">
        <v>2</v>
      </c>
      <c r="O80">
        <v>145</v>
      </c>
      <c r="P80">
        <v>115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1120</v>
      </c>
      <c r="AE80" t="s">
        <v>1183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125</v>
      </c>
      <c r="F81">
        <v>100</v>
      </c>
      <c r="G81">
        <v>0</v>
      </c>
      <c r="H81">
        <v>70</v>
      </c>
      <c r="I81">
        <v>100</v>
      </c>
      <c r="J81">
        <v>100</v>
      </c>
      <c r="K81">
        <v>0</v>
      </c>
      <c r="L81">
        <v>100</v>
      </c>
      <c r="M81">
        <v>10</v>
      </c>
      <c r="N81">
        <v>1</v>
      </c>
      <c r="O81">
        <v>150</v>
      </c>
      <c r="P81">
        <v>0</v>
      </c>
      <c r="Q81">
        <v>100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1112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110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1183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25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120</v>
      </c>
      <c r="M84">
        <v>10</v>
      </c>
      <c r="N84">
        <v>1</v>
      </c>
      <c r="O84">
        <v>0</v>
      </c>
      <c r="P84">
        <v>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1112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1196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50</v>
      </c>
      <c r="H86">
        <v>120</v>
      </c>
      <c r="I86">
        <v>120</v>
      </c>
      <c r="J86">
        <v>120</v>
      </c>
      <c r="K86">
        <v>60</v>
      </c>
      <c r="L86">
        <v>110</v>
      </c>
      <c r="M86">
        <v>10</v>
      </c>
      <c r="N86">
        <v>1</v>
      </c>
      <c r="O86">
        <v>0</v>
      </c>
      <c r="P86">
        <v>60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1097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45</v>
      </c>
      <c r="E87">
        <v>110</v>
      </c>
      <c r="F87">
        <v>100</v>
      </c>
      <c r="G87">
        <v>100</v>
      </c>
      <c r="H87">
        <v>100</v>
      </c>
      <c r="I87">
        <v>130</v>
      </c>
      <c r="J87">
        <v>110</v>
      </c>
      <c r="K87">
        <v>100</v>
      </c>
      <c r="L87">
        <v>110</v>
      </c>
      <c r="M87">
        <v>15</v>
      </c>
      <c r="N87">
        <v>1</v>
      </c>
      <c r="O87">
        <v>50</v>
      </c>
      <c r="P87">
        <v>80</v>
      </c>
      <c r="Q87">
        <v>120</v>
      </c>
      <c r="R87">
        <v>90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1119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120</v>
      </c>
      <c r="J88">
        <v>100</v>
      </c>
      <c r="K88">
        <v>220</v>
      </c>
      <c r="L88">
        <v>110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80</v>
      </c>
      <c r="G89">
        <v>80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50</v>
      </c>
      <c r="P89">
        <v>70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1120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150</v>
      </c>
      <c r="I90">
        <v>130</v>
      </c>
      <c r="J90">
        <v>120</v>
      </c>
      <c r="K90">
        <v>20</v>
      </c>
      <c r="L90">
        <v>90</v>
      </c>
      <c r="M90">
        <v>5</v>
      </c>
      <c r="N90">
        <v>1</v>
      </c>
      <c r="O90">
        <v>70</v>
      </c>
      <c r="P90">
        <v>200</v>
      </c>
      <c r="Q90">
        <v>115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1196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50</v>
      </c>
      <c r="H91">
        <v>130</v>
      </c>
      <c r="I91">
        <v>100</v>
      </c>
      <c r="J91">
        <v>130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1118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130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130</v>
      </c>
      <c r="M92">
        <v>10</v>
      </c>
      <c r="N92">
        <v>1</v>
      </c>
      <c r="O92">
        <v>150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1120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100</v>
      </c>
      <c r="F93">
        <v>100</v>
      </c>
      <c r="G93">
        <v>50</v>
      </c>
      <c r="H93">
        <v>100</v>
      </c>
      <c r="I93">
        <v>120</v>
      </c>
      <c r="J93">
        <v>240</v>
      </c>
      <c r="K93">
        <v>200</v>
      </c>
      <c r="L93">
        <v>100</v>
      </c>
      <c r="M93">
        <v>15</v>
      </c>
      <c r="N93">
        <v>1</v>
      </c>
      <c r="O93">
        <v>90</v>
      </c>
      <c r="P93">
        <v>100</v>
      </c>
      <c r="Q93">
        <v>105</v>
      </c>
      <c r="R93">
        <v>90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1193</v>
      </c>
      <c r="AD93" t="s">
        <v>99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40</v>
      </c>
      <c r="H94">
        <v>140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70</v>
      </c>
      <c r="P94">
        <v>70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120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1112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115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110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1112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110</v>
      </c>
      <c r="K97">
        <v>100</v>
      </c>
      <c r="L97">
        <v>100</v>
      </c>
      <c r="M97">
        <v>10</v>
      </c>
      <c r="N97">
        <v>1</v>
      </c>
      <c r="O97">
        <v>120</v>
      </c>
      <c r="P97">
        <v>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1112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130</v>
      </c>
      <c r="F98">
        <v>100</v>
      </c>
      <c r="G98">
        <v>150</v>
      </c>
      <c r="H98">
        <v>130</v>
      </c>
      <c r="I98">
        <v>160</v>
      </c>
      <c r="J98">
        <v>100</v>
      </c>
      <c r="K98">
        <v>200</v>
      </c>
      <c r="L98">
        <v>120</v>
      </c>
      <c r="M98">
        <v>10</v>
      </c>
      <c r="N98">
        <v>1</v>
      </c>
      <c r="O98">
        <v>170</v>
      </c>
      <c r="P98">
        <v>130</v>
      </c>
      <c r="Q98">
        <v>120</v>
      </c>
      <c r="R98">
        <v>110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1119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110</v>
      </c>
      <c r="F99">
        <v>100</v>
      </c>
      <c r="G99">
        <v>150</v>
      </c>
      <c r="H99">
        <v>100</v>
      </c>
      <c r="I99">
        <v>130</v>
      </c>
      <c r="J99">
        <v>180</v>
      </c>
      <c r="K99">
        <v>300</v>
      </c>
      <c r="L99">
        <v>100</v>
      </c>
      <c r="M99">
        <v>10</v>
      </c>
      <c r="N99">
        <v>1</v>
      </c>
      <c r="O99">
        <v>100</v>
      </c>
      <c r="P99">
        <v>200</v>
      </c>
      <c r="Q99">
        <v>120</v>
      </c>
      <c r="R99">
        <v>110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1119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90</v>
      </c>
      <c r="F100">
        <v>100</v>
      </c>
      <c r="G100">
        <v>100</v>
      </c>
      <c r="H100">
        <v>100</v>
      </c>
      <c r="I100">
        <v>110</v>
      </c>
      <c r="J100">
        <v>130</v>
      </c>
      <c r="K100">
        <v>100</v>
      </c>
      <c r="L100">
        <v>130</v>
      </c>
      <c r="M100">
        <v>10</v>
      </c>
      <c r="N100">
        <v>3</v>
      </c>
      <c r="O100">
        <v>70</v>
      </c>
      <c r="P100">
        <v>130</v>
      </c>
      <c r="Q100">
        <v>90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1161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120</v>
      </c>
      <c r="F101">
        <v>100</v>
      </c>
      <c r="G101">
        <v>30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80</v>
      </c>
      <c r="P101">
        <v>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1119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25</v>
      </c>
      <c r="H102">
        <v>100</v>
      </c>
      <c r="I102">
        <v>100</v>
      </c>
      <c r="J102">
        <v>90</v>
      </c>
      <c r="K102">
        <v>100</v>
      </c>
      <c r="L102">
        <v>120</v>
      </c>
      <c r="M102">
        <v>10</v>
      </c>
      <c r="N102">
        <v>1</v>
      </c>
      <c r="O102">
        <v>100</v>
      </c>
      <c r="P102">
        <v>0</v>
      </c>
      <c r="Q102">
        <v>115</v>
      </c>
      <c r="R102">
        <v>80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1119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40</v>
      </c>
      <c r="H103">
        <v>100</v>
      </c>
      <c r="I103">
        <v>100</v>
      </c>
      <c r="J103">
        <v>80</v>
      </c>
      <c r="K103">
        <v>200</v>
      </c>
      <c r="L103">
        <v>120</v>
      </c>
      <c r="M103">
        <v>10</v>
      </c>
      <c r="N103">
        <v>1</v>
      </c>
      <c r="O103">
        <v>130</v>
      </c>
      <c r="P103">
        <v>0</v>
      </c>
      <c r="Q103">
        <v>110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1120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130</v>
      </c>
      <c r="L104">
        <v>80</v>
      </c>
      <c r="M104">
        <v>15</v>
      </c>
      <c r="N104">
        <v>1</v>
      </c>
      <c r="O104">
        <v>100</v>
      </c>
      <c r="P104">
        <v>130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1120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1112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1173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120</v>
      </c>
      <c r="F106">
        <v>100</v>
      </c>
      <c r="G106">
        <v>60</v>
      </c>
      <c r="H106">
        <v>60</v>
      </c>
      <c r="I106">
        <v>130</v>
      </c>
      <c r="J106">
        <v>100</v>
      </c>
      <c r="K106">
        <v>100</v>
      </c>
      <c r="L106">
        <v>110</v>
      </c>
      <c r="M106">
        <v>10</v>
      </c>
      <c r="N106">
        <v>2</v>
      </c>
      <c r="O106">
        <v>40</v>
      </c>
      <c r="P106">
        <v>70</v>
      </c>
      <c r="Q106">
        <v>105</v>
      </c>
      <c r="R106">
        <v>95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1119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90</v>
      </c>
      <c r="F107">
        <v>100</v>
      </c>
      <c r="G107">
        <v>0</v>
      </c>
      <c r="H107">
        <v>100</v>
      </c>
      <c r="I107">
        <v>100</v>
      </c>
      <c r="J107">
        <v>120</v>
      </c>
      <c r="K107">
        <v>100</v>
      </c>
      <c r="L107">
        <v>100</v>
      </c>
      <c r="M107">
        <v>10</v>
      </c>
      <c r="N107">
        <v>1</v>
      </c>
      <c r="O107">
        <v>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1112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130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0</v>
      </c>
      <c r="P108">
        <v>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1112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50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50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50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0</v>
      </c>
      <c r="P112">
        <v>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1120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110</v>
      </c>
      <c r="J113">
        <v>150</v>
      </c>
      <c r="K113">
        <v>150</v>
      </c>
      <c r="L113">
        <v>110</v>
      </c>
      <c r="M113">
        <v>10</v>
      </c>
      <c r="N113">
        <v>1</v>
      </c>
      <c r="O113">
        <v>20</v>
      </c>
      <c r="P113">
        <v>100</v>
      </c>
      <c r="Q113">
        <v>105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1117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110</v>
      </c>
      <c r="F114">
        <v>100</v>
      </c>
      <c r="G114">
        <v>100</v>
      </c>
      <c r="H114">
        <v>70</v>
      </c>
      <c r="I114">
        <v>160</v>
      </c>
      <c r="J114">
        <v>100</v>
      </c>
      <c r="K114">
        <v>140</v>
      </c>
      <c r="L114">
        <v>120</v>
      </c>
      <c r="M114">
        <v>10</v>
      </c>
      <c r="N114">
        <v>9</v>
      </c>
      <c r="O114">
        <v>100</v>
      </c>
      <c r="P114">
        <v>50</v>
      </c>
      <c r="Q114">
        <v>105</v>
      </c>
      <c r="R114">
        <v>115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1181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110</v>
      </c>
      <c r="J115">
        <v>220</v>
      </c>
      <c r="K115">
        <v>100</v>
      </c>
      <c r="L115">
        <v>130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1097</v>
      </c>
      <c r="AE115" t="s">
        <v>1181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90</v>
      </c>
      <c r="F116">
        <v>100</v>
      </c>
      <c r="G116">
        <v>100</v>
      </c>
      <c r="H116">
        <v>100</v>
      </c>
      <c r="I116">
        <v>110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1097</v>
      </c>
      <c r="AE116" t="s">
        <v>1181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90</v>
      </c>
      <c r="F117">
        <v>100</v>
      </c>
      <c r="G117">
        <v>100</v>
      </c>
      <c r="H117">
        <v>100</v>
      </c>
      <c r="I117">
        <v>200</v>
      </c>
      <c r="J117">
        <v>100</v>
      </c>
      <c r="K117">
        <v>100</v>
      </c>
      <c r="L117">
        <v>120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1097</v>
      </c>
      <c r="AE117" t="s">
        <v>1181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1120</v>
      </c>
      <c r="AE118" t="s">
        <v>1181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 t="s">
        <v>1182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110</v>
      </c>
      <c r="F120">
        <v>120</v>
      </c>
      <c r="G120">
        <v>100</v>
      </c>
      <c r="H120">
        <v>120</v>
      </c>
      <c r="I120">
        <v>100</v>
      </c>
      <c r="J120">
        <v>100</v>
      </c>
      <c r="K120">
        <v>125</v>
      </c>
      <c r="L120">
        <v>150</v>
      </c>
      <c r="M120">
        <v>20</v>
      </c>
      <c r="N120">
        <v>1</v>
      </c>
      <c r="O120">
        <v>100</v>
      </c>
      <c r="P120">
        <v>50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1120</v>
      </c>
      <c r="AE120" t="s">
        <v>1182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120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1120</v>
      </c>
      <c r="AE121" t="s">
        <v>1182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65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30</v>
      </c>
      <c r="L122">
        <v>150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 t="s">
        <v>1182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120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1120</v>
      </c>
      <c r="AE123" t="s">
        <v>1182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140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1113</v>
      </c>
      <c r="AD124" t="s">
        <v>1119</v>
      </c>
      <c r="AE124" t="s">
        <v>1182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70</v>
      </c>
      <c r="H125">
        <v>130</v>
      </c>
      <c r="I125">
        <v>120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80</v>
      </c>
      <c r="Q125">
        <v>110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1120</v>
      </c>
      <c r="AE125" t="s">
        <v>1182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140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 t="s">
        <v>1182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110</v>
      </c>
      <c r="I127">
        <v>75</v>
      </c>
      <c r="J127">
        <v>80</v>
      </c>
      <c r="K127">
        <v>100</v>
      </c>
      <c r="L127">
        <v>120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 t="s">
        <v>1182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150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0</v>
      </c>
      <c r="P128">
        <v>110</v>
      </c>
      <c r="Q128">
        <v>130</v>
      </c>
      <c r="R128">
        <v>120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1117</v>
      </c>
      <c r="AE128" t="s">
        <v>1182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0</v>
      </c>
      <c r="H129">
        <v>70</v>
      </c>
      <c r="I129">
        <v>280</v>
      </c>
      <c r="J129">
        <v>170</v>
      </c>
      <c r="K129">
        <v>0</v>
      </c>
      <c r="L129">
        <v>100</v>
      </c>
      <c r="M129">
        <v>10</v>
      </c>
      <c r="N129">
        <v>1</v>
      </c>
      <c r="O129">
        <v>0</v>
      </c>
      <c r="P129">
        <v>0</v>
      </c>
      <c r="Q129">
        <v>145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1119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120</v>
      </c>
      <c r="I130">
        <v>120</v>
      </c>
      <c r="J130">
        <v>80</v>
      </c>
      <c r="K130">
        <v>130</v>
      </c>
      <c r="L130">
        <v>130</v>
      </c>
      <c r="M130">
        <v>10</v>
      </c>
      <c r="N130">
        <v>1</v>
      </c>
      <c r="O130">
        <v>0</v>
      </c>
      <c r="P130">
        <v>70</v>
      </c>
      <c r="Q130">
        <v>110</v>
      </c>
      <c r="R130">
        <v>125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1107</v>
      </c>
      <c r="AD130" t="s">
        <v>1196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120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120</v>
      </c>
      <c r="Q131">
        <v>125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1174</v>
      </c>
      <c r="AD131" t="s">
        <v>1119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30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130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110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110</v>
      </c>
      <c r="F133">
        <v>100</v>
      </c>
      <c r="G133">
        <v>100</v>
      </c>
      <c r="H133">
        <v>100</v>
      </c>
      <c r="I133">
        <v>160</v>
      </c>
      <c r="J133">
        <v>100</v>
      </c>
      <c r="K133">
        <v>100</v>
      </c>
      <c r="L133">
        <v>130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110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100</v>
      </c>
      <c r="F134">
        <v>50</v>
      </c>
      <c r="G134">
        <v>90</v>
      </c>
      <c r="H134">
        <v>0</v>
      </c>
      <c r="I134">
        <v>160</v>
      </c>
      <c r="J134">
        <v>350</v>
      </c>
      <c r="K134">
        <v>200</v>
      </c>
      <c r="L134">
        <v>140</v>
      </c>
      <c r="M134">
        <v>65</v>
      </c>
      <c r="N134">
        <v>1</v>
      </c>
      <c r="O134">
        <v>30</v>
      </c>
      <c r="P134">
        <v>160</v>
      </c>
      <c r="Q134">
        <v>60</v>
      </c>
      <c r="R134">
        <v>130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1119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110</v>
      </c>
      <c r="F135">
        <v>40</v>
      </c>
      <c r="G135">
        <v>20</v>
      </c>
      <c r="H135">
        <v>100</v>
      </c>
      <c r="I135">
        <v>135</v>
      </c>
      <c r="J135">
        <v>115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120</v>
      </c>
      <c r="R135">
        <v>105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1119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0</v>
      </c>
      <c r="H136">
        <v>130</v>
      </c>
      <c r="I136">
        <v>100</v>
      </c>
      <c r="J136">
        <v>100</v>
      </c>
      <c r="K136">
        <v>100</v>
      </c>
      <c r="L136">
        <v>130</v>
      </c>
      <c r="M136">
        <v>10</v>
      </c>
      <c r="N136">
        <v>1</v>
      </c>
      <c r="O136">
        <v>100</v>
      </c>
      <c r="P136">
        <v>60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1107</v>
      </c>
      <c r="AD136" t="s">
        <v>1117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130</v>
      </c>
      <c r="F137">
        <v>100</v>
      </c>
      <c r="G137">
        <v>10</v>
      </c>
      <c r="H137">
        <v>100</v>
      </c>
      <c r="I137">
        <v>105</v>
      </c>
      <c r="J137">
        <v>90</v>
      </c>
      <c r="K137">
        <v>240</v>
      </c>
      <c r="L137">
        <v>120</v>
      </c>
      <c r="M137">
        <v>10</v>
      </c>
      <c r="N137">
        <v>1</v>
      </c>
      <c r="O137">
        <v>120</v>
      </c>
      <c r="P137">
        <v>80</v>
      </c>
      <c r="Q137">
        <v>130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1120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80</v>
      </c>
      <c r="H138">
        <v>90</v>
      </c>
      <c r="I138">
        <v>80</v>
      </c>
      <c r="J138">
        <v>110</v>
      </c>
      <c r="K138">
        <v>240</v>
      </c>
      <c r="L138">
        <v>100</v>
      </c>
      <c r="M138">
        <v>50</v>
      </c>
      <c r="N138">
        <v>1</v>
      </c>
      <c r="O138">
        <v>60</v>
      </c>
      <c r="P138">
        <v>60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1120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95</v>
      </c>
      <c r="F139">
        <v>130</v>
      </c>
      <c r="G139">
        <v>50</v>
      </c>
      <c r="H139">
        <v>100</v>
      </c>
      <c r="I139">
        <v>100</v>
      </c>
      <c r="J139">
        <v>100</v>
      </c>
      <c r="K139">
        <v>100</v>
      </c>
      <c r="L139">
        <v>110</v>
      </c>
      <c r="M139">
        <v>10</v>
      </c>
      <c r="N139">
        <v>1</v>
      </c>
      <c r="O139">
        <v>100</v>
      </c>
      <c r="P139">
        <v>60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1119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120</v>
      </c>
      <c r="K140">
        <v>140</v>
      </c>
      <c r="L140">
        <v>85</v>
      </c>
      <c r="M140">
        <v>10</v>
      </c>
      <c r="N140">
        <v>1</v>
      </c>
      <c r="O140">
        <v>40</v>
      </c>
      <c r="P140">
        <v>100</v>
      </c>
      <c r="Q140">
        <v>70</v>
      </c>
      <c r="R140">
        <v>120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1119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125</v>
      </c>
      <c r="H141">
        <v>110</v>
      </c>
      <c r="I141">
        <v>80</v>
      </c>
      <c r="J141">
        <v>60</v>
      </c>
      <c r="K141">
        <v>80</v>
      </c>
      <c r="L141">
        <v>110</v>
      </c>
      <c r="M141">
        <v>20</v>
      </c>
      <c r="N141">
        <v>3</v>
      </c>
      <c r="O141">
        <v>70</v>
      </c>
      <c r="P141">
        <v>140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140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1196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1112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140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160</v>
      </c>
      <c r="M144">
        <v>10</v>
      </c>
      <c r="N144">
        <v>1</v>
      </c>
      <c r="O144">
        <v>150</v>
      </c>
      <c r="P144">
        <v>70</v>
      </c>
      <c r="Q144">
        <v>125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115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1119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120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110</v>
      </c>
      <c r="F148">
        <v>100</v>
      </c>
      <c r="G148">
        <v>0</v>
      </c>
      <c r="H148">
        <v>100</v>
      </c>
      <c r="I148">
        <v>100</v>
      </c>
      <c r="J148">
        <v>120</v>
      </c>
      <c r="K148">
        <v>0</v>
      </c>
      <c r="L148">
        <v>120</v>
      </c>
      <c r="M148">
        <v>10</v>
      </c>
      <c r="N148">
        <v>1</v>
      </c>
      <c r="O148">
        <v>0</v>
      </c>
      <c r="P148">
        <v>150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1119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110</v>
      </c>
      <c r="F149">
        <v>100</v>
      </c>
      <c r="G149">
        <v>0</v>
      </c>
      <c r="H149">
        <v>100</v>
      </c>
      <c r="I149">
        <v>100</v>
      </c>
      <c r="J149">
        <v>120</v>
      </c>
      <c r="K149">
        <v>0</v>
      </c>
      <c r="L149">
        <v>120</v>
      </c>
      <c r="M149">
        <v>10</v>
      </c>
      <c r="N149">
        <v>1</v>
      </c>
      <c r="O149">
        <v>0</v>
      </c>
      <c r="P149">
        <v>150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300</v>
      </c>
      <c r="F150">
        <v>100</v>
      </c>
      <c r="G150">
        <v>0</v>
      </c>
      <c r="H150">
        <v>100</v>
      </c>
      <c r="I150">
        <v>100</v>
      </c>
      <c r="J150">
        <v>120</v>
      </c>
      <c r="K150">
        <v>0</v>
      </c>
      <c r="L150">
        <v>150</v>
      </c>
      <c r="M150">
        <v>10</v>
      </c>
      <c r="N150">
        <v>1</v>
      </c>
      <c r="O150">
        <v>0</v>
      </c>
      <c r="P150">
        <v>150</v>
      </c>
      <c r="Q150">
        <v>200</v>
      </c>
      <c r="R150">
        <v>130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1120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130</v>
      </c>
      <c r="I151">
        <v>140</v>
      </c>
      <c r="J151">
        <v>140</v>
      </c>
      <c r="K151">
        <v>170</v>
      </c>
      <c r="L151">
        <v>120</v>
      </c>
      <c r="M151">
        <v>10</v>
      </c>
      <c r="N151">
        <v>1</v>
      </c>
      <c r="O151">
        <v>20</v>
      </c>
      <c r="P151">
        <v>70</v>
      </c>
      <c r="Q151">
        <v>115</v>
      </c>
      <c r="R151">
        <v>110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1112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130</v>
      </c>
      <c r="L152">
        <v>100</v>
      </c>
      <c r="M152">
        <v>15</v>
      </c>
      <c r="N152">
        <v>1</v>
      </c>
      <c r="O152">
        <v>150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1120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130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200</v>
      </c>
      <c r="L153">
        <v>80</v>
      </c>
      <c r="M153">
        <v>8</v>
      </c>
      <c r="N153">
        <v>1</v>
      </c>
      <c r="O153">
        <v>180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1120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120</v>
      </c>
      <c r="K154">
        <v>200</v>
      </c>
      <c r="L154">
        <v>90</v>
      </c>
      <c r="M154">
        <v>20</v>
      </c>
      <c r="N154">
        <v>1</v>
      </c>
      <c r="O154">
        <v>40</v>
      </c>
      <c r="P154">
        <v>130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1085</v>
      </c>
      <c r="AD155" t="s">
        <v>1120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48</v>
      </c>
      <c r="E157">
        <v>70</v>
      </c>
      <c r="F157">
        <v>100</v>
      </c>
      <c r="G157">
        <v>100</v>
      </c>
      <c r="H157">
        <v>20</v>
      </c>
      <c r="I157">
        <v>175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108</v>
      </c>
      <c r="R157">
        <v>120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1119</v>
      </c>
      <c r="AE157" t="s">
        <v>1159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130</v>
      </c>
      <c r="F158">
        <v>100</v>
      </c>
      <c r="G158">
        <v>60</v>
      </c>
      <c r="H158">
        <v>20</v>
      </c>
      <c r="I158">
        <v>200</v>
      </c>
      <c r="J158">
        <v>140</v>
      </c>
      <c r="K158">
        <v>110</v>
      </c>
      <c r="L158">
        <v>120</v>
      </c>
      <c r="M158">
        <v>10</v>
      </c>
      <c r="N158">
        <v>1</v>
      </c>
      <c r="O158">
        <v>50</v>
      </c>
      <c r="P158">
        <v>150</v>
      </c>
      <c r="Q158">
        <v>100</v>
      </c>
      <c r="R158">
        <v>160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1120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48</v>
      </c>
      <c r="E159">
        <v>95</v>
      </c>
      <c r="F159">
        <v>100</v>
      </c>
      <c r="G159">
        <v>180</v>
      </c>
      <c r="H159">
        <v>40</v>
      </c>
      <c r="I159">
        <v>100</v>
      </c>
      <c r="J159">
        <v>150</v>
      </c>
      <c r="K159">
        <v>70</v>
      </c>
      <c r="L159">
        <v>100</v>
      </c>
      <c r="M159">
        <v>30</v>
      </c>
      <c r="N159">
        <v>1</v>
      </c>
      <c r="O159">
        <v>0</v>
      </c>
      <c r="P159">
        <v>300</v>
      </c>
      <c r="Q159">
        <v>120</v>
      </c>
      <c r="R159">
        <v>80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1120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1112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85</v>
      </c>
      <c r="J161">
        <v>110</v>
      </c>
      <c r="K161">
        <v>140</v>
      </c>
      <c r="L161">
        <v>70</v>
      </c>
      <c r="M161">
        <v>15</v>
      </c>
      <c r="N161">
        <v>3</v>
      </c>
      <c r="O161">
        <v>120</v>
      </c>
      <c r="P161">
        <v>170</v>
      </c>
      <c r="Q161">
        <v>125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1196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20</v>
      </c>
      <c r="H162">
        <v>130</v>
      </c>
      <c r="I162">
        <v>110</v>
      </c>
      <c r="J162">
        <v>110</v>
      </c>
      <c r="K162">
        <v>70</v>
      </c>
      <c r="L162">
        <v>100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1120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85</v>
      </c>
      <c r="J163">
        <v>80</v>
      </c>
      <c r="K163">
        <v>180</v>
      </c>
      <c r="L163">
        <v>90</v>
      </c>
      <c r="M163">
        <v>10</v>
      </c>
      <c r="N163">
        <v>1</v>
      </c>
      <c r="O163">
        <v>90</v>
      </c>
      <c r="P163">
        <v>130</v>
      </c>
      <c r="Q163">
        <v>90</v>
      </c>
      <c r="R163">
        <v>90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1120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120</v>
      </c>
      <c r="H164">
        <v>100</v>
      </c>
      <c r="I164">
        <v>85</v>
      </c>
      <c r="J164">
        <v>80</v>
      </c>
      <c r="K164">
        <v>140</v>
      </c>
      <c r="L164">
        <v>90</v>
      </c>
      <c r="M164">
        <v>10</v>
      </c>
      <c r="N164">
        <v>2</v>
      </c>
      <c r="O164">
        <v>130</v>
      </c>
      <c r="P164">
        <v>90</v>
      </c>
      <c r="Q164">
        <v>90</v>
      </c>
      <c r="R164">
        <v>90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1194</v>
      </c>
      <c r="AD164" t="s">
        <v>1120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1120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110</v>
      </c>
      <c r="K166">
        <v>130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286</v>
      </c>
      <c r="AD166" t="s">
        <v>1112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140</v>
      </c>
      <c r="J167">
        <v>100</v>
      </c>
      <c r="K167">
        <v>400</v>
      </c>
      <c r="L167">
        <v>100</v>
      </c>
      <c r="M167">
        <v>10</v>
      </c>
      <c r="N167">
        <v>1</v>
      </c>
      <c r="O167">
        <v>0</v>
      </c>
      <c r="P167">
        <v>60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1084</v>
      </c>
      <c r="AD167" t="s">
        <v>1119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100</v>
      </c>
      <c r="F168">
        <v>100</v>
      </c>
      <c r="G168">
        <v>100</v>
      </c>
      <c r="H168">
        <v>30</v>
      </c>
      <c r="I168">
        <v>100</v>
      </c>
      <c r="J168">
        <v>220</v>
      </c>
      <c r="K168">
        <v>500</v>
      </c>
      <c r="L168">
        <v>90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1120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100</v>
      </c>
      <c r="F169">
        <v>100</v>
      </c>
      <c r="G169">
        <v>30</v>
      </c>
      <c r="H169">
        <v>70</v>
      </c>
      <c r="I169">
        <v>130</v>
      </c>
      <c r="J169">
        <v>50</v>
      </c>
      <c r="K169">
        <v>100</v>
      </c>
      <c r="L169">
        <v>115</v>
      </c>
      <c r="M169">
        <v>10</v>
      </c>
      <c r="N169">
        <v>7</v>
      </c>
      <c r="O169">
        <v>40</v>
      </c>
      <c r="P169">
        <v>150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1120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1120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1120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50</v>
      </c>
      <c r="H172">
        <v>50</v>
      </c>
      <c r="I172">
        <v>100</v>
      </c>
      <c r="J172">
        <v>150</v>
      </c>
      <c r="K172">
        <v>140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1119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150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130</v>
      </c>
      <c r="F174">
        <v>100</v>
      </c>
      <c r="G174">
        <v>20</v>
      </c>
      <c r="H174">
        <v>160</v>
      </c>
      <c r="I174">
        <v>80</v>
      </c>
      <c r="J174">
        <v>80</v>
      </c>
      <c r="K174">
        <v>70</v>
      </c>
      <c r="L174">
        <v>130</v>
      </c>
      <c r="M174">
        <v>8</v>
      </c>
      <c r="N174">
        <v>1</v>
      </c>
      <c r="O174">
        <v>100</v>
      </c>
      <c r="P174">
        <v>0</v>
      </c>
      <c r="Q174">
        <v>120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1120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130</v>
      </c>
      <c r="F175">
        <v>100</v>
      </c>
      <c r="G175">
        <v>20</v>
      </c>
      <c r="H175">
        <v>160</v>
      </c>
      <c r="I175">
        <v>80</v>
      </c>
      <c r="J175">
        <v>80</v>
      </c>
      <c r="K175">
        <v>70</v>
      </c>
      <c r="L175">
        <v>150</v>
      </c>
      <c r="M175">
        <v>8</v>
      </c>
      <c r="N175">
        <v>1</v>
      </c>
      <c r="O175">
        <v>130</v>
      </c>
      <c r="P175">
        <v>130</v>
      </c>
      <c r="Q175">
        <v>110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1120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20</v>
      </c>
      <c r="H176">
        <v>60</v>
      </c>
      <c r="I176">
        <v>100</v>
      </c>
      <c r="J176">
        <v>100</v>
      </c>
      <c r="K176">
        <v>100</v>
      </c>
      <c r="L176">
        <v>120</v>
      </c>
      <c r="M176">
        <v>10</v>
      </c>
      <c r="N176">
        <v>1</v>
      </c>
      <c r="O176">
        <v>130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1120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7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80</v>
      </c>
      <c r="H177">
        <v>100</v>
      </c>
      <c r="I177">
        <v>100</v>
      </c>
      <c r="J177">
        <v>110</v>
      </c>
      <c r="K177">
        <v>120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1166</v>
      </c>
      <c r="AD177" t="s">
        <v>1120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7" x14ac:dyDescent="0.4">
      <c r="A178">
        <v>4175</v>
      </c>
      <c r="B178" t="s">
        <v>639</v>
      </c>
      <c r="C178" t="s">
        <v>640</v>
      </c>
      <c r="D178">
        <v>50</v>
      </c>
      <c r="E178">
        <v>120</v>
      </c>
      <c r="F178">
        <v>100</v>
      </c>
      <c r="G178">
        <v>5</v>
      </c>
      <c r="H178">
        <v>70</v>
      </c>
      <c r="I178">
        <v>110</v>
      </c>
      <c r="J178">
        <v>120</v>
      </c>
      <c r="K178">
        <v>70</v>
      </c>
      <c r="L178">
        <v>100</v>
      </c>
      <c r="M178">
        <v>10</v>
      </c>
      <c r="N178">
        <v>1</v>
      </c>
      <c r="O178">
        <v>100</v>
      </c>
      <c r="P178">
        <v>125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1191</v>
      </c>
      <c r="AD178" t="s">
        <v>1120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7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120</v>
      </c>
      <c r="J179">
        <v>100</v>
      </c>
      <c r="K179">
        <v>100</v>
      </c>
      <c r="L179">
        <v>120</v>
      </c>
      <c r="M179">
        <v>10</v>
      </c>
      <c r="N179">
        <v>1</v>
      </c>
      <c r="O179">
        <v>0</v>
      </c>
      <c r="P179">
        <v>150</v>
      </c>
      <c r="Q179">
        <v>120</v>
      </c>
      <c r="R179">
        <v>125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1121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7" x14ac:dyDescent="0.4">
      <c r="A180">
        <v>4177</v>
      </c>
      <c r="B180" t="s">
        <v>646</v>
      </c>
      <c r="C180" t="s">
        <v>647</v>
      </c>
      <c r="D180">
        <v>40</v>
      </c>
      <c r="E180">
        <v>125</v>
      </c>
      <c r="F180">
        <v>80</v>
      </c>
      <c r="G180">
        <v>0</v>
      </c>
      <c r="H180">
        <v>100</v>
      </c>
      <c r="I180">
        <v>80</v>
      </c>
      <c r="J180">
        <v>70</v>
      </c>
      <c r="K180">
        <v>40</v>
      </c>
      <c r="L180">
        <v>170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7" x14ac:dyDescent="0.4">
      <c r="A181">
        <v>4178</v>
      </c>
      <c r="B181" t="s">
        <v>649</v>
      </c>
      <c r="C181" t="s">
        <v>650</v>
      </c>
      <c r="D181">
        <v>38</v>
      </c>
      <c r="E181">
        <v>110</v>
      </c>
      <c r="F181">
        <v>100</v>
      </c>
      <c r="G181">
        <v>140</v>
      </c>
      <c r="H181">
        <v>100</v>
      </c>
      <c r="I181">
        <v>130</v>
      </c>
      <c r="J181">
        <v>100</v>
      </c>
      <c r="K181">
        <v>100</v>
      </c>
      <c r="L181">
        <v>130</v>
      </c>
      <c r="M181">
        <v>10</v>
      </c>
      <c r="N181">
        <v>1</v>
      </c>
      <c r="O181">
        <v>50</v>
      </c>
      <c r="P181">
        <v>100</v>
      </c>
      <c r="Q181">
        <v>110</v>
      </c>
      <c r="R181">
        <v>110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1120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7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115</v>
      </c>
      <c r="J182">
        <v>125</v>
      </c>
      <c r="K182">
        <v>100</v>
      </c>
      <c r="L182">
        <v>112</v>
      </c>
      <c r="M182">
        <v>30</v>
      </c>
      <c r="N182">
        <v>3</v>
      </c>
      <c r="O182">
        <v>150</v>
      </c>
      <c r="P182">
        <v>200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7" x14ac:dyDescent="0.4">
      <c r="A183">
        <v>4180</v>
      </c>
      <c r="B183" t="s">
        <v>655</v>
      </c>
      <c r="C183" t="s">
        <v>656</v>
      </c>
      <c r="D183">
        <v>41</v>
      </c>
      <c r="E183">
        <v>110</v>
      </c>
      <c r="F183">
        <v>100</v>
      </c>
      <c r="G183">
        <v>140</v>
      </c>
      <c r="H183">
        <v>100</v>
      </c>
      <c r="I183">
        <v>120</v>
      </c>
      <c r="J183">
        <v>120</v>
      </c>
      <c r="K183">
        <v>140</v>
      </c>
      <c r="L183">
        <v>130</v>
      </c>
      <c r="M183">
        <v>10</v>
      </c>
      <c r="N183">
        <v>1</v>
      </c>
      <c r="O183">
        <v>0</v>
      </c>
      <c r="P183">
        <v>130</v>
      </c>
      <c r="Q183">
        <v>100</v>
      </c>
      <c r="R183">
        <v>110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1192</v>
      </c>
      <c r="AD183" t="s">
        <v>1119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7" x14ac:dyDescent="0.4">
      <c r="A184">
        <v>4181</v>
      </c>
      <c r="B184" t="s">
        <v>658</v>
      </c>
      <c r="C184" t="s">
        <v>659</v>
      </c>
      <c r="D184">
        <v>51</v>
      </c>
      <c r="E184">
        <v>100</v>
      </c>
      <c r="F184">
        <v>100</v>
      </c>
      <c r="G184">
        <v>100</v>
      </c>
      <c r="H184">
        <v>100</v>
      </c>
      <c r="I184">
        <v>130</v>
      </c>
      <c r="J184">
        <v>120</v>
      </c>
      <c r="K184">
        <v>120</v>
      </c>
      <c r="L184">
        <v>130</v>
      </c>
      <c r="M184">
        <v>10</v>
      </c>
      <c r="N184">
        <v>1</v>
      </c>
      <c r="O184">
        <v>50</v>
      </c>
      <c r="P184">
        <v>120</v>
      </c>
      <c r="Q184">
        <v>120</v>
      </c>
      <c r="R184">
        <v>110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219</v>
      </c>
      <c r="AD184" t="s">
        <v>1120</v>
      </c>
      <c r="AF184">
        <v>288</v>
      </c>
      <c r="AG184" t="s">
        <v>660</v>
      </c>
      <c r="AH184">
        <v>0</v>
      </c>
      <c r="AI184">
        <v>0.5</v>
      </c>
      <c r="AJ184">
        <v>1</v>
      </c>
      <c r="AK184" t="s">
        <v>1189</v>
      </c>
    </row>
    <row r="185" spans="1:37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110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1120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7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30</v>
      </c>
      <c r="I186">
        <v>100</v>
      </c>
      <c r="J186">
        <v>100</v>
      </c>
      <c r="K186">
        <v>60</v>
      </c>
      <c r="L186">
        <v>110</v>
      </c>
      <c r="M186">
        <v>10</v>
      </c>
      <c r="N186">
        <v>1</v>
      </c>
      <c r="O186">
        <v>130</v>
      </c>
      <c r="P186">
        <v>80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1120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7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30</v>
      </c>
      <c r="H187">
        <v>100</v>
      </c>
      <c r="I187">
        <v>100</v>
      </c>
      <c r="J187">
        <v>100</v>
      </c>
      <c r="K187">
        <v>20</v>
      </c>
      <c r="L187">
        <v>110</v>
      </c>
      <c r="M187">
        <v>10</v>
      </c>
      <c r="N187">
        <v>1</v>
      </c>
      <c r="O187">
        <v>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7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30</v>
      </c>
      <c r="H188">
        <v>100</v>
      </c>
      <c r="I188">
        <v>100</v>
      </c>
      <c r="J188">
        <v>100</v>
      </c>
      <c r="K188">
        <v>0</v>
      </c>
      <c r="L188">
        <v>100</v>
      </c>
      <c r="M188">
        <v>10</v>
      </c>
      <c r="N188">
        <v>1</v>
      </c>
      <c r="O188">
        <v>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1196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7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90</v>
      </c>
      <c r="I189">
        <v>105</v>
      </c>
      <c r="J189">
        <v>115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1190</v>
      </c>
      <c r="AD189" t="s">
        <v>1119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7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286</v>
      </c>
      <c r="AD190" t="s">
        <v>1196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7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130</v>
      </c>
      <c r="L191">
        <v>110</v>
      </c>
      <c r="M191">
        <v>20</v>
      </c>
      <c r="N191">
        <v>1</v>
      </c>
      <c r="O191">
        <v>120</v>
      </c>
      <c r="P191">
        <v>130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1120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7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0</v>
      </c>
      <c r="H192">
        <v>30</v>
      </c>
      <c r="I192">
        <v>80</v>
      </c>
      <c r="J192">
        <v>80</v>
      </c>
      <c r="K192">
        <v>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115</v>
      </c>
      <c r="F193">
        <v>100</v>
      </c>
      <c r="G193">
        <v>0</v>
      </c>
      <c r="H193">
        <v>100</v>
      </c>
      <c r="I193">
        <v>90</v>
      </c>
      <c r="J193">
        <v>100</v>
      </c>
      <c r="K193">
        <v>100</v>
      </c>
      <c r="L193">
        <v>110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1117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1112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40</v>
      </c>
      <c r="H196">
        <v>110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200</v>
      </c>
      <c r="P196">
        <v>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1112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140</v>
      </c>
      <c r="F197">
        <v>100</v>
      </c>
      <c r="G197">
        <v>30</v>
      </c>
      <c r="H197">
        <v>80</v>
      </c>
      <c r="I197">
        <v>100</v>
      </c>
      <c r="J197">
        <v>120</v>
      </c>
      <c r="K197">
        <v>120</v>
      </c>
      <c r="L197">
        <v>110</v>
      </c>
      <c r="M197">
        <v>10</v>
      </c>
      <c r="N197">
        <v>1</v>
      </c>
      <c r="O197">
        <v>0</v>
      </c>
      <c r="P197">
        <v>50</v>
      </c>
      <c r="Q197">
        <v>110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1112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110</v>
      </c>
      <c r="J198">
        <v>100</v>
      </c>
      <c r="K198">
        <v>160</v>
      </c>
      <c r="L198">
        <v>110</v>
      </c>
      <c r="M198">
        <v>10</v>
      </c>
      <c r="N198">
        <v>1</v>
      </c>
      <c r="O198">
        <v>0</v>
      </c>
      <c r="P198">
        <v>150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1119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140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160</v>
      </c>
      <c r="L199">
        <v>135</v>
      </c>
      <c r="M199">
        <v>15</v>
      </c>
      <c r="N199">
        <v>2</v>
      </c>
      <c r="O199">
        <v>70</v>
      </c>
      <c r="P199">
        <v>160</v>
      </c>
      <c r="Q199">
        <v>115</v>
      </c>
      <c r="R199">
        <v>105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456</v>
      </c>
      <c r="AD199" t="s">
        <v>1120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1112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120</v>
      </c>
      <c r="F201">
        <v>0</v>
      </c>
      <c r="G201">
        <v>0</v>
      </c>
      <c r="H201">
        <v>30</v>
      </c>
      <c r="I201">
        <v>30</v>
      </c>
      <c r="J201">
        <v>30</v>
      </c>
      <c r="K201">
        <v>200</v>
      </c>
      <c r="L201">
        <v>30</v>
      </c>
      <c r="M201">
        <v>5</v>
      </c>
      <c r="N201">
        <v>1</v>
      </c>
      <c r="O201">
        <v>0</v>
      </c>
      <c r="P201">
        <v>150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130</v>
      </c>
      <c r="F202">
        <v>100</v>
      </c>
      <c r="G202">
        <v>100</v>
      </c>
      <c r="H202">
        <v>120</v>
      </c>
      <c r="I202">
        <v>100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50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1196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115</v>
      </c>
      <c r="F203">
        <v>50</v>
      </c>
      <c r="G203">
        <v>80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1196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110</v>
      </c>
      <c r="F204">
        <v>100</v>
      </c>
      <c r="G204">
        <v>190</v>
      </c>
      <c r="H204">
        <v>100</v>
      </c>
      <c r="I204">
        <v>80</v>
      </c>
      <c r="J204">
        <v>100</v>
      </c>
      <c r="K204">
        <v>150</v>
      </c>
      <c r="L204">
        <v>150</v>
      </c>
      <c r="M204">
        <v>60</v>
      </c>
      <c r="N204">
        <v>1</v>
      </c>
      <c r="O204">
        <v>0</v>
      </c>
      <c r="P204">
        <v>240</v>
      </c>
      <c r="Q204">
        <v>110</v>
      </c>
      <c r="R204">
        <v>120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1196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90</v>
      </c>
      <c r="F205">
        <v>100</v>
      </c>
      <c r="G205">
        <v>100</v>
      </c>
      <c r="H205">
        <v>100</v>
      </c>
      <c r="I205">
        <v>80</v>
      </c>
      <c r="J205">
        <v>100</v>
      </c>
      <c r="K205">
        <v>80</v>
      </c>
      <c r="L205">
        <v>125</v>
      </c>
      <c r="M205">
        <v>15</v>
      </c>
      <c r="N205">
        <v>1</v>
      </c>
      <c r="O205">
        <v>60</v>
      </c>
      <c r="P205">
        <v>100</v>
      </c>
      <c r="Q205">
        <v>90</v>
      </c>
      <c r="R205">
        <v>90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1112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90</v>
      </c>
      <c r="F206">
        <v>100</v>
      </c>
      <c r="G206">
        <v>200</v>
      </c>
      <c r="H206">
        <v>60</v>
      </c>
      <c r="I206">
        <v>100</v>
      </c>
      <c r="J206">
        <v>100</v>
      </c>
      <c r="K206">
        <v>180</v>
      </c>
      <c r="L206">
        <v>80</v>
      </c>
      <c r="M206">
        <v>15</v>
      </c>
      <c r="N206">
        <v>1</v>
      </c>
      <c r="O206">
        <v>0</v>
      </c>
      <c r="P206">
        <v>200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1112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20</v>
      </c>
      <c r="H207">
        <v>100</v>
      </c>
      <c r="I207">
        <v>115</v>
      </c>
      <c r="J207">
        <v>100</v>
      </c>
      <c r="K207">
        <v>500</v>
      </c>
      <c r="L207">
        <v>100</v>
      </c>
      <c r="M207">
        <v>15</v>
      </c>
      <c r="N207">
        <v>1</v>
      </c>
      <c r="O207">
        <v>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1120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120</v>
      </c>
      <c r="K208">
        <v>100</v>
      </c>
      <c r="L208">
        <v>140</v>
      </c>
      <c r="M208">
        <v>15</v>
      </c>
      <c r="N208">
        <v>1</v>
      </c>
      <c r="O208">
        <v>60</v>
      </c>
      <c r="P208">
        <v>140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1120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350</v>
      </c>
      <c r="L209">
        <v>80</v>
      </c>
      <c r="M209">
        <v>15</v>
      </c>
      <c r="N209">
        <v>1</v>
      </c>
      <c r="O209">
        <v>30</v>
      </c>
      <c r="P209">
        <v>30</v>
      </c>
      <c r="Q209">
        <v>120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1112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120</v>
      </c>
      <c r="F210">
        <v>100</v>
      </c>
      <c r="G210">
        <v>10</v>
      </c>
      <c r="H210">
        <v>80</v>
      </c>
      <c r="I210">
        <v>100</v>
      </c>
      <c r="J210">
        <v>100</v>
      </c>
      <c r="K210">
        <v>100</v>
      </c>
      <c r="L210">
        <v>120</v>
      </c>
      <c r="M210">
        <v>15</v>
      </c>
      <c r="N210">
        <v>1</v>
      </c>
      <c r="O210">
        <v>130</v>
      </c>
      <c r="P210">
        <v>90</v>
      </c>
      <c r="Q210">
        <v>110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1119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60</v>
      </c>
      <c r="F211">
        <v>100</v>
      </c>
      <c r="G211">
        <v>10</v>
      </c>
      <c r="H211">
        <v>30</v>
      </c>
      <c r="I211">
        <v>130</v>
      </c>
      <c r="J211">
        <v>100</v>
      </c>
      <c r="K211">
        <v>100</v>
      </c>
      <c r="L211">
        <v>80</v>
      </c>
      <c r="M211">
        <v>15</v>
      </c>
      <c r="N211">
        <v>9</v>
      </c>
      <c r="O211">
        <v>120</v>
      </c>
      <c r="P211">
        <v>30</v>
      </c>
      <c r="Q211">
        <v>90</v>
      </c>
      <c r="R211">
        <v>90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1113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140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1120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150</v>
      </c>
      <c r="I213">
        <v>100</v>
      </c>
      <c r="J213">
        <v>80</v>
      </c>
      <c r="K213">
        <v>100</v>
      </c>
      <c r="L213">
        <v>105</v>
      </c>
      <c r="M213">
        <v>20</v>
      </c>
      <c r="N213">
        <v>1</v>
      </c>
      <c r="O213">
        <v>30</v>
      </c>
      <c r="P213">
        <v>110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1109</v>
      </c>
      <c r="AD213" t="s">
        <v>1120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40</v>
      </c>
      <c r="H214">
        <v>95</v>
      </c>
      <c r="I214">
        <v>115</v>
      </c>
      <c r="J214">
        <v>80</v>
      </c>
      <c r="K214">
        <v>80</v>
      </c>
      <c r="L214">
        <v>135</v>
      </c>
      <c r="M214">
        <v>20</v>
      </c>
      <c r="N214">
        <v>1</v>
      </c>
      <c r="O214">
        <v>140</v>
      </c>
      <c r="P214">
        <v>140</v>
      </c>
      <c r="Q214">
        <v>120</v>
      </c>
      <c r="R214">
        <v>100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1120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90</v>
      </c>
      <c r="F215">
        <v>100</v>
      </c>
      <c r="G215">
        <v>10</v>
      </c>
      <c r="H215">
        <v>100</v>
      </c>
      <c r="I215">
        <v>95</v>
      </c>
      <c r="J215">
        <v>105</v>
      </c>
      <c r="K215">
        <v>140</v>
      </c>
      <c r="L215">
        <v>110</v>
      </c>
      <c r="M215">
        <v>15</v>
      </c>
      <c r="N215">
        <v>1</v>
      </c>
      <c r="O215">
        <v>150</v>
      </c>
      <c r="P215">
        <v>50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1120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120</v>
      </c>
      <c r="F216">
        <v>100</v>
      </c>
      <c r="G216">
        <v>130</v>
      </c>
      <c r="H216">
        <v>60</v>
      </c>
      <c r="I216">
        <v>120</v>
      </c>
      <c r="J216">
        <v>110</v>
      </c>
      <c r="K216">
        <v>100</v>
      </c>
      <c r="L216">
        <v>110</v>
      </c>
      <c r="M216">
        <v>15</v>
      </c>
      <c r="N216">
        <v>1</v>
      </c>
      <c r="O216">
        <v>40</v>
      </c>
      <c r="P216">
        <v>100</v>
      </c>
      <c r="Q216">
        <v>115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1120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120</v>
      </c>
      <c r="H217">
        <v>100</v>
      </c>
      <c r="I217">
        <v>100</v>
      </c>
      <c r="J217">
        <v>100</v>
      </c>
      <c r="K217">
        <v>200</v>
      </c>
      <c r="L217">
        <v>100</v>
      </c>
      <c r="M217">
        <v>20</v>
      </c>
      <c r="N217">
        <v>2</v>
      </c>
      <c r="O217">
        <v>150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1120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90</v>
      </c>
      <c r="J218">
        <v>100</v>
      </c>
      <c r="K218">
        <v>200</v>
      </c>
      <c r="L218">
        <v>110</v>
      </c>
      <c r="M218">
        <v>20</v>
      </c>
      <c r="N218">
        <v>2</v>
      </c>
      <c r="O218">
        <v>90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1167</v>
      </c>
      <c r="AD218" t="s">
        <v>1120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95</v>
      </c>
      <c r="F219">
        <v>100</v>
      </c>
      <c r="G219">
        <v>0</v>
      </c>
      <c r="H219">
        <v>100</v>
      </c>
      <c r="I219">
        <v>115</v>
      </c>
      <c r="J219">
        <v>70</v>
      </c>
      <c r="K219">
        <v>140</v>
      </c>
      <c r="L219">
        <v>150</v>
      </c>
      <c r="M219">
        <v>15</v>
      </c>
      <c r="N219">
        <v>1</v>
      </c>
      <c r="O219">
        <v>105</v>
      </c>
      <c r="P219">
        <v>105</v>
      </c>
      <c r="Q219">
        <v>115</v>
      </c>
      <c r="R219">
        <v>110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1107</v>
      </c>
      <c r="AD219" t="s">
        <v>1097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0</v>
      </c>
      <c r="H220">
        <v>100</v>
      </c>
      <c r="I220">
        <v>120</v>
      </c>
      <c r="J220">
        <v>75</v>
      </c>
      <c r="K220">
        <v>140</v>
      </c>
      <c r="L220">
        <v>160</v>
      </c>
      <c r="M220">
        <v>15</v>
      </c>
      <c r="N220">
        <v>1</v>
      </c>
      <c r="O220">
        <v>95</v>
      </c>
      <c r="P220">
        <v>95</v>
      </c>
      <c r="Q220">
        <v>125</v>
      </c>
      <c r="R220">
        <v>115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1107</v>
      </c>
      <c r="AD220" t="s">
        <v>1097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95</v>
      </c>
      <c r="F221">
        <v>100</v>
      </c>
      <c r="G221">
        <v>5</v>
      </c>
      <c r="H221">
        <v>100</v>
      </c>
      <c r="I221">
        <v>130</v>
      </c>
      <c r="J221">
        <v>70</v>
      </c>
      <c r="K221">
        <v>200</v>
      </c>
      <c r="L221">
        <v>110</v>
      </c>
      <c r="M221">
        <v>15</v>
      </c>
      <c r="N221">
        <v>1</v>
      </c>
      <c r="O221">
        <v>25</v>
      </c>
      <c r="P221">
        <v>130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1120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150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60</v>
      </c>
      <c r="Q222">
        <v>120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1120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105</v>
      </c>
      <c r="F223">
        <v>100</v>
      </c>
      <c r="G223">
        <v>30</v>
      </c>
      <c r="H223">
        <v>60</v>
      </c>
      <c r="I223">
        <v>140</v>
      </c>
      <c r="J223">
        <v>140</v>
      </c>
      <c r="K223">
        <v>170</v>
      </c>
      <c r="L223">
        <v>100</v>
      </c>
      <c r="M223">
        <v>15</v>
      </c>
      <c r="N223">
        <v>9</v>
      </c>
      <c r="O223">
        <v>60</v>
      </c>
      <c r="P223">
        <v>60</v>
      </c>
      <c r="Q223">
        <v>110</v>
      </c>
      <c r="R223">
        <v>140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1114</v>
      </c>
      <c r="AD223" t="s">
        <v>99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80</v>
      </c>
      <c r="R224">
        <v>80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1120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0</v>
      </c>
      <c r="H225">
        <v>80</v>
      </c>
      <c r="I225">
        <v>110</v>
      </c>
      <c r="J225">
        <v>110</v>
      </c>
      <c r="K225">
        <v>150</v>
      </c>
      <c r="L225">
        <v>110</v>
      </c>
      <c r="M225">
        <v>15</v>
      </c>
      <c r="N225">
        <v>1</v>
      </c>
      <c r="O225">
        <v>0</v>
      </c>
      <c r="P225">
        <v>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1120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120</v>
      </c>
      <c r="H226">
        <v>120</v>
      </c>
      <c r="I226">
        <v>95</v>
      </c>
      <c r="J226">
        <v>120</v>
      </c>
      <c r="K226">
        <v>250</v>
      </c>
      <c r="L226">
        <v>100</v>
      </c>
      <c r="M226">
        <v>15</v>
      </c>
      <c r="N226">
        <v>1</v>
      </c>
      <c r="O226">
        <v>170</v>
      </c>
      <c r="P226">
        <v>150</v>
      </c>
      <c r="Q226">
        <v>100</v>
      </c>
      <c r="R226">
        <v>80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1097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80</v>
      </c>
      <c r="F227">
        <v>100</v>
      </c>
      <c r="G227">
        <v>40</v>
      </c>
      <c r="H227">
        <v>60</v>
      </c>
      <c r="I227">
        <v>100</v>
      </c>
      <c r="J227">
        <v>120</v>
      </c>
      <c r="K227">
        <v>150</v>
      </c>
      <c r="L227">
        <v>100</v>
      </c>
      <c r="M227">
        <v>20</v>
      </c>
      <c r="N227">
        <v>1</v>
      </c>
      <c r="O227">
        <v>30</v>
      </c>
      <c r="P227">
        <v>50</v>
      </c>
      <c r="Q227">
        <v>80</v>
      </c>
      <c r="R227">
        <v>80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1097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110</v>
      </c>
      <c r="H228">
        <v>160</v>
      </c>
      <c r="I228">
        <v>90</v>
      </c>
      <c r="J228">
        <v>105</v>
      </c>
      <c r="K228">
        <v>140</v>
      </c>
      <c r="L228">
        <v>100</v>
      </c>
      <c r="M228">
        <v>10</v>
      </c>
      <c r="N228">
        <v>2</v>
      </c>
      <c r="O228">
        <v>140</v>
      </c>
      <c r="P228">
        <v>130</v>
      </c>
      <c r="Q228">
        <v>110</v>
      </c>
      <c r="R228">
        <v>95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1097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115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200</v>
      </c>
      <c r="L229">
        <v>100</v>
      </c>
      <c r="M229">
        <v>15</v>
      </c>
      <c r="N229">
        <v>1</v>
      </c>
      <c r="O229">
        <v>85</v>
      </c>
      <c r="P229">
        <v>85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1120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170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0</v>
      </c>
      <c r="P230">
        <v>200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1115</v>
      </c>
      <c r="AD230" t="s">
        <v>1120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20</v>
      </c>
      <c r="H231">
        <v>100</v>
      </c>
      <c r="I231">
        <v>90</v>
      </c>
      <c r="J231">
        <v>90</v>
      </c>
      <c r="K231">
        <v>100</v>
      </c>
      <c r="L231">
        <v>110</v>
      </c>
      <c r="M231">
        <v>15</v>
      </c>
      <c r="N231">
        <v>1</v>
      </c>
      <c r="O231">
        <v>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1085</v>
      </c>
      <c r="AD231" t="s">
        <v>1196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0</v>
      </c>
      <c r="P232">
        <v>200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1120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30</v>
      </c>
      <c r="H233">
        <v>120</v>
      </c>
      <c r="I233">
        <v>100</v>
      </c>
      <c r="J233">
        <v>70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90</v>
      </c>
      <c r="J234">
        <v>100</v>
      </c>
      <c r="K234">
        <v>200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1120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95</v>
      </c>
      <c r="F235">
        <v>100</v>
      </c>
      <c r="G235">
        <v>50</v>
      </c>
      <c r="H235">
        <v>5</v>
      </c>
      <c r="I235">
        <v>120</v>
      </c>
      <c r="J235">
        <v>110</v>
      </c>
      <c r="K235">
        <v>300</v>
      </c>
      <c r="L235">
        <v>110</v>
      </c>
      <c r="M235">
        <v>15</v>
      </c>
      <c r="N235">
        <v>1</v>
      </c>
      <c r="O235">
        <v>130</v>
      </c>
      <c r="P235">
        <v>130</v>
      </c>
      <c r="Q235">
        <v>110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1116</v>
      </c>
      <c r="AD235" t="s">
        <v>1117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</v>
      </c>
      <c r="H236">
        <v>70</v>
      </c>
      <c r="I236">
        <v>130</v>
      </c>
      <c r="J236">
        <v>130</v>
      </c>
      <c r="K236">
        <v>30</v>
      </c>
      <c r="L236">
        <v>100</v>
      </c>
      <c r="M236">
        <v>15</v>
      </c>
      <c r="N236">
        <v>1</v>
      </c>
      <c r="O236">
        <v>0</v>
      </c>
      <c r="P236">
        <v>50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1120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15</v>
      </c>
      <c r="N237">
        <v>2</v>
      </c>
      <c r="O237">
        <v>130</v>
      </c>
      <c r="P237">
        <v>130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1112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110</v>
      </c>
      <c r="F238">
        <v>100</v>
      </c>
      <c r="G238">
        <v>15</v>
      </c>
      <c r="H238">
        <v>140</v>
      </c>
      <c r="I238">
        <v>105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85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1112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80</v>
      </c>
      <c r="F239">
        <v>100</v>
      </c>
      <c r="G239">
        <v>80</v>
      </c>
      <c r="H239">
        <v>70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120</v>
      </c>
      <c r="P239">
        <v>110</v>
      </c>
      <c r="Q239">
        <v>75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1120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110</v>
      </c>
      <c r="F240">
        <v>100</v>
      </c>
      <c r="G240">
        <v>10</v>
      </c>
      <c r="H240">
        <v>50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120</v>
      </c>
      <c r="R240">
        <v>120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1120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60</v>
      </c>
      <c r="H241">
        <v>100</v>
      </c>
      <c r="I241">
        <v>110</v>
      </c>
      <c r="J241">
        <v>160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80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1120</v>
      </c>
      <c r="AF241">
        <v>540</v>
      </c>
      <c r="AG241" t="s">
        <v>842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80</v>
      </c>
      <c r="H242">
        <v>60</v>
      </c>
      <c r="I242">
        <v>100</v>
      </c>
      <c r="J242">
        <v>100</v>
      </c>
      <c r="K242">
        <v>120</v>
      </c>
      <c r="L242">
        <v>100</v>
      </c>
      <c r="M242">
        <v>20</v>
      </c>
      <c r="N242">
        <v>2</v>
      </c>
      <c r="O242">
        <v>80</v>
      </c>
      <c r="P242">
        <v>120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1120</v>
      </c>
      <c r="AF242">
        <v>624</v>
      </c>
      <c r="AG242" t="s">
        <v>846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847</v>
      </c>
      <c r="C243" t="s">
        <v>848</v>
      </c>
      <c r="D243">
        <v>58</v>
      </c>
      <c r="E243">
        <v>120</v>
      </c>
      <c r="F243">
        <v>100</v>
      </c>
      <c r="G243">
        <v>130</v>
      </c>
      <c r="H243">
        <v>90</v>
      </c>
      <c r="I243">
        <v>100</v>
      </c>
      <c r="J243">
        <v>100</v>
      </c>
      <c r="K243">
        <v>250</v>
      </c>
      <c r="L243">
        <v>110</v>
      </c>
      <c r="M243">
        <v>10</v>
      </c>
      <c r="N243">
        <v>2</v>
      </c>
      <c r="O243">
        <v>200</v>
      </c>
      <c r="P243">
        <v>200</v>
      </c>
      <c r="Q243">
        <v>78</v>
      </c>
      <c r="R243">
        <v>85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849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852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853</v>
      </c>
      <c r="C245" t="s">
        <v>854</v>
      </c>
      <c r="D245">
        <v>66</v>
      </c>
      <c r="E245">
        <v>150</v>
      </c>
      <c r="F245">
        <v>100</v>
      </c>
      <c r="G245">
        <v>125</v>
      </c>
      <c r="H245">
        <v>80</v>
      </c>
      <c r="I245">
        <v>100</v>
      </c>
      <c r="J245">
        <v>100</v>
      </c>
      <c r="K245">
        <v>130</v>
      </c>
      <c r="L245">
        <v>75</v>
      </c>
      <c r="M245">
        <v>10</v>
      </c>
      <c r="N245">
        <v>1</v>
      </c>
      <c r="O245">
        <v>140</v>
      </c>
      <c r="P245">
        <v>160</v>
      </c>
      <c r="Q245">
        <v>90</v>
      </c>
      <c r="R245">
        <v>90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1097</v>
      </c>
      <c r="AF245">
        <v>336</v>
      </c>
      <c r="AG245" t="s">
        <v>855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856</v>
      </c>
      <c r="C246" t="s">
        <v>854</v>
      </c>
      <c r="D246">
        <v>65</v>
      </c>
      <c r="E246">
        <v>130</v>
      </c>
      <c r="F246">
        <v>100</v>
      </c>
      <c r="G246">
        <v>125</v>
      </c>
      <c r="H246">
        <v>120</v>
      </c>
      <c r="I246">
        <v>100</v>
      </c>
      <c r="J246">
        <v>100</v>
      </c>
      <c r="K246">
        <v>130</v>
      </c>
      <c r="L246">
        <v>75</v>
      </c>
      <c r="M246">
        <v>10</v>
      </c>
      <c r="N246">
        <v>1</v>
      </c>
      <c r="O246">
        <v>140</v>
      </c>
      <c r="P246">
        <v>160</v>
      </c>
      <c r="Q246">
        <v>90</v>
      </c>
      <c r="R246">
        <v>90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1097</v>
      </c>
      <c r="AF246">
        <v>336</v>
      </c>
      <c r="AG246" t="s">
        <v>857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125</v>
      </c>
      <c r="J247">
        <v>125</v>
      </c>
      <c r="K247">
        <v>100</v>
      </c>
      <c r="L247">
        <v>100</v>
      </c>
      <c r="M247">
        <v>10</v>
      </c>
      <c r="N247">
        <v>3</v>
      </c>
      <c r="O247">
        <v>110</v>
      </c>
      <c r="P247">
        <v>120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1095</v>
      </c>
      <c r="AD247" t="s">
        <v>115</v>
      </c>
      <c r="AF247">
        <v>480</v>
      </c>
      <c r="AG247" t="s">
        <v>860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30</v>
      </c>
      <c r="H248">
        <v>100</v>
      </c>
      <c r="I248">
        <v>100</v>
      </c>
      <c r="J248">
        <v>100</v>
      </c>
      <c r="K248">
        <v>60</v>
      </c>
      <c r="L248">
        <v>100</v>
      </c>
      <c r="M248">
        <v>10</v>
      </c>
      <c r="N248">
        <v>3</v>
      </c>
      <c r="O248">
        <v>0</v>
      </c>
      <c r="P248">
        <v>20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863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864</v>
      </c>
      <c r="C249" t="s">
        <v>865</v>
      </c>
      <c r="D249">
        <v>60</v>
      </c>
      <c r="E249">
        <v>120</v>
      </c>
      <c r="F249">
        <v>100</v>
      </c>
      <c r="G249">
        <v>90</v>
      </c>
      <c r="H249">
        <v>100</v>
      </c>
      <c r="I249">
        <v>80</v>
      </c>
      <c r="J249">
        <v>110</v>
      </c>
      <c r="K249">
        <v>200</v>
      </c>
      <c r="L249">
        <v>95</v>
      </c>
      <c r="M249">
        <v>10</v>
      </c>
      <c r="N249">
        <v>1</v>
      </c>
      <c r="O249">
        <v>130</v>
      </c>
      <c r="P249">
        <v>130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867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150</v>
      </c>
      <c r="I250">
        <v>110</v>
      </c>
      <c r="J250">
        <v>110</v>
      </c>
      <c r="K250">
        <v>100</v>
      </c>
      <c r="L250">
        <v>110</v>
      </c>
      <c r="M250">
        <v>10</v>
      </c>
      <c r="N250">
        <v>1</v>
      </c>
      <c r="O250">
        <v>200</v>
      </c>
      <c r="P250">
        <v>120</v>
      </c>
      <c r="Q250">
        <v>80</v>
      </c>
      <c r="R250">
        <v>90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870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871</v>
      </c>
      <c r="C251" t="s">
        <v>872</v>
      </c>
      <c r="D251">
        <v>64</v>
      </c>
      <c r="E251">
        <v>125</v>
      </c>
      <c r="F251">
        <v>100</v>
      </c>
      <c r="G251">
        <v>100</v>
      </c>
      <c r="H251">
        <v>100</v>
      </c>
      <c r="I251">
        <v>110</v>
      </c>
      <c r="J251">
        <v>120</v>
      </c>
      <c r="K251">
        <v>100</v>
      </c>
      <c r="L251">
        <v>80</v>
      </c>
      <c r="M251">
        <v>10</v>
      </c>
      <c r="N251">
        <v>1</v>
      </c>
      <c r="O251">
        <v>300</v>
      </c>
      <c r="P251">
        <v>140</v>
      </c>
      <c r="Q251">
        <v>75</v>
      </c>
      <c r="R251">
        <v>90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873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874</v>
      </c>
      <c r="C252" t="s">
        <v>875</v>
      </c>
      <c r="D252">
        <v>59</v>
      </c>
      <c r="E252">
        <v>120</v>
      </c>
      <c r="F252">
        <v>100</v>
      </c>
      <c r="G252">
        <v>100</v>
      </c>
      <c r="H252">
        <v>120</v>
      </c>
      <c r="I252">
        <v>100</v>
      </c>
      <c r="J252">
        <v>220</v>
      </c>
      <c r="K252">
        <v>130</v>
      </c>
      <c r="L252">
        <v>90</v>
      </c>
      <c r="M252">
        <v>10</v>
      </c>
      <c r="N252">
        <v>1</v>
      </c>
      <c r="O252">
        <v>250</v>
      </c>
      <c r="P252">
        <v>150</v>
      </c>
      <c r="Q252">
        <v>100</v>
      </c>
      <c r="R252">
        <v>90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1196</v>
      </c>
      <c r="AE252" t="s">
        <v>1159</v>
      </c>
      <c r="AF252">
        <v>672</v>
      </c>
      <c r="AG252" t="s">
        <v>877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878</v>
      </c>
      <c r="C253" t="s">
        <v>879</v>
      </c>
      <c r="D253">
        <v>57</v>
      </c>
      <c r="E253">
        <v>100</v>
      </c>
      <c r="F253">
        <v>100</v>
      </c>
      <c r="G253">
        <v>150</v>
      </c>
      <c r="H253">
        <v>100</v>
      </c>
      <c r="I253">
        <v>100</v>
      </c>
      <c r="J253">
        <v>130</v>
      </c>
      <c r="K253">
        <v>200</v>
      </c>
      <c r="L253">
        <v>130</v>
      </c>
      <c r="M253">
        <v>10</v>
      </c>
      <c r="N253">
        <v>1</v>
      </c>
      <c r="O253">
        <v>180</v>
      </c>
      <c r="P253">
        <v>100</v>
      </c>
      <c r="Q253">
        <v>120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1098</v>
      </c>
      <c r="AD253" t="s">
        <v>1196</v>
      </c>
      <c r="AF253">
        <v>540</v>
      </c>
      <c r="AG253" t="s">
        <v>880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881</v>
      </c>
      <c r="C254" t="s">
        <v>882</v>
      </c>
      <c r="D254">
        <v>65</v>
      </c>
      <c r="E254">
        <v>120</v>
      </c>
      <c r="F254">
        <v>100</v>
      </c>
      <c r="G254">
        <v>100</v>
      </c>
      <c r="H254">
        <v>125</v>
      </c>
      <c r="I254">
        <v>100</v>
      </c>
      <c r="J254">
        <v>135</v>
      </c>
      <c r="K254">
        <v>200</v>
      </c>
      <c r="L254">
        <v>110</v>
      </c>
      <c r="M254">
        <v>10</v>
      </c>
      <c r="N254">
        <v>1</v>
      </c>
      <c r="O254">
        <v>150</v>
      </c>
      <c r="P254">
        <v>180</v>
      </c>
      <c r="Q254">
        <v>75</v>
      </c>
      <c r="R254">
        <v>90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641</v>
      </c>
      <c r="AD254" t="s">
        <v>1196</v>
      </c>
      <c r="AF254">
        <v>384</v>
      </c>
      <c r="AG254" t="s">
        <v>883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120</v>
      </c>
      <c r="J255">
        <v>100</v>
      </c>
      <c r="K255">
        <v>100</v>
      </c>
      <c r="L255">
        <v>120</v>
      </c>
      <c r="M255">
        <v>10</v>
      </c>
      <c r="N255">
        <v>2</v>
      </c>
      <c r="O255">
        <v>100</v>
      </c>
      <c r="P255">
        <v>100</v>
      </c>
      <c r="Q255">
        <v>95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F255">
        <v>420</v>
      </c>
      <c r="AG255" t="s">
        <v>886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120</v>
      </c>
      <c r="K256">
        <v>100</v>
      </c>
      <c r="L256">
        <v>120</v>
      </c>
      <c r="M256">
        <v>10</v>
      </c>
      <c r="N256">
        <v>2</v>
      </c>
      <c r="O256">
        <v>70</v>
      </c>
      <c r="P256">
        <v>100</v>
      </c>
      <c r="Q256">
        <v>95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F256">
        <v>420</v>
      </c>
      <c r="AG256" t="s">
        <v>888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120</v>
      </c>
      <c r="M257">
        <v>10</v>
      </c>
      <c r="N257">
        <v>2</v>
      </c>
      <c r="O257">
        <v>130</v>
      </c>
      <c r="P257">
        <v>100</v>
      </c>
      <c r="Q257">
        <v>95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F257">
        <v>420</v>
      </c>
      <c r="AG257" t="s">
        <v>890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120</v>
      </c>
      <c r="M258">
        <v>10</v>
      </c>
      <c r="N258">
        <v>2</v>
      </c>
      <c r="O258">
        <v>100</v>
      </c>
      <c r="P258">
        <v>130</v>
      </c>
      <c r="Q258">
        <v>95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F258">
        <v>420</v>
      </c>
      <c r="AG258" t="s">
        <v>892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250</v>
      </c>
      <c r="H259">
        <v>100</v>
      </c>
      <c r="I259">
        <v>100</v>
      </c>
      <c r="J259">
        <v>100</v>
      </c>
      <c r="K259">
        <v>600</v>
      </c>
      <c r="L259">
        <v>110</v>
      </c>
      <c r="M259">
        <v>10</v>
      </c>
      <c r="N259">
        <v>1</v>
      </c>
      <c r="O259">
        <v>0</v>
      </c>
      <c r="P259">
        <v>100</v>
      </c>
      <c r="Q259">
        <v>105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1112</v>
      </c>
      <c r="AF259">
        <v>108</v>
      </c>
      <c r="AG259" t="s">
        <v>895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896</v>
      </c>
      <c r="C260" t="s">
        <v>894</v>
      </c>
      <c r="D260">
        <v>28</v>
      </c>
      <c r="E260">
        <v>90</v>
      </c>
      <c r="F260">
        <v>100</v>
      </c>
      <c r="G260">
        <v>250</v>
      </c>
      <c r="H260">
        <v>100</v>
      </c>
      <c r="I260">
        <v>100</v>
      </c>
      <c r="J260">
        <v>100</v>
      </c>
      <c r="K260">
        <v>600</v>
      </c>
      <c r="L260">
        <v>100</v>
      </c>
      <c r="M260">
        <v>10</v>
      </c>
      <c r="N260">
        <v>1</v>
      </c>
      <c r="O260">
        <v>0</v>
      </c>
      <c r="P260">
        <v>100</v>
      </c>
      <c r="Q260">
        <v>100</v>
      </c>
      <c r="R260">
        <v>110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1112</v>
      </c>
      <c r="AF260">
        <v>336</v>
      </c>
      <c r="AG260" t="s">
        <v>898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899</v>
      </c>
      <c r="C261" t="s">
        <v>900</v>
      </c>
      <c r="D261">
        <v>40</v>
      </c>
      <c r="E261">
        <v>100</v>
      </c>
      <c r="F261">
        <v>100</v>
      </c>
      <c r="G261">
        <v>25</v>
      </c>
      <c r="H261">
        <v>25</v>
      </c>
      <c r="I261">
        <v>140</v>
      </c>
      <c r="J261">
        <v>120</v>
      </c>
      <c r="K261">
        <v>150</v>
      </c>
      <c r="L261">
        <v>105</v>
      </c>
      <c r="M261">
        <v>10</v>
      </c>
      <c r="N261">
        <v>7</v>
      </c>
      <c r="O261">
        <v>50</v>
      </c>
      <c r="P261">
        <v>50</v>
      </c>
      <c r="Q261">
        <v>105</v>
      </c>
      <c r="R261">
        <v>80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901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250</v>
      </c>
      <c r="H262">
        <v>90</v>
      </c>
      <c r="I262">
        <v>110</v>
      </c>
      <c r="J262">
        <v>140</v>
      </c>
      <c r="K262">
        <v>500</v>
      </c>
      <c r="L262">
        <v>105</v>
      </c>
      <c r="M262">
        <v>10</v>
      </c>
      <c r="N262">
        <v>1</v>
      </c>
      <c r="O262">
        <v>0</v>
      </c>
      <c r="P262">
        <v>130</v>
      </c>
      <c r="Q262">
        <v>120</v>
      </c>
      <c r="R262">
        <v>70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1120</v>
      </c>
      <c r="AF262">
        <v>336</v>
      </c>
      <c r="AG262" t="s">
        <v>904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1120</v>
      </c>
      <c r="AE263" t="s">
        <v>1180</v>
      </c>
      <c r="AF263">
        <v>384</v>
      </c>
      <c r="AG263" t="s">
        <v>907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80</v>
      </c>
      <c r="I264">
        <v>90</v>
      </c>
      <c r="J264">
        <v>110</v>
      </c>
      <c r="K264">
        <v>130</v>
      </c>
      <c r="L264">
        <v>150</v>
      </c>
      <c r="M264">
        <v>10</v>
      </c>
      <c r="N264">
        <v>3</v>
      </c>
      <c r="O264">
        <v>160</v>
      </c>
      <c r="P264">
        <v>130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1106</v>
      </c>
      <c r="AD264" t="s">
        <v>1120</v>
      </c>
      <c r="AF264">
        <v>312</v>
      </c>
      <c r="AG264" t="s">
        <v>910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913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80</v>
      </c>
      <c r="H266">
        <v>100</v>
      </c>
      <c r="I266">
        <v>100</v>
      </c>
      <c r="J266">
        <v>140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120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1168</v>
      </c>
      <c r="AD266" t="s">
        <v>1120</v>
      </c>
      <c r="AF266">
        <v>252</v>
      </c>
      <c r="AG266" t="s">
        <v>916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917</v>
      </c>
      <c r="C267" t="s">
        <v>918</v>
      </c>
      <c r="D267">
        <v>40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120</v>
      </c>
      <c r="M267">
        <v>10</v>
      </c>
      <c r="N267">
        <v>1</v>
      </c>
      <c r="O267">
        <v>40</v>
      </c>
      <c r="P267">
        <v>80</v>
      </c>
      <c r="Q267">
        <v>115</v>
      </c>
      <c r="R267">
        <v>80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1112</v>
      </c>
      <c r="AF267">
        <v>432</v>
      </c>
      <c r="AG267" t="s">
        <v>919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120</v>
      </c>
      <c r="H268">
        <v>60</v>
      </c>
      <c r="I268">
        <v>120</v>
      </c>
      <c r="J268">
        <v>120</v>
      </c>
      <c r="K268">
        <v>300</v>
      </c>
      <c r="L268">
        <v>120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60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1120</v>
      </c>
      <c r="AF268">
        <v>720</v>
      </c>
      <c r="AG268" t="s">
        <v>923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924</v>
      </c>
      <c r="C269" t="s">
        <v>925</v>
      </c>
      <c r="D269">
        <v>25</v>
      </c>
      <c r="E269">
        <v>100</v>
      </c>
      <c r="F269">
        <v>100</v>
      </c>
      <c r="G269">
        <v>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400</v>
      </c>
      <c r="P269">
        <v>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1112</v>
      </c>
      <c r="AF269">
        <v>468</v>
      </c>
      <c r="AG269" t="s">
        <v>926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927</v>
      </c>
      <c r="C270" t="s">
        <v>928</v>
      </c>
      <c r="D270">
        <v>42</v>
      </c>
      <c r="E270">
        <v>110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516</v>
      </c>
      <c r="AD270" t="s">
        <v>1112</v>
      </c>
      <c r="AF270">
        <v>540</v>
      </c>
      <c r="AG270" t="s">
        <v>929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930</v>
      </c>
      <c r="C271" t="s">
        <v>931</v>
      </c>
      <c r="D271">
        <v>28</v>
      </c>
      <c r="E271">
        <v>80</v>
      </c>
      <c r="F271">
        <v>100</v>
      </c>
      <c r="G271">
        <v>0</v>
      </c>
      <c r="H271">
        <v>50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1112</v>
      </c>
      <c r="AF271">
        <v>336</v>
      </c>
      <c r="AG271" t="s">
        <v>932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933</v>
      </c>
      <c r="C272" t="s">
        <v>934</v>
      </c>
      <c r="D272">
        <v>30</v>
      </c>
      <c r="E272">
        <v>110</v>
      </c>
      <c r="F272">
        <v>100</v>
      </c>
      <c r="G272">
        <v>0</v>
      </c>
      <c r="H272">
        <v>60</v>
      </c>
      <c r="I272">
        <v>115</v>
      </c>
      <c r="J272">
        <v>100</v>
      </c>
      <c r="K272">
        <v>100</v>
      </c>
      <c r="L272">
        <v>120</v>
      </c>
      <c r="M272">
        <v>10</v>
      </c>
      <c r="N272">
        <v>1</v>
      </c>
      <c r="O272">
        <v>350</v>
      </c>
      <c r="P272">
        <v>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935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936</v>
      </c>
      <c r="C273" t="s">
        <v>937</v>
      </c>
      <c r="D273">
        <v>31</v>
      </c>
      <c r="E273">
        <v>100</v>
      </c>
      <c r="F273">
        <v>100</v>
      </c>
      <c r="G273">
        <v>80</v>
      </c>
      <c r="H273">
        <v>100</v>
      </c>
      <c r="I273">
        <v>100</v>
      </c>
      <c r="J273">
        <v>100</v>
      </c>
      <c r="K273">
        <v>100</v>
      </c>
      <c r="L273">
        <v>110</v>
      </c>
      <c r="M273">
        <v>10</v>
      </c>
      <c r="N273">
        <v>1</v>
      </c>
      <c r="O273">
        <v>0</v>
      </c>
      <c r="P273">
        <v>50</v>
      </c>
      <c r="Q273">
        <v>100</v>
      </c>
      <c r="R273">
        <v>120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1120</v>
      </c>
      <c r="AF273">
        <v>252</v>
      </c>
      <c r="AG273" t="s">
        <v>938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939</v>
      </c>
      <c r="C274" t="s">
        <v>940</v>
      </c>
      <c r="D274">
        <v>61</v>
      </c>
      <c r="E274">
        <v>90</v>
      </c>
      <c r="F274">
        <v>100</v>
      </c>
      <c r="G274">
        <v>60</v>
      </c>
      <c r="H274">
        <v>30</v>
      </c>
      <c r="I274">
        <v>100</v>
      </c>
      <c r="J274">
        <v>100</v>
      </c>
      <c r="K274">
        <v>140</v>
      </c>
      <c r="L274">
        <v>120</v>
      </c>
      <c r="M274">
        <v>10</v>
      </c>
      <c r="N274">
        <v>1</v>
      </c>
      <c r="O274">
        <v>150</v>
      </c>
      <c r="P274">
        <v>130</v>
      </c>
      <c r="Q274">
        <v>90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1120</v>
      </c>
      <c r="AF274">
        <v>576</v>
      </c>
      <c r="AG274" t="s">
        <v>942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943</v>
      </c>
      <c r="C275" t="s">
        <v>944</v>
      </c>
      <c r="D275">
        <v>65</v>
      </c>
      <c r="E275">
        <v>80</v>
      </c>
      <c r="F275">
        <v>100</v>
      </c>
      <c r="G275">
        <v>25</v>
      </c>
      <c r="H275">
        <v>30</v>
      </c>
      <c r="I275">
        <v>100</v>
      </c>
      <c r="J275">
        <v>100</v>
      </c>
      <c r="K275">
        <v>340</v>
      </c>
      <c r="L275">
        <v>125</v>
      </c>
      <c r="M275">
        <v>10</v>
      </c>
      <c r="N275">
        <v>1</v>
      </c>
      <c r="O275">
        <v>120</v>
      </c>
      <c r="P275">
        <v>140</v>
      </c>
      <c r="Q275">
        <v>85</v>
      </c>
      <c r="R275">
        <v>80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1119</v>
      </c>
      <c r="AF275">
        <v>576</v>
      </c>
      <c r="AG275" t="s">
        <v>945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946</v>
      </c>
      <c r="C276" t="s">
        <v>947</v>
      </c>
      <c r="D276">
        <v>61</v>
      </c>
      <c r="E276">
        <v>110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85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1118</v>
      </c>
      <c r="AF276">
        <v>480</v>
      </c>
      <c r="AG276" t="s">
        <v>948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110</v>
      </c>
      <c r="H277">
        <v>50</v>
      </c>
      <c r="I277">
        <v>70</v>
      </c>
      <c r="J277">
        <v>80</v>
      </c>
      <c r="K277">
        <v>90</v>
      </c>
      <c r="L277">
        <v>180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1120</v>
      </c>
      <c r="AF277">
        <v>900</v>
      </c>
      <c r="AG277" t="s">
        <v>951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952</v>
      </c>
      <c r="C278" t="s">
        <v>953</v>
      </c>
      <c r="D278">
        <v>61</v>
      </c>
      <c r="E278">
        <v>80</v>
      </c>
      <c r="F278">
        <v>100</v>
      </c>
      <c r="G278">
        <v>60</v>
      </c>
      <c r="H278">
        <v>60</v>
      </c>
      <c r="I278">
        <v>120</v>
      </c>
      <c r="J278">
        <v>100</v>
      </c>
      <c r="K278">
        <v>100</v>
      </c>
      <c r="L278">
        <v>110</v>
      </c>
      <c r="M278">
        <v>10</v>
      </c>
      <c r="N278">
        <v>1</v>
      </c>
      <c r="O278">
        <v>180</v>
      </c>
      <c r="P278">
        <v>180</v>
      </c>
      <c r="Q278">
        <v>85</v>
      </c>
      <c r="R278">
        <v>80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1119</v>
      </c>
      <c r="AF278">
        <v>432</v>
      </c>
      <c r="AG278" t="s">
        <v>954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955</v>
      </c>
      <c r="C279" t="s">
        <v>956</v>
      </c>
      <c r="D279">
        <v>72</v>
      </c>
      <c r="E279">
        <v>90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120</v>
      </c>
      <c r="P279">
        <v>120</v>
      </c>
      <c r="Q279">
        <v>80</v>
      </c>
      <c r="R279">
        <v>110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1120</v>
      </c>
      <c r="AF279">
        <v>288</v>
      </c>
      <c r="AG279" t="s">
        <v>957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200</v>
      </c>
      <c r="L280">
        <v>100</v>
      </c>
      <c r="M280">
        <v>10</v>
      </c>
      <c r="N280">
        <v>1</v>
      </c>
      <c r="O280">
        <v>100</v>
      </c>
      <c r="P280">
        <v>80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641</v>
      </c>
      <c r="AD280" t="s">
        <v>1120</v>
      </c>
      <c r="AF280">
        <v>1080</v>
      </c>
      <c r="AG280" t="s">
        <v>960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961</v>
      </c>
      <c r="C281" t="s">
        <v>962</v>
      </c>
      <c r="D281">
        <v>45</v>
      </c>
      <c r="E281">
        <v>100</v>
      </c>
      <c r="F281">
        <v>100</v>
      </c>
      <c r="G281">
        <v>20</v>
      </c>
      <c r="H281">
        <v>120</v>
      </c>
      <c r="I281">
        <v>120</v>
      </c>
      <c r="J281">
        <v>120</v>
      </c>
      <c r="K281">
        <v>25</v>
      </c>
      <c r="L281">
        <v>115</v>
      </c>
      <c r="M281">
        <v>10</v>
      </c>
      <c r="N281">
        <v>1</v>
      </c>
      <c r="O281">
        <v>0</v>
      </c>
      <c r="P281">
        <v>80</v>
      </c>
      <c r="Q281">
        <v>100</v>
      </c>
      <c r="R281">
        <v>80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1120</v>
      </c>
      <c r="AF281">
        <v>384</v>
      </c>
      <c r="AG281" t="s">
        <v>963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964</v>
      </c>
      <c r="C282" t="s">
        <v>965</v>
      </c>
      <c r="D282">
        <v>37</v>
      </c>
      <c r="E282">
        <v>100</v>
      </c>
      <c r="F282">
        <v>100</v>
      </c>
      <c r="G282">
        <v>20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1120</v>
      </c>
      <c r="AF282">
        <v>540</v>
      </c>
      <c r="AG282" t="s">
        <v>966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967</v>
      </c>
      <c r="C283" t="s">
        <v>968</v>
      </c>
      <c r="D283">
        <v>60</v>
      </c>
      <c r="E283">
        <v>140</v>
      </c>
      <c r="F283">
        <v>100</v>
      </c>
      <c r="G283">
        <v>20</v>
      </c>
      <c r="H283">
        <v>100</v>
      </c>
      <c r="I283">
        <v>105</v>
      </c>
      <c r="J283">
        <v>105</v>
      </c>
      <c r="K283">
        <v>100</v>
      </c>
      <c r="L283">
        <v>130</v>
      </c>
      <c r="M283">
        <v>15</v>
      </c>
      <c r="N283">
        <v>1</v>
      </c>
      <c r="O283">
        <v>140</v>
      </c>
      <c r="P283">
        <v>20</v>
      </c>
      <c r="Q283">
        <v>110</v>
      </c>
      <c r="R283">
        <v>80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1195</v>
      </c>
      <c r="AD283" t="s">
        <v>1112</v>
      </c>
      <c r="AE283" t="s">
        <v>327</v>
      </c>
      <c r="AF283">
        <v>720</v>
      </c>
      <c r="AG283" t="s">
        <v>969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970</v>
      </c>
      <c r="C284" t="s">
        <v>971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972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973</v>
      </c>
      <c r="C285" t="s">
        <v>974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1092</v>
      </c>
      <c r="AD285" t="s">
        <v>115</v>
      </c>
      <c r="AE285" t="s">
        <v>327</v>
      </c>
      <c r="AF285">
        <v>936</v>
      </c>
      <c r="AG285" t="s">
        <v>975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976</v>
      </c>
      <c r="C286" t="s">
        <v>977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978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979</v>
      </c>
      <c r="C287" t="s">
        <v>980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981</v>
      </c>
      <c r="AH287">
        <v>0</v>
      </c>
      <c r="AI287">
        <v>-1</v>
      </c>
      <c r="AJ287">
        <v>1</v>
      </c>
      <c r="AK287" t="s">
        <v>1171</v>
      </c>
    </row>
    <row r="288" spans="1:37" x14ac:dyDescent="0.4">
      <c r="A288">
        <v>4285</v>
      </c>
      <c r="B288" t="s">
        <v>982</v>
      </c>
      <c r="C288" t="s">
        <v>983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984</v>
      </c>
      <c r="AF288">
        <v>216</v>
      </c>
      <c r="AG288" t="s">
        <v>985</v>
      </c>
      <c r="AH288">
        <v>0</v>
      </c>
      <c r="AI288">
        <v>0.5</v>
      </c>
      <c r="AJ288">
        <v>1</v>
      </c>
      <c r="AK288" t="s">
        <v>1171</v>
      </c>
    </row>
    <row r="289" spans="1:37" x14ac:dyDescent="0.4">
      <c r="A289">
        <v>4286</v>
      </c>
      <c r="B289" t="s">
        <v>986</v>
      </c>
      <c r="C289" t="s">
        <v>987</v>
      </c>
      <c r="D289">
        <v>99</v>
      </c>
      <c r="E289">
        <v>150</v>
      </c>
      <c r="F289">
        <v>100</v>
      </c>
      <c r="G289">
        <v>60</v>
      </c>
      <c r="H289">
        <v>70</v>
      </c>
      <c r="I289">
        <v>100</v>
      </c>
      <c r="J289">
        <v>100</v>
      </c>
      <c r="K289">
        <v>170</v>
      </c>
      <c r="L289">
        <v>100</v>
      </c>
      <c r="M289">
        <v>10</v>
      </c>
      <c r="N289">
        <v>3</v>
      </c>
      <c r="O289">
        <v>50</v>
      </c>
      <c r="P289">
        <v>60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1165</v>
      </c>
      <c r="AD289" t="s">
        <v>99</v>
      </c>
      <c r="AF289">
        <v>504</v>
      </c>
      <c r="AG289" t="s">
        <v>988</v>
      </c>
      <c r="AH289">
        <v>0</v>
      </c>
      <c r="AI289">
        <v>0.5</v>
      </c>
      <c r="AJ289">
        <v>1</v>
      </c>
    </row>
    <row r="290" spans="1:37" x14ac:dyDescent="0.4">
      <c r="A290">
        <v>4287</v>
      </c>
      <c r="B290" t="s">
        <v>989</v>
      </c>
      <c r="C290" t="s">
        <v>990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991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992</v>
      </c>
      <c r="C291" t="s">
        <v>993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1119</v>
      </c>
      <c r="AF291">
        <v>384</v>
      </c>
      <c r="AG291" t="s">
        <v>994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995</v>
      </c>
      <c r="C292" t="s">
        <v>996</v>
      </c>
      <c r="D292">
        <v>69</v>
      </c>
      <c r="E292">
        <v>105</v>
      </c>
      <c r="F292">
        <v>100</v>
      </c>
      <c r="G292">
        <v>50</v>
      </c>
      <c r="H292">
        <v>50</v>
      </c>
      <c r="I292">
        <v>110</v>
      </c>
      <c r="J292">
        <v>130</v>
      </c>
      <c r="K292">
        <v>100</v>
      </c>
      <c r="L292">
        <v>110</v>
      </c>
      <c r="M292">
        <v>25</v>
      </c>
      <c r="N292">
        <v>2</v>
      </c>
      <c r="O292">
        <v>70</v>
      </c>
      <c r="P292">
        <v>100</v>
      </c>
      <c r="Q292">
        <v>105</v>
      </c>
      <c r="R292">
        <v>95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997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998</v>
      </c>
      <c r="C293" t="s">
        <v>999</v>
      </c>
      <c r="D293">
        <v>51</v>
      </c>
      <c r="E293">
        <v>120</v>
      </c>
      <c r="F293">
        <v>100</v>
      </c>
      <c r="G293">
        <v>50</v>
      </c>
      <c r="H293">
        <v>100</v>
      </c>
      <c r="I293">
        <v>100</v>
      </c>
      <c r="J293">
        <v>100</v>
      </c>
      <c r="K293">
        <v>180</v>
      </c>
      <c r="L293">
        <v>140</v>
      </c>
      <c r="M293">
        <v>10</v>
      </c>
      <c r="N293">
        <v>3</v>
      </c>
      <c r="O293">
        <v>100</v>
      </c>
      <c r="P293">
        <v>130</v>
      </c>
      <c r="Q293">
        <v>120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F293">
        <v>576</v>
      </c>
      <c r="AG293" t="s">
        <v>1000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1001</v>
      </c>
      <c r="C294" t="s">
        <v>1002</v>
      </c>
      <c r="D294">
        <v>40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1003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1004</v>
      </c>
      <c r="C295" t="s">
        <v>1005</v>
      </c>
      <c r="D295">
        <v>65</v>
      </c>
      <c r="E295">
        <v>135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250</v>
      </c>
      <c r="L295">
        <v>115</v>
      </c>
      <c r="M295">
        <v>10</v>
      </c>
      <c r="N295">
        <v>2</v>
      </c>
      <c r="O295">
        <v>50</v>
      </c>
      <c r="P295">
        <v>300</v>
      </c>
      <c r="Q295">
        <v>115</v>
      </c>
      <c r="R295">
        <v>90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F295">
        <v>624</v>
      </c>
      <c r="AG295" t="s">
        <v>1006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1007</v>
      </c>
      <c r="C296" t="s">
        <v>1008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170</v>
      </c>
      <c r="J296">
        <v>110</v>
      </c>
      <c r="K296">
        <v>400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115</v>
      </c>
      <c r="R296">
        <v>140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1009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1010</v>
      </c>
      <c r="C297" t="s">
        <v>1011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130</v>
      </c>
      <c r="M297">
        <v>20</v>
      </c>
      <c r="N297">
        <v>3</v>
      </c>
      <c r="O297">
        <v>30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1012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1013</v>
      </c>
      <c r="C298" t="s">
        <v>1014</v>
      </c>
      <c r="D298">
        <v>43</v>
      </c>
      <c r="E298">
        <v>130</v>
      </c>
      <c r="F298">
        <v>100</v>
      </c>
      <c r="G298">
        <v>40</v>
      </c>
      <c r="H298">
        <v>50</v>
      </c>
      <c r="I298">
        <v>100</v>
      </c>
      <c r="J298">
        <v>110</v>
      </c>
      <c r="K298">
        <v>80</v>
      </c>
      <c r="L298">
        <v>120</v>
      </c>
      <c r="M298">
        <v>10</v>
      </c>
      <c r="N298">
        <v>1</v>
      </c>
      <c r="O298">
        <v>5</v>
      </c>
      <c r="P298">
        <v>100</v>
      </c>
      <c r="Q298">
        <v>100</v>
      </c>
      <c r="R298">
        <v>110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1112</v>
      </c>
      <c r="AF298">
        <v>672</v>
      </c>
      <c r="AG298" t="s">
        <v>1015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1016</v>
      </c>
      <c r="C299" t="s">
        <v>1096</v>
      </c>
      <c r="D299">
        <v>61</v>
      </c>
      <c r="E299">
        <v>120</v>
      </c>
      <c r="F299">
        <v>100</v>
      </c>
      <c r="G299">
        <v>120</v>
      </c>
      <c r="H299">
        <v>100</v>
      </c>
      <c r="I299">
        <v>95</v>
      </c>
      <c r="J299">
        <v>120</v>
      </c>
      <c r="K299">
        <v>200</v>
      </c>
      <c r="L299">
        <v>120</v>
      </c>
      <c r="M299">
        <v>10</v>
      </c>
      <c r="N299">
        <v>1</v>
      </c>
      <c r="O299">
        <v>70</v>
      </c>
      <c r="P299">
        <v>70</v>
      </c>
      <c r="Q299">
        <v>110</v>
      </c>
      <c r="R299">
        <v>120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456</v>
      </c>
      <c r="AD299" t="s">
        <v>99</v>
      </c>
      <c r="AF299">
        <v>540</v>
      </c>
      <c r="AG299" t="s">
        <v>1017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1018</v>
      </c>
      <c r="C300" t="s">
        <v>1019</v>
      </c>
      <c r="D300">
        <v>46</v>
      </c>
      <c r="E300">
        <v>100</v>
      </c>
      <c r="F300">
        <v>100</v>
      </c>
      <c r="G300">
        <v>30</v>
      </c>
      <c r="H300">
        <v>40</v>
      </c>
      <c r="I300">
        <v>110</v>
      </c>
      <c r="J300">
        <v>90</v>
      </c>
      <c r="K300">
        <v>200</v>
      </c>
      <c r="L300">
        <v>100</v>
      </c>
      <c r="M300">
        <v>15</v>
      </c>
      <c r="N300">
        <v>3</v>
      </c>
      <c r="O300">
        <v>30</v>
      </c>
      <c r="P300">
        <v>60</v>
      </c>
      <c r="Q300">
        <v>120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1098</v>
      </c>
      <c r="AD300" t="s">
        <v>42</v>
      </c>
      <c r="AF300">
        <v>624</v>
      </c>
      <c r="AG300" t="s">
        <v>1020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1176</v>
      </c>
      <c r="C301" t="s">
        <v>1177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981</v>
      </c>
      <c r="AH301">
        <v>0</v>
      </c>
      <c r="AI301">
        <v>-1</v>
      </c>
      <c r="AJ301">
        <v>1</v>
      </c>
      <c r="AK301" t="s">
        <v>1178</v>
      </c>
    </row>
    <row r="302" spans="1:37" x14ac:dyDescent="0.4">
      <c r="A302">
        <v>4299</v>
      </c>
      <c r="B302" t="s">
        <v>1186</v>
      </c>
      <c r="C302" t="s">
        <v>1188</v>
      </c>
      <c r="D302">
        <v>56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1</v>
      </c>
      <c r="O302">
        <v>100</v>
      </c>
      <c r="P302">
        <v>100</v>
      </c>
      <c r="Q302">
        <v>100</v>
      </c>
      <c r="R302">
        <v>100</v>
      </c>
      <c r="S302">
        <v>10</v>
      </c>
      <c r="T302">
        <v>12</v>
      </c>
      <c r="U302" t="s">
        <v>47</v>
      </c>
      <c r="V302" t="s">
        <v>48</v>
      </c>
      <c r="W302" t="s">
        <v>63</v>
      </c>
      <c r="X302">
        <v>1292</v>
      </c>
      <c r="Y302">
        <v>340</v>
      </c>
      <c r="Z302">
        <v>792</v>
      </c>
      <c r="AA302">
        <v>155</v>
      </c>
      <c r="AB302" t="s">
        <v>41</v>
      </c>
      <c r="AC302" t="s">
        <v>181</v>
      </c>
      <c r="AD302" t="s">
        <v>42</v>
      </c>
      <c r="AF302">
        <v>825</v>
      </c>
      <c r="AG302" t="s">
        <v>1187</v>
      </c>
      <c r="AH302">
        <v>0</v>
      </c>
      <c r="AI302">
        <v>0.5</v>
      </c>
      <c r="AJ302">
        <v>1</v>
      </c>
    </row>
    <row r="303" spans="1:37" x14ac:dyDescent="0.4">
      <c r="A303">
        <v>5000</v>
      </c>
      <c r="B303" t="s">
        <v>44</v>
      </c>
      <c r="C303" t="s">
        <v>37</v>
      </c>
      <c r="D303">
        <v>50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100</v>
      </c>
      <c r="M303">
        <v>5</v>
      </c>
      <c r="N303">
        <v>1</v>
      </c>
      <c r="O303">
        <v>50</v>
      </c>
      <c r="P303">
        <v>50</v>
      </c>
      <c r="Q303">
        <v>100</v>
      </c>
      <c r="R303">
        <v>100</v>
      </c>
      <c r="S303">
        <v>10</v>
      </c>
      <c r="T303">
        <v>12</v>
      </c>
      <c r="U303" t="s">
        <v>38</v>
      </c>
      <c r="V303" t="s">
        <v>39</v>
      </c>
      <c r="W303" t="s">
        <v>40</v>
      </c>
      <c r="X303">
        <v>1872</v>
      </c>
      <c r="Y303">
        <v>480</v>
      </c>
      <c r="Z303">
        <v>672</v>
      </c>
      <c r="AA303">
        <v>400</v>
      </c>
      <c r="AB303" t="s">
        <v>41</v>
      </c>
      <c r="AC303" t="s">
        <v>39</v>
      </c>
      <c r="AD303" t="s">
        <v>1117</v>
      </c>
      <c r="AF303">
        <v>288</v>
      </c>
      <c r="AG303" t="s">
        <v>43</v>
      </c>
      <c r="AH303">
        <v>0</v>
      </c>
      <c r="AI303">
        <v>0.5</v>
      </c>
      <c r="AJ303">
        <v>1.1000000000000001</v>
      </c>
    </row>
    <row r="304" spans="1:37" x14ac:dyDescent="0.4">
      <c r="A304">
        <v>6000</v>
      </c>
      <c r="B304" t="s">
        <v>1093</v>
      </c>
      <c r="C304" t="s">
        <v>565</v>
      </c>
      <c r="D304">
        <v>65</v>
      </c>
      <c r="E304">
        <v>15</v>
      </c>
      <c r="F304">
        <v>100</v>
      </c>
      <c r="G304">
        <v>100</v>
      </c>
      <c r="H304">
        <v>100</v>
      </c>
      <c r="I304">
        <v>120</v>
      </c>
      <c r="J304">
        <v>120</v>
      </c>
      <c r="K304">
        <v>200</v>
      </c>
      <c r="L304">
        <v>75</v>
      </c>
      <c r="M304">
        <v>15</v>
      </c>
      <c r="N304">
        <v>1</v>
      </c>
      <c r="O304">
        <v>40</v>
      </c>
      <c r="P304">
        <v>130</v>
      </c>
      <c r="Q304">
        <v>0</v>
      </c>
      <c r="R304">
        <v>0</v>
      </c>
      <c r="S304">
        <v>10</v>
      </c>
      <c r="T304">
        <v>12</v>
      </c>
      <c r="U304" t="s">
        <v>38</v>
      </c>
      <c r="V304" t="s">
        <v>219</v>
      </c>
      <c r="W304" t="s">
        <v>274</v>
      </c>
      <c r="X304">
        <v>1276</v>
      </c>
      <c r="Y304">
        <v>288</v>
      </c>
      <c r="Z304">
        <v>576</v>
      </c>
      <c r="AA304">
        <v>150</v>
      </c>
      <c r="AB304" t="s">
        <v>119</v>
      </c>
      <c r="AC304" t="s">
        <v>566</v>
      </c>
      <c r="AD304" t="s">
        <v>1120</v>
      </c>
      <c r="AF304">
        <v>180</v>
      </c>
      <c r="AG304" t="s">
        <v>567</v>
      </c>
      <c r="AH304">
        <v>0</v>
      </c>
      <c r="AI304">
        <v>0.5</v>
      </c>
      <c r="AJ304">
        <v>1</v>
      </c>
      <c r="AK304" t="s">
        <v>1094</v>
      </c>
    </row>
    <row r="305" spans="1:37" x14ac:dyDescent="0.4">
      <c r="A305">
        <v>6001</v>
      </c>
      <c r="B305" t="s">
        <v>1102</v>
      </c>
      <c r="C305" t="s">
        <v>77</v>
      </c>
      <c r="D305">
        <v>13</v>
      </c>
      <c r="E305">
        <v>100</v>
      </c>
      <c r="F305">
        <v>100</v>
      </c>
      <c r="G305">
        <v>100</v>
      </c>
      <c r="H305">
        <v>80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0</v>
      </c>
      <c r="O305">
        <v>100</v>
      </c>
      <c r="P305">
        <v>100</v>
      </c>
      <c r="Q305">
        <v>0</v>
      </c>
      <c r="R305">
        <v>0</v>
      </c>
      <c r="S305">
        <v>1</v>
      </c>
      <c r="T305">
        <v>1</v>
      </c>
      <c r="U305" t="s">
        <v>47</v>
      </c>
      <c r="V305" t="s">
        <v>48</v>
      </c>
      <c r="W305" t="s">
        <v>619</v>
      </c>
      <c r="X305">
        <v>701</v>
      </c>
      <c r="Y305">
        <v>1</v>
      </c>
      <c r="Z305">
        <v>1</v>
      </c>
      <c r="AA305">
        <v>-1</v>
      </c>
      <c r="AB305" t="s">
        <v>41</v>
      </c>
      <c r="AC305" t="s">
        <v>1089</v>
      </c>
      <c r="AD305" t="s">
        <v>59</v>
      </c>
      <c r="AF305">
        <v>288</v>
      </c>
      <c r="AG305" t="s">
        <v>79</v>
      </c>
      <c r="AH305">
        <v>0</v>
      </c>
      <c r="AI305">
        <v>-1</v>
      </c>
      <c r="AJ305">
        <v>1.2</v>
      </c>
    </row>
    <row r="306" spans="1:37" x14ac:dyDescent="0.4">
      <c r="A306">
        <v>6002</v>
      </c>
      <c r="B306" t="s">
        <v>1103</v>
      </c>
      <c r="C306" t="s">
        <v>1104</v>
      </c>
      <c r="D306">
        <v>24</v>
      </c>
      <c r="E306">
        <v>90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105</v>
      </c>
      <c r="M306">
        <v>10</v>
      </c>
      <c r="N306">
        <v>1</v>
      </c>
      <c r="O306">
        <v>100</v>
      </c>
      <c r="P306">
        <v>100</v>
      </c>
      <c r="Q306">
        <v>0</v>
      </c>
      <c r="R306">
        <v>0</v>
      </c>
      <c r="S306">
        <v>12</v>
      </c>
      <c r="T306">
        <v>12</v>
      </c>
      <c r="U306" t="s">
        <v>38</v>
      </c>
      <c r="V306" t="s">
        <v>48</v>
      </c>
      <c r="W306" t="s">
        <v>619</v>
      </c>
      <c r="X306">
        <v>500</v>
      </c>
      <c r="Y306">
        <v>288</v>
      </c>
      <c r="Z306">
        <v>288</v>
      </c>
      <c r="AA306">
        <v>120</v>
      </c>
      <c r="AB306" t="s">
        <v>41</v>
      </c>
      <c r="AC306" t="s">
        <v>1088</v>
      </c>
      <c r="AD306" t="s">
        <v>1120</v>
      </c>
      <c r="AF306">
        <v>504</v>
      </c>
      <c r="AG306" t="s">
        <v>283</v>
      </c>
      <c r="AH306">
        <v>0</v>
      </c>
      <c r="AI306">
        <v>0.5</v>
      </c>
      <c r="AJ306">
        <v>0.7</v>
      </c>
      <c r="AK306" t="s">
        <v>1105</v>
      </c>
    </row>
    <row r="307" spans="1:37" x14ac:dyDescent="0.4">
      <c r="A307">
        <v>6003</v>
      </c>
      <c r="B307" t="s">
        <v>1122</v>
      </c>
      <c r="C307" t="s">
        <v>1123</v>
      </c>
      <c r="D307">
        <v>48</v>
      </c>
      <c r="E307">
        <v>70</v>
      </c>
      <c r="F307">
        <v>100</v>
      </c>
      <c r="G307">
        <v>50</v>
      </c>
      <c r="H307">
        <v>100</v>
      </c>
      <c r="I307">
        <v>125</v>
      </c>
      <c r="J307">
        <v>100</v>
      </c>
      <c r="K307">
        <v>100</v>
      </c>
      <c r="L307">
        <v>125</v>
      </c>
      <c r="M307">
        <v>15</v>
      </c>
      <c r="N307">
        <v>1</v>
      </c>
      <c r="O307">
        <v>300</v>
      </c>
      <c r="P307">
        <v>350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49</v>
      </c>
      <c r="X307">
        <v>902</v>
      </c>
      <c r="Y307">
        <v>432</v>
      </c>
      <c r="Z307">
        <v>648</v>
      </c>
      <c r="AA307">
        <v>150</v>
      </c>
      <c r="AB307" t="s">
        <v>119</v>
      </c>
      <c r="AC307" t="s">
        <v>120</v>
      </c>
      <c r="AD307" t="s">
        <v>1120</v>
      </c>
      <c r="AE307" t="s">
        <v>1205</v>
      </c>
      <c r="AF307">
        <v>216</v>
      </c>
      <c r="AG307" t="s">
        <v>1124</v>
      </c>
      <c r="AH307">
        <v>0</v>
      </c>
      <c r="AI307">
        <v>0.5</v>
      </c>
      <c r="AJ307">
        <v>1</v>
      </c>
    </row>
    <row r="308" spans="1:37" x14ac:dyDescent="0.4">
      <c r="A308">
        <v>6004</v>
      </c>
      <c r="B308" t="s">
        <v>1125</v>
      </c>
      <c r="C308" t="s">
        <v>1126</v>
      </c>
      <c r="D308">
        <v>38</v>
      </c>
      <c r="E308">
        <v>100</v>
      </c>
      <c r="F308">
        <v>100</v>
      </c>
      <c r="G308">
        <v>20</v>
      </c>
      <c r="H308">
        <v>100</v>
      </c>
      <c r="I308">
        <v>130</v>
      </c>
      <c r="J308">
        <v>100</v>
      </c>
      <c r="K308">
        <v>100</v>
      </c>
      <c r="L308">
        <v>100</v>
      </c>
      <c r="M308">
        <v>10</v>
      </c>
      <c r="N308">
        <v>3</v>
      </c>
      <c r="O308">
        <v>40</v>
      </c>
      <c r="P308">
        <v>120</v>
      </c>
      <c r="Q308">
        <v>100</v>
      </c>
      <c r="R308">
        <v>100</v>
      </c>
      <c r="S308">
        <v>10</v>
      </c>
      <c r="T308">
        <v>12</v>
      </c>
      <c r="U308" t="s">
        <v>38</v>
      </c>
      <c r="V308" t="s">
        <v>53</v>
      </c>
      <c r="W308" t="s">
        <v>40</v>
      </c>
      <c r="X308">
        <v>1540</v>
      </c>
      <c r="Y308">
        <v>576</v>
      </c>
      <c r="Z308">
        <v>720</v>
      </c>
      <c r="AA308">
        <v>300</v>
      </c>
      <c r="AB308" t="s">
        <v>41</v>
      </c>
      <c r="AC308" t="s">
        <v>41</v>
      </c>
      <c r="AD308" t="s">
        <v>1119</v>
      </c>
      <c r="AF308">
        <v>324</v>
      </c>
      <c r="AG308" t="s">
        <v>1127</v>
      </c>
      <c r="AH308">
        <v>0</v>
      </c>
      <c r="AI308">
        <v>0.5</v>
      </c>
      <c r="AJ308">
        <v>1</v>
      </c>
    </row>
    <row r="309" spans="1:37" x14ac:dyDescent="0.4">
      <c r="A309">
        <v>6005</v>
      </c>
      <c r="B309" t="s">
        <v>1133</v>
      </c>
      <c r="C309" t="s">
        <v>1134</v>
      </c>
      <c r="D309">
        <v>34</v>
      </c>
      <c r="E309">
        <v>100</v>
      </c>
      <c r="F309">
        <v>100</v>
      </c>
      <c r="G309">
        <v>100</v>
      </c>
      <c r="H309">
        <v>100</v>
      </c>
      <c r="I309">
        <v>140</v>
      </c>
      <c r="J309">
        <v>100</v>
      </c>
      <c r="K309">
        <v>400</v>
      </c>
      <c r="L309">
        <v>100</v>
      </c>
      <c r="M309">
        <v>10</v>
      </c>
      <c r="N309">
        <v>1</v>
      </c>
      <c r="O309">
        <v>0</v>
      </c>
      <c r="P309">
        <v>60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53</v>
      </c>
      <c r="W309" t="s">
        <v>49</v>
      </c>
      <c r="X309">
        <v>1000</v>
      </c>
      <c r="Y309">
        <v>1000</v>
      </c>
      <c r="Z309">
        <v>500</v>
      </c>
      <c r="AA309">
        <v>140</v>
      </c>
      <c r="AB309" t="s">
        <v>41</v>
      </c>
      <c r="AC309" t="s">
        <v>275</v>
      </c>
      <c r="AD309" t="s">
        <v>1119</v>
      </c>
      <c r="AF309">
        <v>620</v>
      </c>
      <c r="AG309" t="s">
        <v>103</v>
      </c>
      <c r="AH309">
        <v>0</v>
      </c>
      <c r="AI309">
        <v>0.5</v>
      </c>
      <c r="AJ309">
        <v>1</v>
      </c>
      <c r="AK309" t="s">
        <v>1132</v>
      </c>
    </row>
    <row r="310" spans="1:37" x14ac:dyDescent="0.4">
      <c r="A310">
        <v>6006</v>
      </c>
      <c r="B310" t="s">
        <v>1135</v>
      </c>
      <c r="C310" t="s">
        <v>1138</v>
      </c>
      <c r="D310">
        <v>31</v>
      </c>
      <c r="E310">
        <v>130</v>
      </c>
      <c r="F310">
        <v>100</v>
      </c>
      <c r="G310">
        <v>100</v>
      </c>
      <c r="H310">
        <v>130</v>
      </c>
      <c r="I310">
        <v>100</v>
      </c>
      <c r="J310">
        <v>100</v>
      </c>
      <c r="K310">
        <v>80</v>
      </c>
      <c r="L310">
        <v>100</v>
      </c>
      <c r="M310">
        <v>10</v>
      </c>
      <c r="N310">
        <v>1</v>
      </c>
      <c r="O310">
        <v>130</v>
      </c>
      <c r="P310">
        <v>100</v>
      </c>
      <c r="Q310">
        <v>105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916</v>
      </c>
      <c r="Y310">
        <v>576</v>
      </c>
      <c r="Z310">
        <v>648</v>
      </c>
      <c r="AA310">
        <v>250</v>
      </c>
      <c r="AB310" t="s">
        <v>41</v>
      </c>
      <c r="AC310" t="s">
        <v>48</v>
      </c>
      <c r="AD310" t="s">
        <v>1119</v>
      </c>
      <c r="AE310" t="s">
        <v>1183</v>
      </c>
      <c r="AF310">
        <v>180</v>
      </c>
      <c r="AG310" t="s">
        <v>1141</v>
      </c>
      <c r="AH310">
        <v>0</v>
      </c>
      <c r="AI310">
        <v>0.5</v>
      </c>
      <c r="AJ310">
        <v>1</v>
      </c>
    </row>
    <row r="311" spans="1:37" x14ac:dyDescent="0.4">
      <c r="A311">
        <v>6007</v>
      </c>
      <c r="B311" s="9" t="s">
        <v>1136</v>
      </c>
      <c r="C311" t="s">
        <v>1139</v>
      </c>
      <c r="D311">
        <v>33</v>
      </c>
      <c r="E311">
        <v>100</v>
      </c>
      <c r="F311">
        <v>100</v>
      </c>
      <c r="G311">
        <v>100</v>
      </c>
      <c r="H311">
        <v>100</v>
      </c>
      <c r="I311">
        <v>130</v>
      </c>
      <c r="J311">
        <v>85</v>
      </c>
      <c r="K311">
        <v>100</v>
      </c>
      <c r="L311">
        <v>130</v>
      </c>
      <c r="M311">
        <v>10</v>
      </c>
      <c r="N311">
        <v>1</v>
      </c>
      <c r="O311">
        <v>100</v>
      </c>
      <c r="P311">
        <v>100</v>
      </c>
      <c r="Q311">
        <v>105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1200</v>
      </c>
      <c r="Y311">
        <v>576</v>
      </c>
      <c r="Z311">
        <v>648</v>
      </c>
      <c r="AA311">
        <v>160</v>
      </c>
      <c r="AB311" t="s">
        <v>41</v>
      </c>
      <c r="AC311" t="s">
        <v>48</v>
      </c>
      <c r="AD311" t="s">
        <v>1119</v>
      </c>
      <c r="AE311" t="s">
        <v>1183</v>
      </c>
      <c r="AF311">
        <v>144</v>
      </c>
      <c r="AG311" t="s">
        <v>1142</v>
      </c>
      <c r="AH311">
        <v>0</v>
      </c>
      <c r="AI311">
        <v>0.5</v>
      </c>
      <c r="AJ311">
        <v>1</v>
      </c>
    </row>
    <row r="312" spans="1:37" x14ac:dyDescent="0.4">
      <c r="A312">
        <v>6008</v>
      </c>
      <c r="B312" s="9" t="s">
        <v>1137</v>
      </c>
      <c r="C312" t="s">
        <v>1140</v>
      </c>
      <c r="D312">
        <v>36</v>
      </c>
      <c r="E312">
        <v>95</v>
      </c>
      <c r="F312">
        <v>100</v>
      </c>
      <c r="G312">
        <v>130</v>
      </c>
      <c r="H312">
        <v>100</v>
      </c>
      <c r="I312">
        <v>90</v>
      </c>
      <c r="J312">
        <v>130</v>
      </c>
      <c r="K312">
        <v>110</v>
      </c>
      <c r="L312">
        <v>100</v>
      </c>
      <c r="M312">
        <v>10</v>
      </c>
      <c r="N312">
        <v>1</v>
      </c>
      <c r="O312">
        <v>100</v>
      </c>
      <c r="P312">
        <v>130</v>
      </c>
      <c r="Q312">
        <v>112</v>
      </c>
      <c r="R312">
        <v>105</v>
      </c>
      <c r="S312">
        <v>10</v>
      </c>
      <c r="T312">
        <v>12</v>
      </c>
      <c r="U312" t="s">
        <v>47</v>
      </c>
      <c r="V312" t="s">
        <v>48</v>
      </c>
      <c r="W312" t="s">
        <v>113</v>
      </c>
      <c r="X312">
        <v>800</v>
      </c>
      <c r="Y312">
        <v>576</v>
      </c>
      <c r="Z312">
        <v>648</v>
      </c>
      <c r="AA312">
        <v>200</v>
      </c>
      <c r="AB312" t="s">
        <v>41</v>
      </c>
      <c r="AC312" t="s">
        <v>48</v>
      </c>
      <c r="AD312" t="s">
        <v>1119</v>
      </c>
      <c r="AE312" t="s">
        <v>1183</v>
      </c>
      <c r="AF312">
        <v>144</v>
      </c>
      <c r="AG312" t="s">
        <v>1143</v>
      </c>
      <c r="AH312">
        <v>0</v>
      </c>
      <c r="AI312">
        <v>0.5</v>
      </c>
      <c r="AJ312">
        <v>1</v>
      </c>
    </row>
    <row r="313" spans="1:37" x14ac:dyDescent="0.4">
      <c r="A313">
        <v>6009</v>
      </c>
      <c r="B313" t="s">
        <v>1144</v>
      </c>
      <c r="C313" t="s">
        <v>1147</v>
      </c>
      <c r="D313">
        <v>18</v>
      </c>
      <c r="E313">
        <v>100</v>
      </c>
      <c r="F313">
        <v>100</v>
      </c>
      <c r="G313">
        <v>100</v>
      </c>
      <c r="H313">
        <v>30</v>
      </c>
      <c r="I313">
        <v>100</v>
      </c>
      <c r="J313">
        <v>140</v>
      </c>
      <c r="K313">
        <v>100</v>
      </c>
      <c r="L313">
        <v>160</v>
      </c>
      <c r="M313">
        <v>10</v>
      </c>
      <c r="N313">
        <v>1</v>
      </c>
      <c r="O313">
        <v>50</v>
      </c>
      <c r="P313">
        <v>50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384</v>
      </c>
      <c r="Z313">
        <v>288</v>
      </c>
      <c r="AA313">
        <v>160</v>
      </c>
      <c r="AB313" t="s">
        <v>41</v>
      </c>
      <c r="AC313" t="s">
        <v>48</v>
      </c>
      <c r="AD313" t="s">
        <v>1118</v>
      </c>
      <c r="AE313" t="s">
        <v>1183</v>
      </c>
      <c r="AF313">
        <v>180</v>
      </c>
      <c r="AG313" t="s">
        <v>1152</v>
      </c>
      <c r="AH313">
        <v>0</v>
      </c>
      <c r="AI313">
        <v>0.25</v>
      </c>
      <c r="AJ313">
        <v>1</v>
      </c>
    </row>
    <row r="314" spans="1:37" x14ac:dyDescent="0.4">
      <c r="A314">
        <v>6010</v>
      </c>
      <c r="B314" t="s">
        <v>1145</v>
      </c>
      <c r="C314" t="s">
        <v>1148</v>
      </c>
      <c r="D314">
        <v>20</v>
      </c>
      <c r="E314">
        <v>100</v>
      </c>
      <c r="F314">
        <v>100</v>
      </c>
      <c r="G314">
        <v>100</v>
      </c>
      <c r="H314">
        <v>30</v>
      </c>
      <c r="I314">
        <v>140</v>
      </c>
      <c r="J314">
        <v>140</v>
      </c>
      <c r="K314">
        <v>100</v>
      </c>
      <c r="L314">
        <v>160</v>
      </c>
      <c r="M314">
        <v>10</v>
      </c>
      <c r="N314">
        <v>1</v>
      </c>
      <c r="O314">
        <v>50</v>
      </c>
      <c r="P314">
        <v>50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80</v>
      </c>
      <c r="AB314" t="s">
        <v>41</v>
      </c>
      <c r="AC314" t="s">
        <v>48</v>
      </c>
      <c r="AD314" t="s">
        <v>1118</v>
      </c>
      <c r="AE314" t="s">
        <v>1183</v>
      </c>
      <c r="AF314">
        <v>144</v>
      </c>
      <c r="AG314" t="s">
        <v>1153</v>
      </c>
      <c r="AH314">
        <v>0</v>
      </c>
      <c r="AI314">
        <v>0.25</v>
      </c>
      <c r="AJ314">
        <v>1</v>
      </c>
    </row>
    <row r="315" spans="1:37" x14ac:dyDescent="0.4">
      <c r="A315">
        <v>6011</v>
      </c>
      <c r="B315" t="s">
        <v>1146</v>
      </c>
      <c r="C315" t="s">
        <v>1149</v>
      </c>
      <c r="D315">
        <v>22</v>
      </c>
      <c r="E315">
        <v>100</v>
      </c>
      <c r="F315">
        <v>100</v>
      </c>
      <c r="G315">
        <v>100</v>
      </c>
      <c r="H315">
        <v>30</v>
      </c>
      <c r="I315">
        <v>100</v>
      </c>
      <c r="J315">
        <v>140</v>
      </c>
      <c r="K315">
        <v>100</v>
      </c>
      <c r="L315">
        <v>160</v>
      </c>
      <c r="M315">
        <v>10</v>
      </c>
      <c r="N315">
        <v>1</v>
      </c>
      <c r="O315">
        <v>50</v>
      </c>
      <c r="P315">
        <v>50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48</v>
      </c>
      <c r="W315" t="s">
        <v>49</v>
      </c>
      <c r="X315">
        <v>600</v>
      </c>
      <c r="Y315">
        <v>576</v>
      </c>
      <c r="Z315">
        <v>288</v>
      </c>
      <c r="AA315">
        <v>140</v>
      </c>
      <c r="AB315" t="s">
        <v>41</v>
      </c>
      <c r="AC315" t="s">
        <v>48</v>
      </c>
      <c r="AD315" t="s">
        <v>1118</v>
      </c>
      <c r="AE315" t="s">
        <v>1183</v>
      </c>
      <c r="AF315">
        <v>144</v>
      </c>
      <c r="AG315" t="s">
        <v>1154</v>
      </c>
      <c r="AH315">
        <v>0</v>
      </c>
      <c r="AI315">
        <v>0.25</v>
      </c>
      <c r="AJ315">
        <v>1</v>
      </c>
    </row>
    <row r="316" spans="1:37" x14ac:dyDescent="0.4">
      <c r="A316">
        <v>6012</v>
      </c>
      <c r="B316" t="s">
        <v>1150</v>
      </c>
      <c r="C316" t="s">
        <v>1151</v>
      </c>
      <c r="D316">
        <v>20</v>
      </c>
      <c r="E316">
        <v>100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</v>
      </c>
      <c r="N316">
        <v>0</v>
      </c>
      <c r="O316">
        <v>100</v>
      </c>
      <c r="P316">
        <v>100</v>
      </c>
      <c r="Q316">
        <v>170</v>
      </c>
      <c r="R316">
        <v>170</v>
      </c>
      <c r="S316">
        <v>10</v>
      </c>
      <c r="T316">
        <v>12</v>
      </c>
      <c r="U316" t="s">
        <v>47</v>
      </c>
      <c r="V316" t="s">
        <v>140</v>
      </c>
      <c r="W316" t="s">
        <v>54</v>
      </c>
      <c r="X316">
        <v>1001</v>
      </c>
      <c r="Y316">
        <v>1</v>
      </c>
      <c r="Z316">
        <v>1</v>
      </c>
      <c r="AA316">
        <v>1000</v>
      </c>
      <c r="AB316" t="s">
        <v>41</v>
      </c>
      <c r="AC316" t="s">
        <v>58</v>
      </c>
      <c r="AD316" t="s">
        <v>59</v>
      </c>
      <c r="AE316" t="s">
        <v>1183</v>
      </c>
      <c r="AF316">
        <v>672</v>
      </c>
      <c r="AG316" t="s">
        <v>334</v>
      </c>
      <c r="AH316">
        <v>0</v>
      </c>
      <c r="AI316">
        <v>-1</v>
      </c>
      <c r="AJ316">
        <v>1.05</v>
      </c>
    </row>
    <row r="317" spans="1:37" x14ac:dyDescent="0.4">
      <c r="A317">
        <v>6013</v>
      </c>
      <c r="B317" t="s">
        <v>1157</v>
      </c>
      <c r="C317" t="s">
        <v>1159</v>
      </c>
      <c r="D317">
        <v>36</v>
      </c>
      <c r="E317">
        <v>90</v>
      </c>
      <c r="F317">
        <v>100</v>
      </c>
      <c r="G317">
        <v>0</v>
      </c>
      <c r="H317">
        <v>80</v>
      </c>
      <c r="I317">
        <v>120</v>
      </c>
      <c r="J317">
        <v>115</v>
      </c>
      <c r="K317">
        <v>0</v>
      </c>
      <c r="L317">
        <v>130</v>
      </c>
      <c r="M317">
        <v>10</v>
      </c>
      <c r="N317">
        <v>1</v>
      </c>
      <c r="O317">
        <v>0</v>
      </c>
      <c r="P317">
        <v>0</v>
      </c>
      <c r="Q317">
        <v>110</v>
      </c>
      <c r="R317">
        <v>80</v>
      </c>
      <c r="S317">
        <v>10</v>
      </c>
      <c r="T317">
        <v>12</v>
      </c>
      <c r="U317" t="s">
        <v>38</v>
      </c>
      <c r="V317" t="s">
        <v>39</v>
      </c>
      <c r="W317" t="s">
        <v>437</v>
      </c>
      <c r="X317">
        <v>1472</v>
      </c>
      <c r="Y317">
        <v>288</v>
      </c>
      <c r="Z317">
        <v>672</v>
      </c>
      <c r="AA317">
        <v>180</v>
      </c>
      <c r="AB317" t="s">
        <v>41</v>
      </c>
      <c r="AC317" t="s">
        <v>39</v>
      </c>
      <c r="AD317" t="s">
        <v>99</v>
      </c>
      <c r="AE317" t="s">
        <v>1159</v>
      </c>
      <c r="AF317">
        <v>528</v>
      </c>
      <c r="AG317" t="s">
        <v>1155</v>
      </c>
      <c r="AH317">
        <v>0</v>
      </c>
      <c r="AI317">
        <v>0.5</v>
      </c>
      <c r="AJ317">
        <v>1</v>
      </c>
    </row>
    <row r="318" spans="1:37" x14ac:dyDescent="0.4">
      <c r="A318">
        <v>6014</v>
      </c>
      <c r="B318" t="s">
        <v>1158</v>
      </c>
      <c r="C318" t="s">
        <v>1160</v>
      </c>
      <c r="D318">
        <v>42</v>
      </c>
      <c r="E318">
        <v>90</v>
      </c>
      <c r="F318">
        <v>100</v>
      </c>
      <c r="G318">
        <v>0</v>
      </c>
      <c r="H318">
        <v>80</v>
      </c>
      <c r="I318">
        <v>120</v>
      </c>
      <c r="J318">
        <v>115</v>
      </c>
      <c r="K318">
        <v>0</v>
      </c>
      <c r="L318">
        <v>200</v>
      </c>
      <c r="M318">
        <v>10</v>
      </c>
      <c r="N318">
        <v>1</v>
      </c>
      <c r="O318">
        <v>0</v>
      </c>
      <c r="P318">
        <v>0</v>
      </c>
      <c r="Q318">
        <v>125</v>
      </c>
      <c r="R318">
        <v>80</v>
      </c>
      <c r="S318">
        <v>10</v>
      </c>
      <c r="T318">
        <v>12</v>
      </c>
      <c r="U318" t="s">
        <v>38</v>
      </c>
      <c r="V318" t="s">
        <v>39</v>
      </c>
      <c r="W318" t="s">
        <v>1026</v>
      </c>
      <c r="X318">
        <v>1272</v>
      </c>
      <c r="Y318">
        <v>288</v>
      </c>
      <c r="Z318">
        <v>672</v>
      </c>
      <c r="AA318">
        <v>170</v>
      </c>
      <c r="AB318" t="s">
        <v>119</v>
      </c>
      <c r="AC318" t="s">
        <v>225</v>
      </c>
      <c r="AD318" t="s">
        <v>99</v>
      </c>
      <c r="AE318" t="s">
        <v>1159</v>
      </c>
      <c r="AF318">
        <v>528</v>
      </c>
      <c r="AG318" t="s">
        <v>1156</v>
      </c>
      <c r="AH318">
        <v>0</v>
      </c>
      <c r="AI318">
        <v>0.5</v>
      </c>
      <c r="AJ318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1075</v>
      </c>
    </row>
    <row r="2" spans="1:2" x14ac:dyDescent="0.4">
      <c r="A2">
        <v>0</v>
      </c>
      <c r="B2" t="s">
        <v>1038</v>
      </c>
    </row>
    <row r="3" spans="1:2" x14ac:dyDescent="0.4">
      <c r="A3">
        <v>1</v>
      </c>
      <c r="B3" t="s">
        <v>1039</v>
      </c>
    </row>
    <row r="4" spans="1:2" x14ac:dyDescent="0.4">
      <c r="A4">
        <v>2</v>
      </c>
      <c r="B4" t="s">
        <v>1040</v>
      </c>
    </row>
    <row r="5" spans="1:2" x14ac:dyDescent="0.4">
      <c r="A5">
        <v>3</v>
      </c>
      <c r="B5" t="s">
        <v>1041</v>
      </c>
    </row>
    <row r="6" spans="1:2" x14ac:dyDescent="0.4">
      <c r="A6">
        <v>4</v>
      </c>
      <c r="B6" t="s">
        <v>1042</v>
      </c>
    </row>
    <row r="7" spans="1:2" x14ac:dyDescent="0.4">
      <c r="A7">
        <v>5</v>
      </c>
      <c r="B7" t="s">
        <v>1043</v>
      </c>
    </row>
    <row r="8" spans="1:2" x14ac:dyDescent="0.4">
      <c r="A8">
        <v>6</v>
      </c>
      <c r="B8" t="s">
        <v>1044</v>
      </c>
    </row>
    <row r="9" spans="1:2" x14ac:dyDescent="0.4">
      <c r="A9">
        <v>7</v>
      </c>
      <c r="B9" t="s">
        <v>1045</v>
      </c>
    </row>
    <row r="10" spans="1:2" x14ac:dyDescent="0.4">
      <c r="A10">
        <v>8</v>
      </c>
      <c r="B10" t="s">
        <v>1046</v>
      </c>
    </row>
    <row r="11" spans="1:2" x14ac:dyDescent="0.4">
      <c r="A11">
        <v>9</v>
      </c>
      <c r="B11" t="s">
        <v>1047</v>
      </c>
    </row>
    <row r="12" spans="1:2" x14ac:dyDescent="0.4">
      <c r="A12">
        <v>10</v>
      </c>
      <c r="B12" t="s">
        <v>1048</v>
      </c>
    </row>
    <row r="13" spans="1:2" x14ac:dyDescent="0.4">
      <c r="A13">
        <v>11</v>
      </c>
      <c r="B13" t="s">
        <v>1049</v>
      </c>
    </row>
    <row r="14" spans="1:2" x14ac:dyDescent="0.4">
      <c r="A14">
        <v>12</v>
      </c>
      <c r="B14" t="s">
        <v>1050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1022</v>
      </c>
      <c r="B1" t="s">
        <v>28</v>
      </c>
      <c r="C1" t="s">
        <v>1076</v>
      </c>
      <c r="D1" t="s">
        <v>1077</v>
      </c>
      <c r="E1" t="s">
        <v>1036</v>
      </c>
      <c r="F1" t="s">
        <v>1037</v>
      </c>
    </row>
    <row r="2" spans="1:6" x14ac:dyDescent="0.4">
      <c r="A2" t="s">
        <v>1051</v>
      </c>
      <c r="B2" t="s">
        <v>1038</v>
      </c>
      <c r="C2">
        <v>0</v>
      </c>
      <c r="D2">
        <v>1</v>
      </c>
    </row>
    <row r="3" spans="1:6" x14ac:dyDescent="0.4">
      <c r="A3" t="s">
        <v>1051</v>
      </c>
      <c r="B3" t="s">
        <v>1039</v>
      </c>
      <c r="C3">
        <v>0</v>
      </c>
      <c r="D3">
        <v>2</v>
      </c>
      <c r="E3" t="s">
        <v>1078</v>
      </c>
      <c r="F3" t="s">
        <v>1079</v>
      </c>
    </row>
    <row r="4" spans="1:6" x14ac:dyDescent="0.4">
      <c r="A4" t="s">
        <v>1051</v>
      </c>
      <c r="B4" t="s">
        <v>1040</v>
      </c>
      <c r="C4">
        <v>0</v>
      </c>
      <c r="D4">
        <v>2</v>
      </c>
      <c r="E4" t="s">
        <v>1080</v>
      </c>
      <c r="F4" t="s">
        <v>1081</v>
      </c>
    </row>
    <row r="5" spans="1:6" x14ac:dyDescent="0.4">
      <c r="A5" t="s">
        <v>1054</v>
      </c>
      <c r="B5" t="s">
        <v>1038</v>
      </c>
      <c r="C5">
        <v>0</v>
      </c>
      <c r="D5">
        <v>1</v>
      </c>
    </row>
    <row r="6" spans="1:6" x14ac:dyDescent="0.4">
      <c r="A6" t="s">
        <v>1054</v>
      </c>
      <c r="B6" t="s">
        <v>1039</v>
      </c>
      <c r="C6">
        <v>0</v>
      </c>
      <c r="D6">
        <v>2</v>
      </c>
      <c r="E6" t="s">
        <v>1082</v>
      </c>
      <c r="F6" t="s">
        <v>1083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1027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1027</v>
      </c>
      <c r="C1" s="7" t="s">
        <v>4</v>
      </c>
      <c r="D1" s="7" t="s">
        <v>11</v>
      </c>
      <c r="E1" s="7" t="s">
        <v>1028</v>
      </c>
      <c r="F1" s="7" t="s">
        <v>16</v>
      </c>
      <c r="G1" s="6" t="s">
        <v>1029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3.4999285787164571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12.25406102251104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36.122779813704462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99.294420364375753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267.3286503701591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482.03567435078105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891.78673666388045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1091.1334044285161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1719.3034980508569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2130.146778768717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3374.7918518993724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4231.4980090590079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6278.7576265350153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7770.9441265463993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11607.377847105086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12985.402679284571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18472.368563779044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20451.889053888764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28286.797118279614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30389.495574219869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54760.637331060898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30"/>
  <sheetViews>
    <sheetView workbookViewId="0">
      <pane ySplit="1" topLeftCell="A2" activePane="bottomLeft" state="frozen"/>
      <selection pane="bottomLeft" activeCell="B19" sqref="B19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  <c r="N1" t="s">
        <v>1023</v>
      </c>
    </row>
    <row r="2" spans="1:14" x14ac:dyDescent="0.4">
      <c r="A2" t="s">
        <v>1024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1130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0</v>
      </c>
      <c r="G4">
        <v>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1025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1162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1108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50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115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115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150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1190</v>
      </c>
      <c r="B22">
        <v>120</v>
      </c>
      <c r="C22">
        <v>130</v>
      </c>
      <c r="D22">
        <v>120</v>
      </c>
      <c r="E22">
        <v>100</v>
      </c>
      <c r="F22">
        <v>100</v>
      </c>
      <c r="G22">
        <v>110</v>
      </c>
      <c r="H22">
        <v>120</v>
      </c>
      <c r="I22">
        <v>100</v>
      </c>
      <c r="J22">
        <v>100</v>
      </c>
      <c r="K22">
        <v>100</v>
      </c>
      <c r="L22">
        <v>110</v>
      </c>
      <c r="M22">
        <v>110</v>
      </c>
      <c r="N22">
        <v>1</v>
      </c>
    </row>
    <row r="23" spans="1:14" x14ac:dyDescent="0.4">
      <c r="A23" t="s">
        <v>286</v>
      </c>
      <c r="B23">
        <v>130</v>
      </c>
      <c r="C23">
        <v>115</v>
      </c>
      <c r="D23">
        <v>110</v>
      </c>
      <c r="E23">
        <v>100</v>
      </c>
      <c r="F23">
        <v>110</v>
      </c>
      <c r="G23">
        <v>95</v>
      </c>
      <c r="H23">
        <v>110</v>
      </c>
      <c r="I23">
        <v>100</v>
      </c>
      <c r="J23">
        <v>105</v>
      </c>
      <c r="K23">
        <v>95</v>
      </c>
      <c r="L23">
        <v>110</v>
      </c>
      <c r="M23">
        <v>110</v>
      </c>
      <c r="N23">
        <v>1</v>
      </c>
    </row>
    <row r="24" spans="1:14" x14ac:dyDescent="0.4">
      <c r="A24" t="s">
        <v>456</v>
      </c>
      <c r="B24">
        <v>150</v>
      </c>
      <c r="C24">
        <v>120</v>
      </c>
      <c r="D24">
        <v>110</v>
      </c>
      <c r="E24">
        <v>105</v>
      </c>
      <c r="F24">
        <v>110</v>
      </c>
      <c r="G24">
        <v>110</v>
      </c>
      <c r="H24">
        <v>115</v>
      </c>
      <c r="I24">
        <v>110</v>
      </c>
      <c r="J24">
        <v>110</v>
      </c>
      <c r="K24">
        <v>110</v>
      </c>
      <c r="L24">
        <v>120</v>
      </c>
      <c r="M24">
        <v>135</v>
      </c>
      <c r="N24">
        <v>2</v>
      </c>
    </row>
    <row r="25" spans="1:14" x14ac:dyDescent="0.4">
      <c r="A25" t="s">
        <v>181</v>
      </c>
      <c r="B25">
        <v>200</v>
      </c>
      <c r="C25">
        <v>125</v>
      </c>
      <c r="D25">
        <v>120</v>
      </c>
      <c r="E25">
        <v>105</v>
      </c>
      <c r="F25">
        <v>115</v>
      </c>
      <c r="G25">
        <v>120</v>
      </c>
      <c r="H25">
        <v>120</v>
      </c>
      <c r="I25">
        <v>120</v>
      </c>
      <c r="J25">
        <v>115</v>
      </c>
      <c r="K25">
        <v>115</v>
      </c>
      <c r="L25">
        <v>140</v>
      </c>
      <c r="M25">
        <v>145</v>
      </c>
      <c r="N25">
        <v>2</v>
      </c>
    </row>
    <row r="26" spans="1:14" x14ac:dyDescent="0.4">
      <c r="A26" t="s">
        <v>753</v>
      </c>
      <c r="B26">
        <v>240</v>
      </c>
      <c r="C26">
        <v>130</v>
      </c>
      <c r="D26">
        <v>130</v>
      </c>
      <c r="E26">
        <v>110</v>
      </c>
      <c r="F26">
        <v>120</v>
      </c>
      <c r="G26">
        <v>130</v>
      </c>
      <c r="H26">
        <v>125</v>
      </c>
      <c r="I26">
        <v>130</v>
      </c>
      <c r="J26">
        <v>120</v>
      </c>
      <c r="K26">
        <v>120</v>
      </c>
      <c r="L26">
        <v>160</v>
      </c>
      <c r="M26">
        <v>150</v>
      </c>
      <c r="N26">
        <v>3</v>
      </c>
    </row>
    <row r="27" spans="1:14" x14ac:dyDescent="0.4">
      <c r="A27" t="s">
        <v>192</v>
      </c>
      <c r="B27">
        <v>500</v>
      </c>
      <c r="C27">
        <v>130</v>
      </c>
      <c r="D27">
        <v>140</v>
      </c>
      <c r="E27">
        <v>110</v>
      </c>
      <c r="F27">
        <v>125</v>
      </c>
      <c r="G27">
        <v>140</v>
      </c>
      <c r="H27">
        <v>130</v>
      </c>
      <c r="I27">
        <v>140</v>
      </c>
      <c r="J27">
        <v>125</v>
      </c>
      <c r="K27">
        <v>125</v>
      </c>
      <c r="L27">
        <v>300</v>
      </c>
      <c r="M27">
        <v>300</v>
      </c>
      <c r="N27">
        <v>4</v>
      </c>
    </row>
    <row r="28" spans="1:14" x14ac:dyDescent="0.4">
      <c r="A28" t="s">
        <v>681</v>
      </c>
      <c r="B28">
        <v>1500</v>
      </c>
      <c r="C28">
        <v>140</v>
      </c>
      <c r="D28">
        <v>150</v>
      </c>
      <c r="E28">
        <v>115</v>
      </c>
      <c r="F28">
        <v>130</v>
      </c>
      <c r="G28">
        <v>150</v>
      </c>
      <c r="H28">
        <v>135</v>
      </c>
      <c r="I28">
        <v>150</v>
      </c>
      <c r="J28">
        <v>130</v>
      </c>
      <c r="K28">
        <v>130</v>
      </c>
      <c r="L28">
        <v>800</v>
      </c>
      <c r="M28">
        <v>800</v>
      </c>
      <c r="N28">
        <v>5</v>
      </c>
    </row>
    <row r="29" spans="1:14" x14ac:dyDescent="0.4">
      <c r="A29" t="s">
        <v>1163</v>
      </c>
      <c r="B29">
        <v>2000</v>
      </c>
      <c r="C29">
        <v>160</v>
      </c>
      <c r="D29">
        <v>160</v>
      </c>
      <c r="E29">
        <v>120</v>
      </c>
      <c r="F29">
        <v>150</v>
      </c>
      <c r="G29">
        <v>160</v>
      </c>
      <c r="H29">
        <v>140</v>
      </c>
      <c r="I29">
        <v>160</v>
      </c>
      <c r="J29">
        <v>135</v>
      </c>
      <c r="K29">
        <v>135</v>
      </c>
      <c r="L29">
        <v>1000</v>
      </c>
      <c r="M29">
        <v>1000</v>
      </c>
      <c r="N29">
        <v>5</v>
      </c>
    </row>
    <row r="30" spans="1:14" x14ac:dyDescent="0.4">
      <c r="A30" t="s">
        <v>1164</v>
      </c>
      <c r="B30">
        <v>3200</v>
      </c>
      <c r="C30">
        <v>190</v>
      </c>
      <c r="D30">
        <v>180</v>
      </c>
      <c r="E30">
        <v>125</v>
      </c>
      <c r="F30">
        <v>160</v>
      </c>
      <c r="G30">
        <v>180</v>
      </c>
      <c r="H30">
        <v>150</v>
      </c>
      <c r="I30">
        <v>180</v>
      </c>
      <c r="J30">
        <v>140</v>
      </c>
      <c r="K30">
        <v>140</v>
      </c>
      <c r="L30">
        <v>1200</v>
      </c>
      <c r="M30">
        <v>1200</v>
      </c>
      <c r="N3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O11" sqref="O11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1026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AA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4" sqref="W4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7" x14ac:dyDescent="0.4">
      <c r="A1" t="s">
        <v>3</v>
      </c>
      <c r="B1" s="1" t="s">
        <v>1027</v>
      </c>
      <c r="C1" s="1" t="s">
        <v>4</v>
      </c>
      <c r="D1" s="1" t="s">
        <v>11</v>
      </c>
      <c r="E1" s="1" t="s">
        <v>1028</v>
      </c>
      <c r="F1" s="1" t="s">
        <v>16</v>
      </c>
      <c r="G1" t="s">
        <v>1029</v>
      </c>
      <c r="H1" t="s">
        <v>14</v>
      </c>
      <c r="J1" s="1" t="s">
        <v>16</v>
      </c>
      <c r="K1" s="1" t="s">
        <v>1100</v>
      </c>
      <c r="L1" t="s">
        <v>1101</v>
      </c>
      <c r="M1" s="1" t="s">
        <v>1128</v>
      </c>
      <c r="Q1" s="1" t="s">
        <v>16</v>
      </c>
      <c r="R1" s="1" t="s">
        <v>1131</v>
      </c>
      <c r="T1" t="s">
        <v>1169</v>
      </c>
      <c r="U1" t="s">
        <v>1170</v>
      </c>
      <c r="W1" t="s">
        <v>1184</v>
      </c>
      <c r="X1" t="s">
        <v>1185</v>
      </c>
      <c r="Z1" t="s">
        <v>1203</v>
      </c>
    </row>
    <row r="2" spans="1:27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>(5+A2*2+10*B2)*MIN(1,0.8+A2*0.015)*T2</f>
        <v>6.4469254645277374</v>
      </c>
      <c r="E2" s="1">
        <v>2</v>
      </c>
      <c r="F2" s="1">
        <f>VLOOKUP($A2,Exp!$AE2:$AF100,2)/$E2</f>
        <v>3.4999285787164571</v>
      </c>
      <c r="G2">
        <f>FLOOR(A2*0.8,1)+1</f>
        <v>1</v>
      </c>
      <c r="H2">
        <f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>T2/(1+A2/100)</f>
        <v>0.97029702970297027</v>
      </c>
      <c r="W2">
        <f>F2*0.6</f>
        <v>2.0999571472298744</v>
      </c>
      <c r="Z2" s="1">
        <f>MIN(800,F2*0.8)+MAX(0,F2-1000)</f>
        <v>2.799942862973166</v>
      </c>
      <c r="AA2" t="s">
        <v>1204</v>
      </c>
    </row>
    <row r="3" spans="1:27" x14ac:dyDescent="0.4">
      <c r="A3">
        <v>2</v>
      </c>
      <c r="B3" s="1">
        <f t="shared" ref="B3:B66" si="0">FLOOR(A3/20,1)*FLOOR(A3/20,1)*MIN(2,A3/30)+FLOOR(A3/30,1)*FLOOR(A3/30,1)*5+POWER(2,A3/10)/10</f>
        <v>0.1148698354997035</v>
      </c>
      <c r="C3" s="1">
        <f t="shared" ref="C3:C66" si="1">(A3*20+A3*B3*2+30+(MAX(0,A3-20)*50))*0.7</f>
        <v>49.321635539399168</v>
      </c>
      <c r="D3" s="1">
        <f>(5+A3*2+10*B3)*MIN(1,0.8+A3*0.015)*T3</f>
        <v>8.1285999474348767</v>
      </c>
      <c r="E3" s="1">
        <f>E2+A3/(75-A3/1.5)</f>
        <v>2.0271493212669682</v>
      </c>
      <c r="F3" s="1">
        <f>VLOOKUP($A3,Exp!$AE3:$AF101,2)/$E3</f>
        <v>4.8339099326599326</v>
      </c>
      <c r="G3">
        <f>FLOOR(A3*0.8,1)+1</f>
        <v>2</v>
      </c>
      <c r="H3">
        <f>FLOOR(A3/3,1)+1</f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>M2+A3*4</f>
        <v>64</v>
      </c>
      <c r="O3">
        <f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>T3/(1+A3/100)</f>
        <v>0.94607843137254899</v>
      </c>
      <c r="W3">
        <f t="shared" ref="W3:W66" si="2">F3*0.6</f>
        <v>2.9003459595959593</v>
      </c>
      <c r="Z3" s="1">
        <f t="shared" ref="Z3:Z66" si="3">MIN(800,F3*0.8)+MAX(0,F3-1000)</f>
        <v>3.8671279461279462</v>
      </c>
    </row>
    <row r="4" spans="1:27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>(5+A4*2+10*B4)*MIN(1,0.8+A4*0.015)*T4</f>
        <v>9.8185511778126315</v>
      </c>
      <c r="E4" s="1">
        <f>E3+A4/(75-A4/1.5)</f>
        <v>2.0682452116779273</v>
      </c>
      <c r="F4" s="1">
        <f>VLOOKUP($A4,Exp!$AE4:$AF102,2)/$E4</f>
        <v>6.632206967326634</v>
      </c>
      <c r="G4">
        <f>FLOOR(A4*0.8,1)+1</f>
        <v>3</v>
      </c>
      <c r="H4">
        <f>FLOOR(A4/3,1)+1</f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>M3+A4*4</f>
        <v>76</v>
      </c>
      <c r="O4">
        <f>MAX(1,1+(1-POWER(1-(A4-10)/200,3)))</f>
        <v>1</v>
      </c>
      <c r="Q4" s="1">
        <f>VLOOKUP($A4,Exp!$Q4:$R102,2)/$E4</f>
        <v>3.3845116432403271</v>
      </c>
      <c r="R4" s="1">
        <f>(R3+A4*U4/2.5)</f>
        <v>12.052874547877403</v>
      </c>
      <c r="T4">
        <f t="shared" ref="T4:T21" si="4">T3-0.015</f>
        <v>0.95</v>
      </c>
      <c r="U4">
        <f>T4/(1+A4/100)</f>
        <v>0.92233009708737856</v>
      </c>
      <c r="W4">
        <f t="shared" si="2"/>
        <v>3.97932418039598</v>
      </c>
      <c r="Z4" s="1">
        <f t="shared" si="3"/>
        <v>5.3057655738613079</v>
      </c>
    </row>
    <row r="5" spans="1:27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>(5+A5*2+10*B5)*MIN(1,0.8+A5*0.015)*T5</f>
        <v>11.514316311052484</v>
      </c>
      <c r="E5" s="1">
        <f>E4+A5/(75-A5/1.5)</f>
        <v>2.1235447508484344</v>
      </c>
      <c r="F5" s="1">
        <f>VLOOKUP($A5,Exp!$AE5:$AF103,2)/$E5</f>
        <v>9.0412829080477035</v>
      </c>
      <c r="G5">
        <f>FLOOR(A5*0.8,1)+1</f>
        <v>4</v>
      </c>
      <c r="H5">
        <f>FLOOR(A5/3,1)+1</f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>M4+A5*4</f>
        <v>92</v>
      </c>
      <c r="O5">
        <f>MAX(1,1+(1-POWER(1-(A5-10)/200,3)))</f>
        <v>1</v>
      </c>
      <c r="Q5" s="1">
        <f>VLOOKUP($A5,Exp!$Q5:$R103,2)/$E5</f>
        <v>4.7091072585141571</v>
      </c>
      <c r="R5" s="1">
        <f>(R4+A5*U5/2.5)</f>
        <v>13.491336086338942</v>
      </c>
      <c r="T5">
        <f t="shared" si="4"/>
        <v>0.93499999999999994</v>
      </c>
      <c r="U5">
        <f>T5/(1+A5/100)</f>
        <v>0.89903846153846145</v>
      </c>
      <c r="W5">
        <f t="shared" si="2"/>
        <v>5.4247697448286223</v>
      </c>
      <c r="Z5" s="1">
        <f t="shared" si="3"/>
        <v>7.2330263264381633</v>
      </c>
    </row>
    <row r="6" spans="1:27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>(5+A6*2+10*B6)*MIN(1,0.8+A6*0.015)*T6</f>
        <v>13.213441917710341</v>
      </c>
      <c r="E6" s="1">
        <f>E5+A6/(75-A6/1.5)</f>
        <v>2.1933121927088997</v>
      </c>
      <c r="F6" s="1">
        <f>VLOOKUP($A6,Exp!$AE6:$AF104,2)/$E6</f>
        <v>12.25406102251104</v>
      </c>
      <c r="G6">
        <f>FLOOR(A6*0.8,1)+1</f>
        <v>5</v>
      </c>
      <c r="H6">
        <f>FLOOR(A6/3,1)+1</f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>M5+A6*4</f>
        <v>112</v>
      </c>
      <c r="O6">
        <f>MAX(1,1+(1-POWER(1-(A6-10)/200,3)))</f>
        <v>1</v>
      </c>
      <c r="Q6" s="1">
        <f>VLOOKUP($A6,Exp!$Q6:$R104,2)/$E6</f>
        <v>6.8389716930693352</v>
      </c>
      <c r="R6" s="1">
        <f>(R5+A6*U6/2.5)</f>
        <v>15.243717038719893</v>
      </c>
      <c r="T6">
        <f t="shared" si="4"/>
        <v>0.91999999999999993</v>
      </c>
      <c r="U6">
        <f>T6/(1+A6/100)</f>
        <v>0.87619047619047608</v>
      </c>
      <c r="W6">
        <f t="shared" si="2"/>
        <v>7.3524366135066241</v>
      </c>
      <c r="Z6" s="1">
        <f t="shared" si="3"/>
        <v>9.8032488180088322</v>
      </c>
    </row>
    <row r="7" spans="1:27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>(5+A7*2+10*B7)*MIN(1,0.8+A7*0.015)*T7</f>
        <v>14.913483908495801</v>
      </c>
      <c r="E7" s="1">
        <f>E6+A7/(75-A7/1.5)</f>
        <v>2.2778192349624207</v>
      </c>
      <c r="F7" s="1">
        <f>VLOOKUP($A7,Exp!$AE7:$AF105,2)/$E7</f>
        <v>15.33783236315811</v>
      </c>
      <c r="G7">
        <f>FLOOR(A7*0.8,1)+1</f>
        <v>5</v>
      </c>
      <c r="H7">
        <f>FLOOR(A7/3,1)+1</f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>M6+A7*4</f>
        <v>136</v>
      </c>
      <c r="O7">
        <f>MAX(1,1+(1-POWER(1-(A7-10)/200,3)))</f>
        <v>1</v>
      </c>
      <c r="Q7" s="1">
        <f>VLOOKUP($A7,Exp!$Q7:$R105,2)/$E7</f>
        <v>9.658360796291614</v>
      </c>
      <c r="R7" s="1">
        <f>(R6+A7*U7/2.5)</f>
        <v>17.292773642493479</v>
      </c>
      <c r="T7">
        <f t="shared" si="4"/>
        <v>0.90499999999999992</v>
      </c>
      <c r="U7">
        <f>T7/(1+A7/100)</f>
        <v>0.85377358490566024</v>
      </c>
      <c r="W7">
        <f t="shared" si="2"/>
        <v>9.2026994178948662</v>
      </c>
      <c r="Z7" s="1">
        <f t="shared" si="3"/>
        <v>12.270265890526488</v>
      </c>
    </row>
    <row r="8" spans="1:27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>(5+A8*2+10*B8)*MIN(1,0.8+A8*0.015)*T8</f>
        <v>16.612007385290259</v>
      </c>
      <c r="E8" s="1">
        <f>E7+A8/(75-A8/1.5)</f>
        <v>2.3773453013131314</v>
      </c>
      <c r="F8" s="1">
        <f>VLOOKUP($A8,Exp!$AE8:$AF106,2)/$E8</f>
        <v>19.104046680879591</v>
      </c>
      <c r="G8">
        <f>FLOOR(A8*0.8,1)+1</f>
        <v>6</v>
      </c>
      <c r="H8">
        <f>FLOOR(A8/3,1)+1</f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>M7+A8*4</f>
        <v>164</v>
      </c>
      <c r="O8">
        <f>MAX(1,1+(1-POWER(1-(A8-10)/200,3)))</f>
        <v>1</v>
      </c>
      <c r="Q8" s="1">
        <f>VLOOKUP($A8,Exp!$Q8:$R106,2)/$E8</f>
        <v>13.460392136693285</v>
      </c>
      <c r="R8" s="1">
        <f>(R7+A8*U8/2.5)</f>
        <v>19.621745605110302</v>
      </c>
      <c r="T8">
        <f t="shared" si="4"/>
        <v>0.8899999999999999</v>
      </c>
      <c r="U8">
        <f>T8/(1+A8/100)</f>
        <v>0.83177570093457931</v>
      </c>
      <c r="W8">
        <f t="shared" si="2"/>
        <v>11.462428008527754</v>
      </c>
      <c r="Z8" s="1">
        <f t="shared" si="3"/>
        <v>15.283237344703673</v>
      </c>
    </row>
    <row r="9" spans="1:27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>(5+A9*2+10*B9)*MIN(1,0.8+A9*0.015)*T9</f>
        <v>18.306586406906757</v>
      </c>
      <c r="E9" s="1">
        <f>E8+A9/(75-A9/1.5)</f>
        <v>2.492177837198299</v>
      </c>
      <c r="F9" s="1">
        <f>VLOOKUP($A9,Exp!$AE9:$AF107,2)/$E9</f>
        <v>23.69306148030309</v>
      </c>
      <c r="G9">
        <f>FLOOR(A9*0.8,1)+1</f>
        <v>7</v>
      </c>
      <c r="H9">
        <f>FLOOR(A9/3,1)+1</f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>M8+A9*4</f>
        <v>196</v>
      </c>
      <c r="O9">
        <f>MAX(1,1+(1-POWER(1-(A9-10)/200,3)))</f>
        <v>1</v>
      </c>
      <c r="Q9" s="1">
        <f>VLOOKUP($A9,Exp!$Q9:$R107,2)/$E9</f>
        <v>18.457751815862828</v>
      </c>
      <c r="R9" s="1">
        <f>(R8+A9*U9/2.5)</f>
        <v>22.214338197702894</v>
      </c>
      <c r="T9">
        <f t="shared" si="4"/>
        <v>0.87499999999999989</v>
      </c>
      <c r="U9">
        <f>T9/(1+A9/100)</f>
        <v>0.81018518518518501</v>
      </c>
      <c r="W9">
        <f t="shared" si="2"/>
        <v>14.215836888181853</v>
      </c>
      <c r="Z9" s="1">
        <f t="shared" si="3"/>
        <v>18.954449184242474</v>
      </c>
    </row>
    <row r="10" spans="1:27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>(5+A10*2+10*B10)*MIN(1,0.8+A10*0.015)*T10</f>
        <v>19.99480365698949</v>
      </c>
      <c r="E10" s="1">
        <f>E9+A10/(75-A10/1.5)</f>
        <v>2.6226126198069948</v>
      </c>
      <c r="F10" s="1">
        <f>VLOOKUP($A10,Exp!$AE10:$AF108,2)/$E10</f>
        <v>29.345003477005346</v>
      </c>
      <c r="G10">
        <f>FLOOR(A10*0.8,1)+1</f>
        <v>8</v>
      </c>
      <c r="H10">
        <f>FLOOR(A10/3,1)+1</f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>M9+A10*4</f>
        <v>232</v>
      </c>
      <c r="O10">
        <f>MAX(1,1+(1-POWER(1-(A10-10)/200,3)))</f>
        <v>1</v>
      </c>
      <c r="Q10" s="1">
        <f>VLOOKUP($A10,Exp!$Q10:$R108,2)/$E10</f>
        <v>25.165744838388338</v>
      </c>
      <c r="R10" s="1">
        <f>(R9+A10*U10/2.5)</f>
        <v>25.054705170179957</v>
      </c>
      <c r="T10">
        <f t="shared" si="4"/>
        <v>0.85999999999999988</v>
      </c>
      <c r="U10">
        <f>T10/(1+A10/100)</f>
        <v>0.78899082568807322</v>
      </c>
      <c r="W10">
        <f t="shared" si="2"/>
        <v>17.607002086203206</v>
      </c>
      <c r="Z10" s="1">
        <f t="shared" si="3"/>
        <v>23.476002781604279</v>
      </c>
    </row>
    <row r="11" spans="1:27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>(5+A11*2+10*B11)*MIN(1,0.8+A11*0.015)*T11</f>
        <v>21.674249999999997</v>
      </c>
      <c r="E11" s="1">
        <f>E10+A11/(75-A11/1.5)</f>
        <v>2.7689540832216291</v>
      </c>
      <c r="F11" s="1">
        <f>VLOOKUP($A11,Exp!$AE11:$AF109,2)/$E11</f>
        <v>36.122779813704462</v>
      </c>
      <c r="G11">
        <f>FLOOR(A11*0.8,1)+1</f>
        <v>9</v>
      </c>
      <c r="H11">
        <f>FLOOR(A11/3,1)+1</f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>M10+A11*4</f>
        <v>272</v>
      </c>
      <c r="O11">
        <f>MAX(1,1+(1-POWER(1-(A11-10)/200,3)))</f>
        <v>1</v>
      </c>
      <c r="Q11" s="1">
        <f>VLOOKUP($A11,Exp!$Q11:$R109,2)/$E11</f>
        <v>36.114719491358187</v>
      </c>
      <c r="R11" s="1">
        <f>(R10+A11*U11/2.5)</f>
        <v>28.127432442907228</v>
      </c>
      <c r="T11">
        <f t="shared" si="4"/>
        <v>0.84499999999999986</v>
      </c>
      <c r="U11">
        <f>T11/(1+A11/100)</f>
        <v>0.76818181818181797</v>
      </c>
      <c r="W11">
        <f t="shared" si="2"/>
        <v>21.673667888222678</v>
      </c>
      <c r="Z11" s="1">
        <f t="shared" si="3"/>
        <v>28.898223850963571</v>
      </c>
    </row>
    <row r="12" spans="1:27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>(5+A12*2+10*B12)*MIN(1,0.8+A12*0.015)*T12</f>
        <v>23.342523909636885</v>
      </c>
      <c r="E12" s="1">
        <f>E11+A12/(75-A12/1.5)</f>
        <v>2.9315156595763088</v>
      </c>
      <c r="F12" s="1">
        <f>VLOOKUP($A12,Exp!$AE12:$AF110,2)/$E12</f>
        <v>44.335311182211782</v>
      </c>
      <c r="G12">
        <f>FLOOR(A12*0.8,1)+1</f>
        <v>9</v>
      </c>
      <c r="H12">
        <f>FLOOR(A12/3,1)+1</f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>M11+A12*4</f>
        <v>316</v>
      </c>
      <c r="O12">
        <f>MAX(1,1+(1-POWER(1-(A12-10)/200,3)))</f>
        <v>1.014925125</v>
      </c>
      <c r="Q12" s="1">
        <f>VLOOKUP($A12,Exp!$Q12:$R110,2)/$E12</f>
        <v>46.392383938230793</v>
      </c>
      <c r="R12" s="1">
        <f>(R11+A12*U12/2.5)</f>
        <v>31.417522532997317</v>
      </c>
      <c r="T12">
        <f t="shared" si="4"/>
        <v>0.82999999999999985</v>
      </c>
      <c r="U12">
        <f>T12/(1+A12/100)</f>
        <v>0.74774774774774755</v>
      </c>
      <c r="W12">
        <f t="shared" si="2"/>
        <v>26.60118670932707</v>
      </c>
      <c r="Z12" s="1">
        <f t="shared" si="3"/>
        <v>35.468248945769425</v>
      </c>
    </row>
    <row r="13" spans="1:27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>(5+A13*2+10*B13)*MIN(1,0.8+A13*0.015)*T13</f>
        <v>24.997230752272259</v>
      </c>
      <c r="E13" s="1">
        <f>E12+A13/(75-A13/1.5)</f>
        <v>3.1106201371882491</v>
      </c>
      <c r="F13" s="1">
        <f>VLOOKUP($A13,Exp!$AE13:$AF111,2)/$E13</f>
        <v>54.281447793638016</v>
      </c>
      <c r="G13">
        <f>FLOOR(A13*0.8,1)+1</f>
        <v>10</v>
      </c>
      <c r="H13">
        <f>FLOOR(A13/3,1)+1</f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>M12+A13*4</f>
        <v>364</v>
      </c>
      <c r="O13">
        <f>MAX(1,1+(1-POWER(1-(A13-10)/200,3)))</f>
        <v>1.0297010000000002</v>
      </c>
      <c r="Q13" s="1">
        <f>VLOOKUP($A13,Exp!$Q13:$R111,2)/$E13</f>
        <v>57.866274910283821</v>
      </c>
      <c r="R13" s="1">
        <f>(R12+A13*U13/2.5)</f>
        <v>34.910379675854458</v>
      </c>
      <c r="T13">
        <f t="shared" si="4"/>
        <v>0.81499999999999984</v>
      </c>
      <c r="U13">
        <f>T13/(1+A13/100)</f>
        <v>0.72767857142857117</v>
      </c>
      <c r="W13">
        <f t="shared" si="2"/>
        <v>32.568868676182809</v>
      </c>
      <c r="Z13" s="1">
        <f t="shared" si="3"/>
        <v>43.425158234910413</v>
      </c>
    </row>
    <row r="14" spans="1:27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>(5+A14*2+10*B14)*MIN(1,0.8+A14*0.015)*T14</f>
        <v>26.635981906045107</v>
      </c>
      <c r="E14" s="1">
        <f>E13+A14/(75-A14/1.5)</f>
        <v>3.3066000366857367</v>
      </c>
      <c r="F14" s="1">
        <f>VLOOKUP($A14,Exp!$AE14:$AF112,2)/$E14</f>
        <v>66.391045091921484</v>
      </c>
      <c r="G14">
        <f>FLOOR(A14*0.8,1)+1</f>
        <v>11</v>
      </c>
      <c r="H14">
        <f>FLOOR(A14/3,1)+1</f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>M13+A14*4</f>
        <v>416</v>
      </c>
      <c r="O14">
        <f>MAX(1,1+(1-POWER(1-(A14-10)/200,3)))</f>
        <v>1.0443283750000001</v>
      </c>
      <c r="Q14" s="1">
        <f>VLOOKUP($A14,Exp!$Q14:$R112,2)/$E14</f>
        <v>71.372405909892549</v>
      </c>
      <c r="R14" s="1">
        <f>(R13+A14*U14/2.5)</f>
        <v>38.591795605057996</v>
      </c>
      <c r="T14">
        <f t="shared" si="4"/>
        <v>0.79999999999999982</v>
      </c>
      <c r="U14">
        <f>T14/(1+A14/100)</f>
        <v>0.70796460176991138</v>
      </c>
      <c r="W14">
        <f t="shared" si="2"/>
        <v>39.834627055152886</v>
      </c>
      <c r="Z14" s="1">
        <f t="shared" si="3"/>
        <v>53.112836073537188</v>
      </c>
    </row>
    <row r="15" spans="1:27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>(5+A15*2+10*B15)*MIN(1,0.8+A15*0.015)*T15</f>
        <v>27.976627419913438</v>
      </c>
      <c r="E15" s="1">
        <f>E14+A15/(75-A15/1.5)</f>
        <v>3.5197980062288838</v>
      </c>
      <c r="F15" s="1">
        <f>VLOOKUP($A15,Exp!$AE15:$AF113,2)/$E15</f>
        <v>81.461751962403937</v>
      </c>
      <c r="G15">
        <f>FLOOR(A15*0.8,1)+1</f>
        <v>12</v>
      </c>
      <c r="H15">
        <f>FLOOR(A15/3,1)+1</f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>M14+A15*4</f>
        <v>472</v>
      </c>
      <c r="O15">
        <f>MAX(1,1+(1-POWER(1-(A15-10)/200,3)))</f>
        <v>1.058808</v>
      </c>
      <c r="Q15" s="1">
        <f>VLOOKUP($A15,Exp!$Q15:$R113,2)/$E15</f>
        <v>88.641450290006048</v>
      </c>
      <c r="R15" s="1">
        <f>(R14+A15*U15/2.5)</f>
        <v>42.447935955935186</v>
      </c>
      <c r="T15">
        <f t="shared" si="4"/>
        <v>0.78499999999999981</v>
      </c>
      <c r="U15">
        <f>T15/(1+A15/100)</f>
        <v>0.68859649122806998</v>
      </c>
      <c r="W15">
        <f t="shared" si="2"/>
        <v>48.877051177442361</v>
      </c>
      <c r="Z15" s="1">
        <f t="shared" si="3"/>
        <v>65.169401569923153</v>
      </c>
    </row>
    <row r="16" spans="1:27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>(5+A16*2+10*B16)*MIN(1,0.8+A16*0.015)*T16</f>
        <v>29.12788888605456</v>
      </c>
      <c r="E16" s="1">
        <f>E15+A16/(75-A16/1.5)</f>
        <v>3.7505672369981147</v>
      </c>
      <c r="F16" s="1">
        <f>VLOOKUP($A16,Exp!$AE16:$AF114,2)/$E16</f>
        <v>99.294420364375753</v>
      </c>
      <c r="G16">
        <f>FLOOR(A16*0.8,1)+1</f>
        <v>13</v>
      </c>
      <c r="H16">
        <f>FLOOR(A16/3,1)+1</f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>M15+A16*4</f>
        <v>532</v>
      </c>
      <c r="O16">
        <f>MAX(1,1+(1-POWER(1-(A16-10)/200,3)))</f>
        <v>1.0731406250000002</v>
      </c>
      <c r="Q16" s="1">
        <f>VLOOKUP($A16,Exp!$Q16:$R114,2)/$E16</f>
        <v>105.85065535786836</v>
      </c>
      <c r="R16" s="1">
        <f>(R15+A16*U16/2.5)</f>
        <v>46.465327260283011</v>
      </c>
      <c r="T16">
        <f t="shared" si="4"/>
        <v>0.7699999999999998</v>
      </c>
      <c r="U16">
        <f>T16/(1+A16/100)</f>
        <v>0.66956521739130426</v>
      </c>
      <c r="W16">
        <f t="shared" si="2"/>
        <v>59.576652218625448</v>
      </c>
      <c r="Z16" s="1">
        <f t="shared" si="3"/>
        <v>79.435536291500611</v>
      </c>
    </row>
    <row r="17" spans="1:26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>(5+A17*2+10*B17)*MIN(1,0.8+A17*0.015)*T17</f>
        <v>30.223732015430695</v>
      </c>
      <c r="E17" s="1">
        <f>E16+A17/(75-A17/1.5)</f>
        <v>3.9992719002105499</v>
      </c>
      <c r="F17" s="1">
        <f>VLOOKUP($A17,Exp!$AE17:$AF115,2)/$E17</f>
        <v>120.91357750676941</v>
      </c>
      <c r="G17">
        <f>FLOOR(A17*0.8,1)+1</f>
        <v>13</v>
      </c>
      <c r="H17">
        <f>FLOOR(A17/3,1)+1</f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>M16+A17*4</f>
        <v>596</v>
      </c>
      <c r="O17">
        <f>MAX(1,1+(1-POWER(1-(A17-10)/200,3)))</f>
        <v>1.0873270000000002</v>
      </c>
      <c r="Q17" s="1">
        <f>VLOOKUP($A17,Exp!$Q17:$R115,2)/$E17</f>
        <v>124.02257520272305</v>
      </c>
      <c r="R17" s="1">
        <f>(R16+A17*U17/2.5)</f>
        <v>50.630844501662324</v>
      </c>
      <c r="T17">
        <f t="shared" si="4"/>
        <v>0.75499999999999978</v>
      </c>
      <c r="U17">
        <f>T17/(1+A17/100)</f>
        <v>0.65086206896551713</v>
      </c>
      <c r="W17">
        <f t="shared" si="2"/>
        <v>72.548146504061648</v>
      </c>
      <c r="Z17" s="1">
        <f t="shared" si="3"/>
        <v>96.730862005415531</v>
      </c>
    </row>
    <row r="18" spans="1:26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>(5+A18*2+10*B18)*MIN(1,0.8+A18*0.015)*T18</f>
        <v>31.26426709321445</v>
      </c>
      <c r="E18" s="1">
        <f>E17+A18/(75-A18/1.5)</f>
        <v>4.2662876070168325</v>
      </c>
      <c r="F18" s="1">
        <f>VLOOKUP($A18,Exp!$AE18:$AF116,2)/$E18</f>
        <v>147.13745568357365</v>
      </c>
      <c r="G18">
        <f>FLOOR(A18*0.8,1)+1</f>
        <v>14</v>
      </c>
      <c r="H18">
        <f>FLOOR(A18/3,1)+1</f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>M17+A18*4</f>
        <v>664</v>
      </c>
      <c r="O18">
        <f>MAX(1,1+(1-POWER(1-(A18-10)/200,3)))</f>
        <v>1.1013678750000002</v>
      </c>
      <c r="Q18" s="1">
        <f>VLOOKUP($A18,Exp!$Q18:$R116,2)/$E18</f>
        <v>143.91903607017591</v>
      </c>
      <c r="R18" s="1">
        <f>(R17+A18*U18/2.5)</f>
        <v>54.931699202517024</v>
      </c>
      <c r="T18">
        <f t="shared" si="4"/>
        <v>0.73999999999999977</v>
      </c>
      <c r="U18">
        <f>T18/(1+A18/100)</f>
        <v>0.63247863247863234</v>
      </c>
      <c r="W18">
        <f t="shared" si="2"/>
        <v>88.282473410144192</v>
      </c>
      <c r="Z18" s="1">
        <f t="shared" si="3"/>
        <v>117.70996454685893</v>
      </c>
    </row>
    <row r="19" spans="1:26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>(5+A19*2+10*B19)*MIN(1,0.8+A19*0.015)*T19</f>
        <v>32.249596633558753</v>
      </c>
      <c r="E19" s="1">
        <f>E18+A19/(75-A19/1.5)</f>
        <v>4.5520018927311181</v>
      </c>
      <c r="F19" s="1">
        <f>VLOOKUP($A19,Exp!$AE19:$AF117,2)/$E19</f>
        <v>178.96638151537496</v>
      </c>
      <c r="G19">
        <f>FLOOR(A19*0.8,1)+1</f>
        <v>15</v>
      </c>
      <c r="H19">
        <f>FLOOR(A19/3,1)+1</f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>M18+A19*4</f>
        <v>736</v>
      </c>
      <c r="O19">
        <f>MAX(1,1+(1-POWER(1-(A19-10)/200,3)))</f>
        <v>1.115264</v>
      </c>
      <c r="Q19" s="1">
        <f>VLOOKUP($A19,Exp!$Q19:$R117,2)/$E19</f>
        <v>166.9595087852685</v>
      </c>
      <c r="R19" s="1">
        <f>(R18+A19*U19/2.5)</f>
        <v>59.355428016076345</v>
      </c>
      <c r="T19">
        <f t="shared" si="4"/>
        <v>0.72499999999999976</v>
      </c>
      <c r="U19">
        <f>T19/(1+A19/100)</f>
        <v>0.61440677966101676</v>
      </c>
      <c r="W19">
        <f t="shared" si="2"/>
        <v>107.37982890922497</v>
      </c>
      <c r="Z19" s="1">
        <f t="shared" si="3"/>
        <v>143.17310521229999</v>
      </c>
    </row>
    <row r="20" spans="1:26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>(5+A20*2+10*B20)*MIN(1,0.8+A20*0.015)*T20</f>
        <v>33.179813695964519</v>
      </c>
      <c r="E20" s="1">
        <f>E19+A20/(75-A20/1.5)</f>
        <v>4.8568147269557169</v>
      </c>
      <c r="F20" s="1">
        <f>VLOOKUP($A20,Exp!$AE20:$AF118,2)/$E20</f>
        <v>219.80728774446223</v>
      </c>
      <c r="G20">
        <f>FLOOR(A20*0.8,1)+1</f>
        <v>16</v>
      </c>
      <c r="H20">
        <f>FLOOR(A20/3,1)+1</f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>M19+A20*4</f>
        <v>812</v>
      </c>
      <c r="O20">
        <f>MAX(1,1+(1-POWER(1-(A20-10)/200,3)))</f>
        <v>1.1290161250000001</v>
      </c>
      <c r="Q20" s="1">
        <f>VLOOKUP($A20,Exp!$Q20:$R118,2)/$E20</f>
        <v>190.04225029982612</v>
      </c>
      <c r="R20" s="1">
        <f>(R19+A20*U20/2.5)</f>
        <v>63.889881797588949</v>
      </c>
      <c r="T20">
        <f t="shared" si="4"/>
        <v>0.70999999999999974</v>
      </c>
      <c r="U20">
        <f>T20/(1+A20/100)</f>
        <v>0.59663865546218464</v>
      </c>
      <c r="W20">
        <f t="shared" si="2"/>
        <v>131.88437264667732</v>
      </c>
      <c r="Z20" s="1">
        <f t="shared" si="3"/>
        <v>175.84583019556979</v>
      </c>
    </row>
    <row r="21" spans="1:26" x14ac:dyDescent="0.4">
      <c r="A21">
        <v>20</v>
      </c>
      <c r="B21" s="1">
        <f t="shared" si="0"/>
        <v>1.0666666666666667</v>
      </c>
      <c r="C21" s="1">
        <f t="shared" si="1"/>
        <v>330.86666666666667</v>
      </c>
      <c r="D21" s="1">
        <f>(5+A21*2+10*B21)*MIN(1,0.8+A21*0.015)*T21</f>
        <v>38.688333333333318</v>
      </c>
      <c r="E21" s="1">
        <f>E20+A21/(75-A21/1.5)</f>
        <v>5.1811390512800415</v>
      </c>
      <c r="F21" s="1">
        <f>VLOOKUP($A21,Exp!$AE21:$AF119,2)/$E21</f>
        <v>267.3286503701591</v>
      </c>
      <c r="G21">
        <f>FLOOR(A21*0.8,1)+1</f>
        <v>17</v>
      </c>
      <c r="H21">
        <f>FLOOR(A21/3,1)+1</f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>M20+A21*4</f>
        <v>892</v>
      </c>
      <c r="O21">
        <f>MAX(1,1+(1-POWER(1-(A21-10)/200,3)))</f>
        <v>1.1426250000000002</v>
      </c>
      <c r="Q21" s="1">
        <f>VLOOKUP($A21,Exp!$Q21:$R119,2)/$E21</f>
        <v>242.99675950386896</v>
      </c>
      <c r="R21" s="1">
        <f>(R20+A21*U21/2.5)</f>
        <v>68.523215130922281</v>
      </c>
      <c r="T21">
        <f t="shared" si="4"/>
        <v>0.69499999999999973</v>
      </c>
      <c r="U21">
        <f>T21/(1+A21/100)</f>
        <v>0.5791666666666665</v>
      </c>
      <c r="W21">
        <f t="shared" si="2"/>
        <v>160.39719022209545</v>
      </c>
      <c r="Z21" s="1">
        <f t="shared" si="3"/>
        <v>213.8629202961273</v>
      </c>
    </row>
    <row r="22" spans="1:26" x14ac:dyDescent="0.4">
      <c r="A22">
        <v>21</v>
      </c>
      <c r="B22" s="1">
        <f t="shared" si="0"/>
        <v>1.1287093850145173</v>
      </c>
      <c r="C22" s="1">
        <f t="shared" si="1"/>
        <v>383.18405591942678</v>
      </c>
      <c r="D22" s="1">
        <f>(5+A22*2+10*B22)*MIN(1,0.8+A22*0.015)*T22</f>
        <v>41.092401164352331</v>
      </c>
      <c r="E22" s="1">
        <f>E21+A22/(75-A22/1.5)</f>
        <v>5.5254013463620089</v>
      </c>
      <c r="F22" s="1">
        <f>VLOOKUP($A22,Exp!$AE22:$AF120,2)/$E22</f>
        <v>300.04241812378893</v>
      </c>
      <c r="G22">
        <f>FLOOR(A22*0.8,1)+1</f>
        <v>17</v>
      </c>
      <c r="H22">
        <f>FLOOR(A22/3,1)+1</f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>M21+A22*4</f>
        <v>976</v>
      </c>
      <c r="O22">
        <f>MAX(1,1+(1-POWER(1-(A22-10)/200,3)))</f>
        <v>1.1560913749999999</v>
      </c>
      <c r="Q22" s="1">
        <f>VLOOKUP($A22,Exp!$Q22:$R120,2)/$E22</f>
        <v>271.11152766962374</v>
      </c>
      <c r="R22" s="1">
        <f>(R21+A22*U22/2.5)</f>
        <v>73.417430006955342</v>
      </c>
      <c r="T22">
        <f>MIN(1.2,T21+0.01)</f>
        <v>0.70499999999999974</v>
      </c>
      <c r="U22">
        <f>T22/(1+A22/100)</f>
        <v>0.58264462809917339</v>
      </c>
      <c r="W22">
        <f t="shared" si="2"/>
        <v>180.02545087427336</v>
      </c>
      <c r="Z22" s="1">
        <f t="shared" si="3"/>
        <v>240.03393449903115</v>
      </c>
    </row>
    <row r="23" spans="1:26" x14ac:dyDescent="0.4">
      <c r="A23">
        <v>22</v>
      </c>
      <c r="B23" s="1">
        <f t="shared" si="0"/>
        <v>1.1928126753321473</v>
      </c>
      <c r="C23" s="1">
        <f t="shared" si="1"/>
        <v>435.73863040023014</v>
      </c>
      <c r="D23" s="1">
        <f>(5+A23*2+10*B23)*MIN(1,0.8+A23*0.015)*T23</f>
        <v>43.563610628624836</v>
      </c>
      <c r="E23" s="1">
        <f>E22+A23/(75-A23/1.5)</f>
        <v>5.8900422303399091</v>
      </c>
      <c r="F23" s="1">
        <f>VLOOKUP($A23,Exp!$AE23:$AF121,2)/$E23</f>
        <v>336.79900930562815</v>
      </c>
      <c r="G23">
        <f>FLOOR(A23*0.8,1)+1</f>
        <v>18</v>
      </c>
      <c r="H23">
        <f>FLOOR(A23/3,1)+1</f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>M22+A23*4</f>
        <v>1064</v>
      </c>
      <c r="O23">
        <f>MAX(1,1+(1-POWER(1-(A23-10)/200,3)))</f>
        <v>1.169416</v>
      </c>
      <c r="Q23" s="1">
        <f>VLOOKUP($A23,Exp!$Q23:$R121,2)/$E23</f>
        <v>301.69562976078203</v>
      </c>
      <c r="R23" s="1">
        <f>(R22+A23*U23/2.5)</f>
        <v>78.574807056135668</v>
      </c>
      <c r="T23">
        <f t="shared" ref="T23:T31" si="5">MIN(1.2,T22+0.01)</f>
        <v>0.71499999999999975</v>
      </c>
      <c r="U23">
        <f>T23/(1+A23/100)</f>
        <v>0.58606557377049162</v>
      </c>
      <c r="W23">
        <f t="shared" si="2"/>
        <v>202.07940558337688</v>
      </c>
      <c r="Z23" s="1">
        <f t="shared" si="3"/>
        <v>269.43920744450253</v>
      </c>
    </row>
    <row r="24" spans="1:26" x14ac:dyDescent="0.4">
      <c r="A24">
        <v>23</v>
      </c>
      <c r="B24" s="1">
        <f t="shared" si="0"/>
        <v>1.2591244320046331</v>
      </c>
      <c r="C24" s="1">
        <f t="shared" si="1"/>
        <v>488.54380671054918</v>
      </c>
      <c r="D24" s="1">
        <f>(5+A24*2+10*B24)*MIN(1,0.8+A24*0.015)*T24</f>
        <v>46.103652132033574</v>
      </c>
      <c r="E24" s="1">
        <f>E23+A24/(75-A24/1.5)</f>
        <v>6.2755170906751045</v>
      </c>
      <c r="F24" s="1">
        <f>VLOOKUP($A24,Exp!$AE24:$AF122,2)/$E24</f>
        <v>379.36300802355402</v>
      </c>
      <c r="G24">
        <f>FLOOR(A24*0.8,1)+1</f>
        <v>19</v>
      </c>
      <c r="H24">
        <f>FLOOR(A24/3,1)+1</f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>M23+A24*4</f>
        <v>1156</v>
      </c>
      <c r="O24">
        <f>MAX(1,1+(1-POWER(1-(A24-10)/200,3)))</f>
        <v>1.1825996249999999</v>
      </c>
      <c r="Q24" s="1">
        <f>VLOOKUP($A24,Exp!$Q24:$R122,2)/$E24</f>
        <v>332.40288726161265</v>
      </c>
      <c r="R24" s="1">
        <f>(R23+A24*U24/2.5)</f>
        <v>83.997571283777944</v>
      </c>
      <c r="T24">
        <f t="shared" si="5"/>
        <v>0.72499999999999976</v>
      </c>
      <c r="U24">
        <f>T24/(1+A24/100)</f>
        <v>0.58943089430894291</v>
      </c>
      <c r="W24">
        <f t="shared" si="2"/>
        <v>227.6178048141324</v>
      </c>
      <c r="Z24" s="1">
        <f t="shared" si="3"/>
        <v>303.49040641884324</v>
      </c>
    </row>
    <row r="25" spans="1:26" x14ac:dyDescent="0.4">
      <c r="A25">
        <v>24</v>
      </c>
      <c r="B25" s="1">
        <f t="shared" si="0"/>
        <v>1.3278031643091577</v>
      </c>
      <c r="C25" s="1">
        <f t="shared" si="1"/>
        <v>541.61418632078767</v>
      </c>
      <c r="D25" s="1">
        <f>(5+A25*2+10*B25)*MIN(1,0.8+A25*0.015)*T25</f>
        <v>48.714353257672293</v>
      </c>
      <c r="E25" s="1">
        <f>E24+A25/(75-A25/1.5)</f>
        <v>6.6822967516920535</v>
      </c>
      <c r="F25" s="1">
        <f>VLOOKUP($A25,Exp!$AE25:$AF123,2)/$E25</f>
        <v>429.0585206241891</v>
      </c>
      <c r="G25">
        <f>FLOOR(A25*0.8,1)+1</f>
        <v>20</v>
      </c>
      <c r="H25">
        <f>FLOOR(A25/3,1)+1</f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>M24+A25*4</f>
        <v>1252</v>
      </c>
      <c r="O25">
        <f>MAX(1,1+(1-POWER(1-(A25-10)/200,3)))</f>
        <v>1.195643</v>
      </c>
      <c r="Q25" s="1">
        <f>VLOOKUP($A25,Exp!$Q25:$R123,2)/$E25</f>
        <v>386.24444497267405</v>
      </c>
      <c r="R25" s="1">
        <f>(R24+A25*U25/2.5)</f>
        <v>89.687893864423103</v>
      </c>
      <c r="T25">
        <f t="shared" si="5"/>
        <v>0.73499999999999976</v>
      </c>
      <c r="U25">
        <f>T25/(1+A25/100)</f>
        <v>0.59274193548387077</v>
      </c>
      <c r="W25">
        <f t="shared" si="2"/>
        <v>257.43511237451344</v>
      </c>
      <c r="Z25" s="1">
        <f t="shared" si="3"/>
        <v>343.24681649935133</v>
      </c>
    </row>
    <row r="26" spans="1:26" x14ac:dyDescent="0.4">
      <c r="A26">
        <v>25</v>
      </c>
      <c r="B26" s="1">
        <f t="shared" si="0"/>
        <v>1.3990187582825713</v>
      </c>
      <c r="C26" s="1">
        <f t="shared" si="1"/>
        <v>594.96565653988989</v>
      </c>
      <c r="D26" s="1">
        <f>(5+A26*2+10*B26)*MIN(1,0.8+A26*0.015)*T26</f>
        <v>51.397689749205142</v>
      </c>
      <c r="E26" s="1">
        <f>E25+A26/(75-A26/1.5)</f>
        <v>7.1108681802634823</v>
      </c>
      <c r="F26" s="1">
        <f>VLOOKUP($A26,Exp!$AE26:$AF124,2)/$E26</f>
        <v>482.03567435078105</v>
      </c>
      <c r="G26">
        <f>FLOOR(A26*0.8,1)+1</f>
        <v>21</v>
      </c>
      <c r="H26">
        <f>FLOOR(A26/3,1)+1</f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>M25+A26*4</f>
        <v>1352</v>
      </c>
      <c r="O26">
        <f>MAX(1,1+(1-POWER(1-(A26-10)/200,3)))</f>
        <v>1.2085468749999999</v>
      </c>
      <c r="Q26" s="1">
        <f>VLOOKUP($A26,Exp!$Q26:$R124,2)/$E26</f>
        <v>420.76437421585501</v>
      </c>
      <c r="R26" s="1">
        <f>(R25+A26*U26/2.5)</f>
        <v>95.647893864423096</v>
      </c>
      <c r="T26">
        <f t="shared" si="5"/>
        <v>0.74499999999999977</v>
      </c>
      <c r="U26">
        <f>T26/(1+A26/100)</f>
        <v>0.59599999999999986</v>
      </c>
      <c r="W26">
        <f t="shared" si="2"/>
        <v>289.2214046104686</v>
      </c>
      <c r="Z26" s="1">
        <f t="shared" si="3"/>
        <v>385.62853948062485</v>
      </c>
    </row>
    <row r="27" spans="1:26" x14ac:dyDescent="0.4">
      <c r="A27">
        <v>26</v>
      </c>
      <c r="B27" s="1">
        <f t="shared" si="0"/>
        <v>1.4729532932708258</v>
      </c>
      <c r="C27" s="1">
        <f t="shared" si="1"/>
        <v>648.61549987505805</v>
      </c>
      <c r="D27" s="1">
        <f>(5+A27*2+10*B27)*MIN(1,0.8+A27*0.015)*T27</f>
        <v>54.155797364194719</v>
      </c>
      <c r="E27" s="1">
        <f>E26+A27/(75-A27/1.5)</f>
        <v>7.5617352322866038</v>
      </c>
      <c r="F27" s="1">
        <f>VLOOKUP($A27,Exp!$AE27:$AF125,2)/$E27</f>
        <v>541.76283145998286</v>
      </c>
      <c r="G27">
        <f>FLOOR(A27*0.8,1)+1</f>
        <v>21</v>
      </c>
      <c r="H27">
        <f>FLOOR(A27/3,1)+1</f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>M26+A27*4</f>
        <v>1456</v>
      </c>
      <c r="O27">
        <f>MAX(1,1+(1-POWER(1-(A27-10)/200,3)))</f>
        <v>1.221312</v>
      </c>
      <c r="Q27" s="1">
        <f>VLOOKUP($A27,Exp!$Q27:$R125,2)/$E27</f>
        <v>457.30244365542677</v>
      </c>
      <c r="R27" s="1">
        <f>(R26+A27*U27/2.5)</f>
        <v>101.87963989616912</v>
      </c>
      <c r="T27">
        <f t="shared" si="5"/>
        <v>0.75499999999999978</v>
      </c>
      <c r="U27">
        <f>T27/(1+A27/100)</f>
        <v>0.59920634920634908</v>
      </c>
      <c r="W27">
        <f t="shared" si="2"/>
        <v>325.05769887598973</v>
      </c>
      <c r="Z27" s="1">
        <f t="shared" si="3"/>
        <v>433.41026516798632</v>
      </c>
    </row>
    <row r="28" spans="1:26" x14ac:dyDescent="0.4">
      <c r="A28">
        <v>27</v>
      </c>
      <c r="B28" s="1">
        <f t="shared" si="0"/>
        <v>1.5498019170849884</v>
      </c>
      <c r="C28" s="1">
        <f t="shared" si="1"/>
        <v>702.58251246581256</v>
      </c>
      <c r="D28" s="1">
        <f>(5+A28*2+10*B28)*MIN(1,0.8+A28*0.015)*T28</f>
        <v>56.990984665700147</v>
      </c>
      <c r="E28" s="1">
        <f>E27+A28/(75-A28/1.5)</f>
        <v>8.0354194428129198</v>
      </c>
      <c r="F28" s="1">
        <f>VLOOKUP($A28,Exp!$AE28:$AF126,2)/$E28</f>
        <v>611.6346128000589</v>
      </c>
      <c r="G28">
        <f>FLOOR(A28*0.8,1)+1</f>
        <v>22</v>
      </c>
      <c r="H28">
        <f>FLOOR(A28/3,1)+1</f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>M27+A28*4</f>
        <v>1564</v>
      </c>
      <c r="O28">
        <f>MAX(1,1+(1-POWER(1-(A28-10)/200,3)))</f>
        <v>1.233939125</v>
      </c>
      <c r="Q28" s="1">
        <f>VLOOKUP($A28,Exp!$Q28:$R126,2)/$E28</f>
        <v>493.68922533946676</v>
      </c>
      <c r="R28" s="1">
        <f>(R27+A28*U28/2.5)</f>
        <v>108.38515170719275</v>
      </c>
      <c r="T28">
        <f t="shared" si="5"/>
        <v>0.76499999999999979</v>
      </c>
      <c r="U28">
        <f>T28/(1+A28/100)</f>
        <v>0.60236220472440927</v>
      </c>
      <c r="W28">
        <f t="shared" si="2"/>
        <v>366.98076768003534</v>
      </c>
      <c r="Z28" s="1">
        <f t="shared" si="3"/>
        <v>489.30769024004712</v>
      </c>
    </row>
    <row r="29" spans="1:26" x14ac:dyDescent="0.4">
      <c r="A29">
        <v>28</v>
      </c>
      <c r="B29" s="1">
        <f t="shared" si="0"/>
        <v>1.6297737839702324</v>
      </c>
      <c r="C29" s="1">
        <f t="shared" si="1"/>
        <v>756.88713233163298</v>
      </c>
      <c r="D29" s="1">
        <f>(5+A29*2+10*B29)*MIN(1,0.8+A29*0.015)*T29</f>
        <v>59.905746825769285</v>
      </c>
      <c r="E29" s="1">
        <f>E28+A29/(75-A29/1.5)</f>
        <v>8.5324608629312628</v>
      </c>
      <c r="F29" s="1">
        <f>VLOOKUP($A29,Exp!$AE29:$AF127,2)/$E29</f>
        <v>691.02220544649174</v>
      </c>
      <c r="G29">
        <f>FLOOR(A29*0.8,1)+1</f>
        <v>23</v>
      </c>
      <c r="H29">
        <f>FLOOR(A29/3,1)+1</f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>M28+A29*4</f>
        <v>1676</v>
      </c>
      <c r="O29">
        <f>MAX(1,1+(1-POWER(1-(A29-10)/200,3)))</f>
        <v>1.246429</v>
      </c>
      <c r="Q29" s="1">
        <f>VLOOKUP($A29,Exp!$Q29:$R127,2)/$E29</f>
        <v>548.14198097514065</v>
      </c>
      <c r="R29" s="1">
        <f>(R28+A29*U29/2.5)</f>
        <v>115.16640170719275</v>
      </c>
      <c r="T29">
        <f t="shared" si="5"/>
        <v>0.7749999999999998</v>
      </c>
      <c r="U29">
        <f>T29/(1+A29/100)</f>
        <v>0.60546874999999978</v>
      </c>
      <c r="W29">
        <f t="shared" si="2"/>
        <v>414.61332326789505</v>
      </c>
      <c r="Z29" s="1">
        <f t="shared" si="3"/>
        <v>552.81776435719337</v>
      </c>
    </row>
    <row r="30" spans="1:26" x14ac:dyDescent="0.4">
      <c r="A30">
        <v>29</v>
      </c>
      <c r="B30" s="1">
        <f t="shared" si="0"/>
        <v>1.7130930598961123</v>
      </c>
      <c r="C30" s="1">
        <f t="shared" si="1"/>
        <v>811.55157823178206</v>
      </c>
      <c r="D30" s="1">
        <f>(5+A30*2+10*B30)*MIN(1,0.8+A30*0.015)*T30</f>
        <v>62.902780520184471</v>
      </c>
      <c r="E30" s="1">
        <f>E29+A30/(75-A30/1.5)</f>
        <v>9.0534189467635979</v>
      </c>
      <c r="F30" s="1">
        <f>VLOOKUP($A30,Exp!$AE30:$AF128,2)/$E30</f>
        <v>792.28020559351864</v>
      </c>
      <c r="G30">
        <f>FLOOR(A30*0.8,1)+1</f>
        <v>24</v>
      </c>
      <c r="H30">
        <f>FLOOR(A30/3,1)+1</f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>M29+A30*4</f>
        <v>1792</v>
      </c>
      <c r="O30">
        <f>MAX(1,1+(1-POWER(1-(A30-10)/200,3)))</f>
        <v>1.258782375</v>
      </c>
      <c r="Q30" s="1">
        <f>VLOOKUP($A30,Exp!$Q30:$R128,2)/$E30</f>
        <v>587.51285357245376</v>
      </c>
      <c r="R30" s="1">
        <f>(R29+A30*U30/2.5)</f>
        <v>122.22531643587492</v>
      </c>
      <c r="T30">
        <f t="shared" si="5"/>
        <v>0.78499999999999981</v>
      </c>
      <c r="U30">
        <f>T30/(1+A30/100)</f>
        <v>0.6085271317829456</v>
      </c>
      <c r="W30">
        <f t="shared" si="2"/>
        <v>475.36812335611114</v>
      </c>
      <c r="Z30" s="1">
        <f t="shared" si="3"/>
        <v>633.82416447481501</v>
      </c>
    </row>
    <row r="31" spans="1:26" x14ac:dyDescent="0.4">
      <c r="A31">
        <v>30</v>
      </c>
      <c r="B31" s="1">
        <f t="shared" si="0"/>
        <v>6.8</v>
      </c>
      <c r="C31" s="1">
        <f t="shared" si="1"/>
        <v>1076.5999999999999</v>
      </c>
      <c r="D31" s="1">
        <f>(5+A31*2+10*B31)*MIN(1,0.8+A31*0.015)*T31</f>
        <v>105.73499999999997</v>
      </c>
      <c r="E31" s="1">
        <f>E30+A31/(75-A31/1.5)</f>
        <v>9.5988734922181429</v>
      </c>
      <c r="F31" s="1">
        <f>VLOOKUP($A31,Exp!$AE31:$AF129,2)/$E31</f>
        <v>891.78673666388045</v>
      </c>
      <c r="G31">
        <f>FLOOR(A31*0.8,1)+1</f>
        <v>25</v>
      </c>
      <c r="H31">
        <f>FLOOR(A31/3,1)+1</f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>M30+A31*4</f>
        <v>1912</v>
      </c>
      <c r="O31">
        <f>MAX(1,1+(1-POWER(1-(A31-10)/200,3)))</f>
        <v>1.2709999999999999</v>
      </c>
      <c r="Q31" s="1">
        <f>VLOOKUP($A31,Exp!$Q31:$R129,2)/$E31</f>
        <v>704.04094870911115</v>
      </c>
      <c r="R31" s="1">
        <f>(R30+A31*U31/2.5)</f>
        <v>129.56377797433646</v>
      </c>
      <c r="T31">
        <f t="shared" si="5"/>
        <v>0.79499999999999982</v>
      </c>
      <c r="U31">
        <f>T31/(1+A31/100)</f>
        <v>0.61153846153846136</v>
      </c>
      <c r="W31">
        <f t="shared" si="2"/>
        <v>535.07204199832825</v>
      </c>
      <c r="Z31" s="1">
        <f t="shared" si="3"/>
        <v>713.4293893311044</v>
      </c>
    </row>
    <row r="32" spans="1:26" x14ac:dyDescent="0.4">
      <c r="A32">
        <v>31</v>
      </c>
      <c r="B32" s="1">
        <f t="shared" si="0"/>
        <v>6.8907521033623675</v>
      </c>
      <c r="C32" s="1">
        <f t="shared" si="1"/>
        <v>1139.0586412859268</v>
      </c>
      <c r="D32" s="1">
        <f>(5+A32*2+10*B32)*MIN(1,0.8+A32*0.015)*T32</f>
        <v>110.08509203723516</v>
      </c>
      <c r="E32" s="1">
        <f>E31+A32/(75-A32/1.5)</f>
        <v>10.169425639457407</v>
      </c>
      <c r="F32" s="1">
        <f>VLOOKUP($A32,Exp!$AE32:$AF130,2)/$E32</f>
        <v>926.20384102197011</v>
      </c>
      <c r="G32">
        <f>FLOOR(A32*0.8,1)+1</f>
        <v>25</v>
      </c>
      <c r="H32">
        <f>FLOOR(A32/3,1)+1</f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>M31+A32*4</f>
        <v>2036</v>
      </c>
      <c r="O32">
        <f>MAX(1,1+(1-POWER(1-(A32-10)/200,3)))</f>
        <v>1.283082625</v>
      </c>
      <c r="Q32" s="1">
        <f>VLOOKUP($A32,Exp!$Q32:$R130,2)/$E32</f>
        <v>748.51818282297222</v>
      </c>
      <c r="R32" s="1">
        <f>(R31+A32*U32/2.5)</f>
        <v>137.23095354685555</v>
      </c>
      <c r="T32">
        <f t="shared" ref="T32:T36" si="6">MIN(1.2,T31+0.015)</f>
        <v>0.80999999999999983</v>
      </c>
      <c r="U32">
        <f>T32/(1+A32/100)</f>
        <v>0.61832061068702271</v>
      </c>
      <c r="W32">
        <f t="shared" si="2"/>
        <v>555.72230461318202</v>
      </c>
      <c r="Z32" s="1">
        <f t="shared" si="3"/>
        <v>740.96307281757618</v>
      </c>
    </row>
    <row r="33" spans="1:26" x14ac:dyDescent="0.4">
      <c r="A33">
        <v>32</v>
      </c>
      <c r="B33" s="1">
        <f t="shared" si="0"/>
        <v>6.9856253506642947</v>
      </c>
      <c r="C33" s="1">
        <f t="shared" si="1"/>
        <v>1201.9560157097603</v>
      </c>
      <c r="D33" s="1">
        <f>(5+A33*2+10*B33)*MIN(1,0.8+A33*0.015)*T33</f>
        <v>114.5564091429804</v>
      </c>
      <c r="E33" s="1">
        <f>E32+A33/(75-A33/1.5)</f>
        <v>10.765698931382872</v>
      </c>
      <c r="F33" s="1">
        <f>VLOOKUP($A33,Exp!$AE33:$AF131,2)/$E33</f>
        <v>961.32950069212029</v>
      </c>
      <c r="G33">
        <f>FLOOR(A33*0.8,1)+1</f>
        <v>26</v>
      </c>
      <c r="H33">
        <f>FLOOR(A33/3,1)+1</f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>M32+A33*4</f>
        <v>2164</v>
      </c>
      <c r="O33">
        <f>MAX(1,1+(1-POWER(1-(A33-10)/200,3)))</f>
        <v>1.2950309999999998</v>
      </c>
      <c r="Q33" s="1">
        <f>VLOOKUP($A33,Exp!$Q33:$R131,2)/$E33</f>
        <v>807.19329561297286</v>
      </c>
      <c r="R33" s="1">
        <f>(R32+A33*U33/2.5)</f>
        <v>145.23095354685555</v>
      </c>
      <c r="T33">
        <f t="shared" si="6"/>
        <v>0.82499999999999984</v>
      </c>
      <c r="U33">
        <f>T33/(1+A33/100)</f>
        <v>0.62499999999999989</v>
      </c>
      <c r="W33">
        <f t="shared" si="2"/>
        <v>576.79770041527217</v>
      </c>
      <c r="Z33" s="1">
        <f t="shared" si="3"/>
        <v>769.06360055369623</v>
      </c>
    </row>
    <row r="34" spans="1:26" x14ac:dyDescent="0.4">
      <c r="A34">
        <v>33</v>
      </c>
      <c r="B34" s="1">
        <f t="shared" si="0"/>
        <v>7.0849155306759322</v>
      </c>
      <c r="C34" s="1">
        <f t="shared" si="1"/>
        <v>1265.323097517228</v>
      </c>
      <c r="D34" s="1">
        <f>(5+A34*2+10*B34)*MIN(1,0.8+A34*0.015)*T34</f>
        <v>119.1532904576778</v>
      </c>
      <c r="E34" s="1">
        <f>E33+A34/(75-A34/1.5)</f>
        <v>11.388340440816833</v>
      </c>
      <c r="F34" s="1">
        <f>VLOOKUP($A34,Exp!$AE34:$AF132,2)/$E34</f>
        <v>999.8741449840976</v>
      </c>
      <c r="G34">
        <f>FLOOR(A34*0.8,1)+1</f>
        <v>27</v>
      </c>
      <c r="H34">
        <f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>M33+A34*4</f>
        <v>2296</v>
      </c>
      <c r="O34">
        <f>MAX(1,1+(1-POWER(1-(A34-10)/200,3)))</f>
        <v>1.306845875</v>
      </c>
      <c r="Q34" s="1">
        <f>VLOOKUP($A34,Exp!$Q34:$R132,2)/$E34</f>
        <v>853.68013456600579</v>
      </c>
      <c r="R34" s="1">
        <f>(R33+A34*U34/2.5)</f>
        <v>153.56779565211869</v>
      </c>
      <c r="T34">
        <f t="shared" si="6"/>
        <v>0.83999999999999986</v>
      </c>
      <c r="U34">
        <f>T34/(1+A34/100)</f>
        <v>0.63157894736842091</v>
      </c>
      <c r="W34">
        <f t="shared" si="2"/>
        <v>599.92448699045849</v>
      </c>
      <c r="Z34" s="1">
        <f t="shared" si="3"/>
        <v>799.8993159872781</v>
      </c>
    </row>
    <row r="35" spans="1:26" x14ac:dyDescent="0.4">
      <c r="A35">
        <v>34</v>
      </c>
      <c r="B35" s="1">
        <f t="shared" si="0"/>
        <v>7.1889396619516486</v>
      </c>
      <c r="C35" s="1">
        <f t="shared" si="1"/>
        <v>1329.1935279088984</v>
      </c>
      <c r="D35" s="1">
        <f>(5+A35*2+10*B35)*MIN(1,0.8+A35*0.015)*T35</f>
        <v>123.88043410968659</v>
      </c>
      <c r="E35" s="1">
        <f>E34+A35/(75-A35/1.5)</f>
        <v>12.038021969479253</v>
      </c>
      <c r="F35" s="1">
        <f>VLOOKUP($A35,Exp!$AE35:$AF133,2)/$E35</f>
        <v>1048.9083492469567</v>
      </c>
      <c r="G35">
        <f>FLOOR(A35*0.8,1)+1</f>
        <v>28</v>
      </c>
      <c r="H35">
        <f>FLOOR(A35/3,1)+1</f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>M34+A35*4</f>
        <v>2432</v>
      </c>
      <c r="O35">
        <f>MAX(1,1+(1-POWER(1-(A35-10)/200,3)))</f>
        <v>1.3185280000000001</v>
      </c>
      <c r="Q35" s="1">
        <f>VLOOKUP($A35,Exp!$Q35:$R133,2)/$E35</f>
        <v>961.53670672364763</v>
      </c>
      <c r="R35" s="1">
        <f>(R34+A35*U35/2.5)</f>
        <v>162.24540759241719</v>
      </c>
      <c r="T35">
        <f t="shared" si="6"/>
        <v>0.85499999999999987</v>
      </c>
      <c r="U35">
        <f>T35/(1+A35/100)</f>
        <v>0.63805970149253721</v>
      </c>
      <c r="W35">
        <f t="shared" si="2"/>
        <v>629.34500954817406</v>
      </c>
      <c r="Z35" s="1">
        <f t="shared" si="3"/>
        <v>848.90834924695673</v>
      </c>
    </row>
    <row r="36" spans="1:26" x14ac:dyDescent="0.4">
      <c r="A36">
        <v>35</v>
      </c>
      <c r="B36" s="1">
        <f t="shared" si="0"/>
        <v>7.2980375165651434</v>
      </c>
      <c r="C36" s="1">
        <f t="shared" si="1"/>
        <v>1393.603838311692</v>
      </c>
      <c r="D36" s="1">
        <f>(5+A36*2+10*B36)*MIN(1,0.8+A36*0.015)*T36</f>
        <v>128.74292639411672</v>
      </c>
      <c r="E36" s="1">
        <f>E35+A36/(75-A36/1.5)</f>
        <v>12.715441324317963</v>
      </c>
      <c r="F36" s="1">
        <f>VLOOKUP($A36,Exp!$AE36:$AF134,2)/$E36</f>
        <v>1091.1334044285161</v>
      </c>
      <c r="G36">
        <f>FLOOR(A36*0.8,1)+1</f>
        <v>29</v>
      </c>
      <c r="H36">
        <f>FLOOR(A36/3,1)+1</f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>M35+A36*4</f>
        <v>2572</v>
      </c>
      <c r="O36">
        <f>MAX(1,1+(1-POWER(1-(A36-10)/200,3)))</f>
        <v>1.330078125</v>
      </c>
      <c r="Q36" s="1">
        <f>VLOOKUP($A36,Exp!$Q36:$R134,2)/$E36</f>
        <v>1012.0765510032562</v>
      </c>
      <c r="R36" s="1">
        <f>(R35+A36*U36/2.5)</f>
        <v>171.26762981463941</v>
      </c>
      <c r="T36">
        <f t="shared" si="6"/>
        <v>0.86999999999999988</v>
      </c>
      <c r="U36">
        <f>T36/(1+A36/100)</f>
        <v>0.64444444444444426</v>
      </c>
      <c r="W36">
        <f t="shared" si="2"/>
        <v>654.68004265710965</v>
      </c>
      <c r="Z36" s="1">
        <f t="shared" si="3"/>
        <v>891.13340442851609</v>
      </c>
    </row>
    <row r="37" spans="1:26" x14ac:dyDescent="0.4">
      <c r="A37">
        <v>36</v>
      </c>
      <c r="B37" s="1">
        <f t="shared" si="0"/>
        <v>7.4125732532083184</v>
      </c>
      <c r="C37" s="1">
        <f t="shared" si="1"/>
        <v>1458.5936919616991</v>
      </c>
      <c r="D37" s="1">
        <f>(5+A37*2+10*B37)*MIN(1,0.8+A37*0.015)*T37</f>
        <v>135.25753061621444</v>
      </c>
      <c r="E37" s="1">
        <f>E36+A37/(75-A37/1.5)</f>
        <v>13.421323677259139</v>
      </c>
      <c r="F37" s="1">
        <f>VLOOKUP($A37,Exp!$AE37:$AF135,2)/$E37</f>
        <v>1132.5078932590188</v>
      </c>
      <c r="G37">
        <f>FLOOR(A37*0.8,1)+1</f>
        <v>29</v>
      </c>
      <c r="H37">
        <f>FLOOR(A37/3,1)+1</f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>M36+A37*4</f>
        <v>2716</v>
      </c>
      <c r="O37">
        <f>MAX(1,1+(1-POWER(1-(A37-10)/200,3)))</f>
        <v>1.3414969999999999</v>
      </c>
      <c r="Q37" s="1">
        <f>VLOOKUP($A37,Exp!$Q37:$R135,2)/$E37</f>
        <v>1073.5900829524262</v>
      </c>
      <c r="R37" s="1">
        <f>(R36+A37*U37/2.5)</f>
        <v>180.74410040287469</v>
      </c>
      <c r="T37">
        <f>MIN(1.25,T36+0.025)</f>
        <v>0.89499999999999991</v>
      </c>
      <c r="U37">
        <f>T37/(1+A37/100)</f>
        <v>0.65808823529411764</v>
      </c>
      <c r="W37">
        <f t="shared" si="2"/>
        <v>679.50473595541132</v>
      </c>
      <c r="Z37" s="1">
        <f t="shared" si="3"/>
        <v>932.50789325901883</v>
      </c>
    </row>
    <row r="38" spans="1:26" x14ac:dyDescent="0.4">
      <c r="A38">
        <v>37</v>
      </c>
      <c r="B38" s="1">
        <f t="shared" si="0"/>
        <v>7.5329371675033103</v>
      </c>
      <c r="C38" s="1">
        <f t="shared" si="1"/>
        <v>1524.2061452766711</v>
      </c>
      <c r="D38" s="1">
        <f>(5+A38*2+10*B38)*MIN(1,0.8+A38*0.015)*T38</f>
        <v>141.98302194103042</v>
      </c>
      <c r="E38" s="1">
        <f>E37+A38/(75-A38/1.5)</f>
        <v>14.156423015007483</v>
      </c>
      <c r="F38" s="1">
        <f>VLOOKUP($A38,Exp!$AE38:$AF136,2)/$E38</f>
        <v>1181.514178800114</v>
      </c>
      <c r="G38">
        <f>FLOOR(A38*0.8,1)+1</f>
        <v>30</v>
      </c>
      <c r="H38">
        <f>FLOOR(A38/3,1)+1</f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>M37+A38*4</f>
        <v>2864</v>
      </c>
      <c r="O38">
        <f>MAX(1,1+(1-POWER(1-(A38-10)/200,3)))</f>
        <v>1.3527853749999998</v>
      </c>
      <c r="Q38" s="1">
        <f>VLOOKUP($A38,Exp!$Q38:$R136,2)/$E38</f>
        <v>1125.2842602338399</v>
      </c>
      <c r="R38" s="1">
        <f>(R37+A38*U38/2.5)</f>
        <v>190.68278653426154</v>
      </c>
      <c r="T38">
        <f t="shared" ref="T38:T100" si="7">MIN(1.25,T37+0.025)</f>
        <v>0.91999999999999993</v>
      </c>
      <c r="U38">
        <f>T38/(1+A38/100)</f>
        <v>0.67153284671532831</v>
      </c>
      <c r="W38">
        <f t="shared" si="2"/>
        <v>708.90850728006842</v>
      </c>
      <c r="Z38" s="1">
        <f t="shared" si="3"/>
        <v>981.514178800114</v>
      </c>
    </row>
    <row r="39" spans="1:26" x14ac:dyDescent="0.4">
      <c r="A39">
        <v>38</v>
      </c>
      <c r="B39" s="1">
        <f t="shared" si="0"/>
        <v>7.6595475679404652</v>
      </c>
      <c r="C39" s="1">
        <f t="shared" si="1"/>
        <v>1590.4879306144326</v>
      </c>
      <c r="D39" s="1">
        <f>(5+A39*2+10*B39)*MIN(1,0.8+A39*0.015)*T39</f>
        <v>148.9277245170374</v>
      </c>
      <c r="E39" s="1">
        <f>E38+A39/(75-A39/1.5)</f>
        <v>14.921523686148422</v>
      </c>
      <c r="F39" s="1">
        <f>VLOOKUP($A39,Exp!$AE39:$AF137,2)/$E39</f>
        <v>1233.5012257855492</v>
      </c>
      <c r="G39">
        <f>FLOOR(A39*0.8,1)+1</f>
        <v>31</v>
      </c>
      <c r="H39">
        <f>FLOOR(A39/3,1)+1</f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>M38+A39*4</f>
        <v>3016</v>
      </c>
      <c r="O39">
        <f>MAX(1,1+(1-POWER(1-(A39-10)/200,3)))</f>
        <v>1.363944</v>
      </c>
      <c r="Q39" s="1">
        <f>VLOOKUP($A39,Exp!$Q39:$R137,2)/$E39</f>
        <v>1226.1482396053218</v>
      </c>
      <c r="R39" s="1">
        <f>(R38+A39*U39/2.5)</f>
        <v>201.09148218643546</v>
      </c>
      <c r="T39">
        <f t="shared" si="7"/>
        <v>0.94499999999999995</v>
      </c>
      <c r="U39">
        <f>T39/(1+A39/100)</f>
        <v>0.68478260869565222</v>
      </c>
      <c r="W39">
        <f t="shared" si="2"/>
        <v>740.10073547132947</v>
      </c>
      <c r="Z39" s="1">
        <f t="shared" si="3"/>
        <v>1033.5012257855492</v>
      </c>
    </row>
    <row r="40" spans="1:26" x14ac:dyDescent="0.4">
      <c r="A40">
        <v>39</v>
      </c>
      <c r="B40" s="1">
        <f t="shared" si="0"/>
        <v>7.7928527864588917</v>
      </c>
      <c r="C40" s="1">
        <f t="shared" si="1"/>
        <v>1657.4897621406553</v>
      </c>
      <c r="D40" s="1">
        <f>(5+A40*2+10*B40)*MIN(1,0.8+A40*0.015)*T40</f>
        <v>156.10067202865125</v>
      </c>
      <c r="E40" s="1">
        <f>E39+A40/(75-A40/1.5)</f>
        <v>15.717442053495361</v>
      </c>
      <c r="F40" s="1">
        <f>VLOOKUP($A40,Exp!$AE40:$AF138,2)/$E40</f>
        <v>1342.823874556648</v>
      </c>
      <c r="G40">
        <f>FLOOR(A40*0.8,1)+1</f>
        <v>32</v>
      </c>
      <c r="H40">
        <f>FLOOR(A40/3,1)+1</f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>M39+A40*4</f>
        <v>3172</v>
      </c>
      <c r="O40">
        <f>MAX(1,1+(1-POWER(1-(A40-10)/200,3)))</f>
        <v>1.374973625</v>
      </c>
      <c r="Q40" s="1">
        <f>VLOOKUP($A40,Exp!$Q40:$R138,2)/$E40</f>
        <v>1280.7427526366062</v>
      </c>
      <c r="R40" s="1">
        <f>(R39+A40*U40/2.5)</f>
        <v>211.97781312168726</v>
      </c>
      <c r="T40">
        <f t="shared" si="7"/>
        <v>0.97</v>
      </c>
      <c r="U40">
        <f>T40/(1+A40/100)</f>
        <v>0.69784172661870492</v>
      </c>
      <c r="W40">
        <f t="shared" si="2"/>
        <v>805.69432473398876</v>
      </c>
      <c r="Z40" s="1">
        <f t="shared" si="3"/>
        <v>1142.823874556648</v>
      </c>
    </row>
    <row r="41" spans="1:26" x14ac:dyDescent="0.4">
      <c r="A41">
        <v>40</v>
      </c>
      <c r="B41" s="1">
        <f t="shared" si="0"/>
        <v>11.933333333333332</v>
      </c>
      <c r="C41" s="1">
        <f t="shared" si="1"/>
        <v>1949.2666666666664</v>
      </c>
      <c r="D41" s="1">
        <f>(5+A41*2+10*B41)*MIN(1,0.8+A41*0.015)*T41</f>
        <v>203.31166666666664</v>
      </c>
      <c r="E41" s="1">
        <f>E40+A41/(75-A41/1.5)</f>
        <v>16.545028260391913</v>
      </c>
      <c r="F41" s="1">
        <f>VLOOKUP($A41,Exp!$AE41:$AF139,2)/$E41</f>
        <v>1719.3034980508569</v>
      </c>
      <c r="G41">
        <f>FLOOR(A41*0.8,1)+1</f>
        <v>33</v>
      </c>
      <c r="H41">
        <f>FLOOR(A41/3,1)+1</f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>M40+A41*4</f>
        <v>3332</v>
      </c>
      <c r="O41">
        <f>MAX(1,1+(1-POWER(1-(A41-10)/200,3)))</f>
        <v>1.385875</v>
      </c>
      <c r="Q41" s="1">
        <f>VLOOKUP($A41,Exp!$Q41:$R139,2)/$E41</f>
        <v>1473.9775367069894</v>
      </c>
      <c r="R41" s="1">
        <f>(R40+A41*U41/2.5)</f>
        <v>223.34924169311583</v>
      </c>
      <c r="T41">
        <f t="shared" si="7"/>
        <v>0.995</v>
      </c>
      <c r="U41">
        <f>T41/(1+A41/100)</f>
        <v>0.71071428571428574</v>
      </c>
      <c r="W41">
        <f t="shared" si="2"/>
        <v>1031.582098830514</v>
      </c>
      <c r="Z41" s="1">
        <f t="shared" si="3"/>
        <v>1519.3034980508569</v>
      </c>
    </row>
    <row r="42" spans="1:26" x14ac:dyDescent="0.4">
      <c r="A42">
        <v>41</v>
      </c>
      <c r="B42" s="1">
        <f t="shared" si="0"/>
        <v>12.181504206724735</v>
      </c>
      <c r="C42" s="1">
        <f t="shared" si="1"/>
        <v>2029.2183414659996</v>
      </c>
      <c r="D42" s="1">
        <f>(5+A42*2+10*B42)*MIN(1,0.8+A42*0.015)*T42</f>
        <v>212.99134290859232</v>
      </c>
      <c r="E42" s="1">
        <f>E41+A42/(75-A42/1.5)</f>
        <v>17.405168120531773</v>
      </c>
      <c r="F42" s="1">
        <f>VLOOKUP($A42,Exp!$AE42:$AF140,2)/$E42</f>
        <v>1783.8671551110724</v>
      </c>
      <c r="G42">
        <f>FLOOR(A42*0.8,1)+1</f>
        <v>33</v>
      </c>
      <c r="H42">
        <f>FLOOR(A42/3,1)+1</f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>M41+A42*4</f>
        <v>3496</v>
      </c>
      <c r="O42">
        <f>MAX(1,1+(1-POWER(1-(A42-10)/200,3)))</f>
        <v>1.3966488750000001</v>
      </c>
      <c r="Q42" s="1">
        <f>VLOOKUP($A42,Exp!$Q42:$R140,2)/$E42</f>
        <v>1533.0504029158878</v>
      </c>
      <c r="R42" s="1">
        <f>(R41+A42*U42/2.5)</f>
        <v>235.21307148034987</v>
      </c>
      <c r="T42">
        <f t="shared" si="7"/>
        <v>1.02</v>
      </c>
      <c r="U42">
        <f>T42/(1+A42/100)</f>
        <v>0.72340425531914898</v>
      </c>
      <c r="W42">
        <f t="shared" si="2"/>
        <v>1070.3202930666434</v>
      </c>
      <c r="Z42" s="1">
        <f t="shared" si="3"/>
        <v>1583.8671551110724</v>
      </c>
    </row>
    <row r="43" spans="1:26" x14ac:dyDescent="0.4">
      <c r="A43">
        <v>42</v>
      </c>
      <c r="B43" s="1">
        <f t="shared" si="0"/>
        <v>12.437917367995256</v>
      </c>
      <c r="C43" s="1">
        <f t="shared" si="1"/>
        <v>2110.3495412381208</v>
      </c>
      <c r="D43" s="1">
        <f>(5+A43*2+10*B43)*MIN(1,0.8+A43*0.015)*T43</f>
        <v>222.98123649555041</v>
      </c>
      <c r="E43" s="1">
        <f>E42+A43/(75-A43/1.5)</f>
        <v>18.29878514180837</v>
      </c>
      <c r="F43" s="1">
        <f>VLOOKUP($A43,Exp!$AE43:$AF141,2)/$E43</f>
        <v>1855.7840787539089</v>
      </c>
      <c r="G43">
        <f>FLOOR(A43*0.8,1)+1</f>
        <v>34</v>
      </c>
      <c r="H43">
        <f>FLOOR(A43/3,1)+1</f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>M42+A43*4</f>
        <v>3664</v>
      </c>
      <c r="O43">
        <f>MAX(1,1+(1-POWER(1-(A43-10)/200,3)))</f>
        <v>1.4072960000000001</v>
      </c>
      <c r="Q43" s="1">
        <f>VLOOKUP($A43,Exp!$Q43:$R141,2)/$E43</f>
        <v>1631.856965836203</v>
      </c>
      <c r="R43" s="1">
        <f>(R42+A43*U43/2.5)</f>
        <v>247.57645176203999</v>
      </c>
      <c r="T43">
        <f t="shared" si="7"/>
        <v>1.0449999999999999</v>
      </c>
      <c r="U43">
        <f>T43/(1+A43/100)</f>
        <v>0.7359154929577465</v>
      </c>
      <c r="W43">
        <f t="shared" si="2"/>
        <v>1113.4704472523454</v>
      </c>
      <c r="Z43" s="1">
        <f t="shared" si="3"/>
        <v>1655.7840787539089</v>
      </c>
    </row>
    <row r="44" spans="1:26" x14ac:dyDescent="0.4">
      <c r="A44">
        <v>43</v>
      </c>
      <c r="B44" s="1">
        <f t="shared" si="0"/>
        <v>12.703164394685201</v>
      </c>
      <c r="C44" s="1">
        <f t="shared" si="1"/>
        <v>2192.7304965600492</v>
      </c>
      <c r="D44" s="1">
        <f>(5+A44*2+10*B44)*MIN(1,0.8+A44*0.015)*T44</f>
        <v>233.2938590231316</v>
      </c>
      <c r="E44" s="1">
        <f>E43+A44/(75-A44/1.5)</f>
        <v>19.226842695765203</v>
      </c>
      <c r="F44" s="1">
        <f>VLOOKUP($A44,Exp!$AE44:$AF142,2)/$E44</f>
        <v>1938.0122171045462</v>
      </c>
      <c r="G44">
        <f>FLOOR(A44*0.8,1)+1</f>
        <v>35</v>
      </c>
      <c r="H44">
        <f>FLOOR(A44/3,1)+1</f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>M43+A44*4</f>
        <v>3836</v>
      </c>
      <c r="O44">
        <f>MAX(1,1+(1-POWER(1-(A44-10)/200,3)))</f>
        <v>1.417817125</v>
      </c>
      <c r="Q44" s="1">
        <f>VLOOKUP($A44,Exp!$Q44:$R142,2)/$E44</f>
        <v>1692.685612243979</v>
      </c>
      <c r="R44" s="1">
        <f>(R43+A44*U44/2.5)</f>
        <v>260.44638183197009</v>
      </c>
      <c r="T44">
        <f t="shared" si="7"/>
        <v>1.0699999999999998</v>
      </c>
      <c r="U44">
        <f>T44/(1+A44/100)</f>
        <v>0.74825174825174823</v>
      </c>
      <c r="W44">
        <f t="shared" si="2"/>
        <v>1162.8073302627276</v>
      </c>
      <c r="Z44" s="1">
        <f t="shared" si="3"/>
        <v>1738.0122171045462</v>
      </c>
    </row>
    <row r="45" spans="1:26" x14ac:dyDescent="0.4">
      <c r="A45">
        <v>44</v>
      </c>
      <c r="B45" s="1">
        <f t="shared" si="0"/>
        <v>12.977879323903299</v>
      </c>
      <c r="C45" s="1">
        <f t="shared" si="1"/>
        <v>2276.437366352443</v>
      </c>
      <c r="D45" s="1">
        <f>(5+A45*2+10*B45)*MIN(1,0.8+A45*0.015)*T45</f>
        <v>243.94277859674105</v>
      </c>
      <c r="E45" s="1">
        <f>E44+A45/(75-A45/1.5)</f>
        <v>20.19034634540024</v>
      </c>
      <c r="F45" s="1">
        <f>VLOOKUP($A45,Exp!$AE45:$AF143,2)/$E45</f>
        <v>2054.2939549456064</v>
      </c>
      <c r="G45">
        <f>FLOOR(A45*0.8,1)+1</f>
        <v>36</v>
      </c>
      <c r="H45">
        <f>FLOOR(A45/3,1)+1</f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>M44+A45*4</f>
        <v>4012</v>
      </c>
      <c r="O45">
        <f>MAX(1,1+(1-POWER(1-(A45-10)/200,3)))</f>
        <v>1.428213</v>
      </c>
      <c r="Q45" s="1">
        <f>VLOOKUP($A45,Exp!$Q45:$R143,2)/$E45</f>
        <v>1866.7337030890769</v>
      </c>
      <c r="R45" s="1">
        <f>(R44+A45*U45/2.5)</f>
        <v>273.82971516530341</v>
      </c>
      <c r="T45">
        <f t="shared" si="7"/>
        <v>1.0949999999999998</v>
      </c>
      <c r="U45">
        <f>T45/(1+A45/100)</f>
        <v>0.76041666666666652</v>
      </c>
      <c r="W45">
        <f t="shared" si="2"/>
        <v>1232.5763729673638</v>
      </c>
      <c r="Z45" s="1">
        <f t="shared" si="3"/>
        <v>1854.2939549456064</v>
      </c>
    </row>
    <row r="46" spans="1:26" x14ac:dyDescent="0.4">
      <c r="A46">
        <v>45</v>
      </c>
      <c r="B46" s="1">
        <f t="shared" si="0"/>
        <v>13.262741699796951</v>
      </c>
      <c r="C46" s="1">
        <f t="shared" si="1"/>
        <v>2361.5527270872076</v>
      </c>
      <c r="D46" s="1">
        <f>(5+A46*2+10*B46)*MIN(1,0.8+A46*0.015)*T46</f>
        <v>254.94270703772577</v>
      </c>
      <c r="E46" s="1">
        <f>E45+A46/(75-A46/1.5)</f>
        <v>21.19034634540024</v>
      </c>
      <c r="F46" s="1">
        <f>VLOOKUP($A46,Exp!$AE46:$AF144,2)/$E46</f>
        <v>2130.146778768717</v>
      </c>
      <c r="G46">
        <f>FLOOR(A46*0.8,1)+1</f>
        <v>37</v>
      </c>
      <c r="H46">
        <f>FLOOR(A46/3,1)+1</f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>M45+A46*4</f>
        <v>4192</v>
      </c>
      <c r="O46">
        <f>MAX(1,1+(1-POWER(1-(A46-10)/200,3)))</f>
        <v>1.438484375</v>
      </c>
      <c r="Q46" s="1">
        <f>VLOOKUP($A46,Exp!$Q46:$R144,2)/$E46</f>
        <v>1930.879247232388</v>
      </c>
      <c r="R46" s="1">
        <f>(R45+A46*U46/2.5)</f>
        <v>287.73316344116546</v>
      </c>
      <c r="T46">
        <f t="shared" si="7"/>
        <v>1.1199999999999997</v>
      </c>
      <c r="U46">
        <f>T46/(1+A46/100)</f>
        <v>0.77241379310344804</v>
      </c>
      <c r="W46">
        <f t="shared" si="2"/>
        <v>1278.0880672612302</v>
      </c>
      <c r="Z46" s="1">
        <f t="shared" si="3"/>
        <v>1930.146778768717</v>
      </c>
    </row>
    <row r="47" spans="1:26" x14ac:dyDescent="0.4">
      <c r="A47">
        <v>46</v>
      </c>
      <c r="B47" s="1">
        <f t="shared" si="0"/>
        <v>13.558479839749968</v>
      </c>
      <c r="C47" s="1">
        <f t="shared" si="1"/>
        <v>2448.1661016798976</v>
      </c>
      <c r="D47" s="1">
        <f>(5+A47*2+10*B47)*MIN(1,0.8+A47*0.015)*T47</f>
        <v>266.30959416513701</v>
      </c>
      <c r="E47" s="1">
        <f>E46+A47/(75-A47/1.5)</f>
        <v>22.227940330362646</v>
      </c>
      <c r="F47" s="1">
        <f>VLOOKUP($A47,Exp!$AE47:$AF145,2)/$E47</f>
        <v>2212.4021878848826</v>
      </c>
      <c r="G47">
        <f>FLOOR(A47*0.8,1)+1</f>
        <v>37</v>
      </c>
      <c r="H47">
        <f>FLOOR(A47/3,1)+1</f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>M46+A47*4</f>
        <v>4376</v>
      </c>
      <c r="O47">
        <f>MAX(1,1+(1-POWER(1-(A47-10)/200,3)))</f>
        <v>1.4486319999999999</v>
      </c>
      <c r="Q47" s="1">
        <f>VLOOKUP($A47,Exp!$Q47:$R145,2)/$E47</f>
        <v>2027.268353714571</v>
      </c>
      <c r="R47" s="1">
        <f>(R46+A47*U47/2.5)</f>
        <v>302.16330042746682</v>
      </c>
      <c r="T47">
        <f t="shared" si="7"/>
        <v>1.1449999999999996</v>
      </c>
      <c r="U47">
        <f>T47/(1+A47/100)</f>
        <v>0.78424657534246545</v>
      </c>
      <c r="W47">
        <f t="shared" si="2"/>
        <v>1327.4413127309294</v>
      </c>
      <c r="Z47" s="1">
        <f t="shared" si="3"/>
        <v>2012.4021878848826</v>
      </c>
    </row>
    <row r="48" spans="1:26" x14ac:dyDescent="0.4">
      <c r="A48">
        <v>47</v>
      </c>
      <c r="B48" s="1">
        <f t="shared" si="0"/>
        <v>13.86587433500662</v>
      </c>
      <c r="C48" s="1">
        <f t="shared" si="1"/>
        <v>2536.3745312434353</v>
      </c>
      <c r="D48" s="1">
        <f>(5+A48*2+10*B48)*MIN(1,0.8+A48*0.015)*T48</f>
        <v>278.06072971957735</v>
      </c>
      <c r="E48" s="1">
        <f>E47+A48/(75-A48/1.5)</f>
        <v>23.304276208225239</v>
      </c>
      <c r="F48" s="1">
        <f>VLOOKUP($A48,Exp!$AE48:$AF146,2)/$E48</f>
        <v>2304.4802070829969</v>
      </c>
      <c r="G48">
        <f>FLOOR(A48*0.8,1)+1</f>
        <v>38</v>
      </c>
      <c r="H48">
        <f>FLOOR(A48/3,1)+1</f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>M47+A48*4</f>
        <v>4564</v>
      </c>
      <c r="O48">
        <f>MAX(1,1+(1-POWER(1-(A48-10)/200,3)))</f>
        <v>1.4586566250000002</v>
      </c>
      <c r="Q48" s="1">
        <f>VLOOKUP($A48,Exp!$Q48:$R146,2)/$E48</f>
        <v>2092.0623993802601</v>
      </c>
      <c r="R48" s="1">
        <f>(R47+A48*U48/2.5)</f>
        <v>317.12656573358925</v>
      </c>
      <c r="T48">
        <f t="shared" si="7"/>
        <v>1.1699999999999995</v>
      </c>
      <c r="U48">
        <f>T48/(1+A48/100)</f>
        <v>0.79591836734693844</v>
      </c>
      <c r="W48">
        <f t="shared" si="2"/>
        <v>1382.6881242497982</v>
      </c>
      <c r="Z48" s="1">
        <f t="shared" si="3"/>
        <v>2104.4802070829969</v>
      </c>
    </row>
    <row r="49" spans="1:26" x14ac:dyDescent="0.4">
      <c r="A49">
        <v>48</v>
      </c>
      <c r="B49" s="1">
        <f t="shared" si="0"/>
        <v>14.185761802547598</v>
      </c>
      <c r="C49" s="1">
        <f t="shared" si="1"/>
        <v>2626.2831931311985</v>
      </c>
      <c r="D49" s="1">
        <f>(5+A49*2+10*B49)*MIN(1,0.8+A49*0.015)*T49</f>
        <v>290.21485354044364</v>
      </c>
      <c r="E49" s="1">
        <f>E48+A49/(75-A49/1.5)</f>
        <v>24.42055527799268</v>
      </c>
      <c r="F49" s="1">
        <f>VLOOKUP($A49,Exp!$AE49:$AF147,2)/$E49</f>
        <v>2410.4518912224862</v>
      </c>
      <c r="G49">
        <f>FLOOR(A49*0.8,1)+1</f>
        <v>39</v>
      </c>
      <c r="H49">
        <f>FLOOR(A49/3,1)+1</f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>M48+A49*4</f>
        <v>4756</v>
      </c>
      <c r="O49">
        <f>MAX(1,1+(1-POWER(1-(A49-10)/200,3)))</f>
        <v>1.4685589999999999</v>
      </c>
      <c r="Q49" s="1">
        <f>VLOOKUP($A49,Exp!$Q49:$R147,2)/$E49</f>
        <v>2250.1126356254049</v>
      </c>
      <c r="R49" s="1">
        <f>(R48+A49*U49/2.5)</f>
        <v>332.62926843629197</v>
      </c>
      <c r="T49">
        <f t="shared" si="7"/>
        <v>1.1949999999999994</v>
      </c>
      <c r="U49">
        <f>T49/(1+A49/100)</f>
        <v>0.80743243243243201</v>
      </c>
      <c r="W49">
        <f t="shared" si="2"/>
        <v>1446.2711347334916</v>
      </c>
      <c r="Z49" s="1">
        <f t="shared" si="3"/>
        <v>2210.4518912224862</v>
      </c>
    </row>
    <row r="50" spans="1:26" x14ac:dyDescent="0.4">
      <c r="A50">
        <v>49</v>
      </c>
      <c r="B50" s="1">
        <f t="shared" si="0"/>
        <v>14.519038906251117</v>
      </c>
      <c r="C50" s="1">
        <f t="shared" si="1"/>
        <v>2718.0060689688266</v>
      </c>
      <c r="D50" s="1">
        <f>(5+A50*2+10*B50)*MIN(1,0.8+A50*0.015)*T50</f>
        <v>302.79227465626349</v>
      </c>
      <c r="E50" s="1">
        <f>E49+A50/(75-A50/1.5)</f>
        <v>25.578035592953309</v>
      </c>
      <c r="F50" s="1">
        <f>VLOOKUP($A50,Exp!$AE50:$AF148,2)/$E50</f>
        <v>2667.0977417927438</v>
      </c>
      <c r="G50">
        <f>FLOOR(A50*0.8,1)+1</f>
        <v>40</v>
      </c>
      <c r="H50">
        <f>FLOOR(A50/3,1)+1</f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>M49+A50*4</f>
        <v>4952</v>
      </c>
      <c r="O50">
        <f>MAX(1,1+(1-POWER(1-(A50-10)/200,3)))</f>
        <v>1.4783398750000001</v>
      </c>
      <c r="Q50" s="1">
        <f>VLOOKUP($A50,Exp!$Q50:$R148,2)/$E50</f>
        <v>2317.1052282188521</v>
      </c>
      <c r="R50" s="1">
        <f>(R49+A50*U50/2.5)</f>
        <v>348.67759058394296</v>
      </c>
      <c r="T50">
        <f t="shared" si="7"/>
        <v>1.2199999999999993</v>
      </c>
      <c r="U50">
        <f>T50/(1+A50/100)</f>
        <v>0.81879194630872443</v>
      </c>
      <c r="W50">
        <f t="shared" si="2"/>
        <v>1600.2586450756462</v>
      </c>
      <c r="Z50" s="1">
        <f t="shared" si="3"/>
        <v>2467.0977417927438</v>
      </c>
    </row>
    <row r="51" spans="1:26" x14ac:dyDescent="0.4">
      <c r="A51">
        <v>50</v>
      </c>
      <c r="B51" s="1">
        <f t="shared" si="0"/>
        <v>14.866666666666667</v>
      </c>
      <c r="C51" s="1">
        <f t="shared" si="1"/>
        <v>2811.6666666666665</v>
      </c>
      <c r="D51" s="1">
        <f>(5+A51*2+10*B51)*MIN(1,0.8+A51*0.015)*T51</f>
        <v>315.81499999999983</v>
      </c>
      <c r="E51" s="1">
        <f>E50+A51/(75-A51/1.5)</f>
        <v>26.778035592953309</v>
      </c>
      <c r="F51" s="1">
        <f>VLOOKUP($A51,Exp!$AE51:$AF149,2)/$E51</f>
        <v>3374.7918518993724</v>
      </c>
      <c r="G51">
        <f>FLOOR(A51*0.8,1)+1</f>
        <v>41</v>
      </c>
      <c r="H51">
        <f>FLOOR(A51/3,1)+1</f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>M50+A51*4</f>
        <v>5152</v>
      </c>
      <c r="O51">
        <f>MAX(1,1+(1-POWER(1-(A51-10)/200,3)))</f>
        <v>1.488</v>
      </c>
      <c r="Q51" s="1">
        <f>VLOOKUP($A51,Exp!$Q51:$R149,2)/$E51</f>
        <v>2593.9542786431575</v>
      </c>
      <c r="R51" s="1">
        <f>(R50+A51*U51/2.5)</f>
        <v>365.27759058394292</v>
      </c>
      <c r="T51">
        <f t="shared" si="7"/>
        <v>1.2449999999999992</v>
      </c>
      <c r="U51">
        <f>T51/(1+A51/100)</f>
        <v>0.82999999999999952</v>
      </c>
      <c r="W51">
        <f t="shared" si="2"/>
        <v>2024.8751111396234</v>
      </c>
      <c r="Z51" s="1">
        <f t="shared" si="3"/>
        <v>3174.7918518993724</v>
      </c>
    </row>
    <row r="52" spans="1:26" x14ac:dyDescent="0.4">
      <c r="A52">
        <v>51</v>
      </c>
      <c r="B52" s="1">
        <f t="shared" si="0"/>
        <v>15.229675080116138</v>
      </c>
      <c r="C52" s="1">
        <f t="shared" si="1"/>
        <v>2907.398800720292</v>
      </c>
      <c r="D52" s="1">
        <f>(5+A52*2+10*B52)*MIN(1,0.8+A52*0.015)*T52</f>
        <v>324.12093850145169</v>
      </c>
      <c r="E52" s="1">
        <f>E51+A52/(75-A52/1.5)</f>
        <v>28.021938031977697</v>
      </c>
      <c r="F52" s="1">
        <f>VLOOKUP($A52,Exp!$AE52:$AF150,2)/$E52</f>
        <v>3506.9204821295662</v>
      </c>
      <c r="G52">
        <f>FLOOR(A52*0.8,1)+1</f>
        <v>41</v>
      </c>
      <c r="H52">
        <f>FLOOR(A52/3,1)+1</f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>M51+A52*4</f>
        <v>5356</v>
      </c>
      <c r="O52">
        <f>MAX(1,1+(1-POWER(1-(A52-10)/200,3)))</f>
        <v>1.497540125</v>
      </c>
      <c r="Q52" s="1">
        <f>VLOOKUP($A52,Exp!$Q52:$R150,2)/$E52</f>
        <v>2664.1983118656917</v>
      </c>
      <c r="R52" s="1">
        <f>(R51+A52*U52/2.5)</f>
        <v>382.16500780248595</v>
      </c>
      <c r="T52">
        <f t="shared" si="7"/>
        <v>1.25</v>
      </c>
      <c r="U52">
        <f>T52/(1+A52/100)</f>
        <v>0.82781456953642385</v>
      </c>
      <c r="W52">
        <f t="shared" si="2"/>
        <v>2104.1522892777398</v>
      </c>
      <c r="Z52" s="1">
        <f t="shared" si="3"/>
        <v>3306.9204821295662</v>
      </c>
    </row>
    <row r="53" spans="1:26" x14ac:dyDescent="0.4">
      <c r="A53">
        <v>52</v>
      </c>
      <c r="B53" s="1">
        <f t="shared" si="0"/>
        <v>15.609168069323847</v>
      </c>
      <c r="C53" s="1">
        <f t="shared" si="1"/>
        <v>3005.3474354467758</v>
      </c>
      <c r="D53" s="1">
        <f>(5+A53*2+10*B53)*MIN(1,0.8+A53*0.015)*T53</f>
        <v>331.36460086654807</v>
      </c>
      <c r="E53" s="1">
        <f>E52+A53/(75-A53/1.5)</f>
        <v>29.311194230324805</v>
      </c>
      <c r="F53" s="1">
        <f>VLOOKUP($A53,Exp!$AE53:$AF151,2)/$E53</f>
        <v>3655.3969767258181</v>
      </c>
      <c r="G53">
        <f>FLOOR(A53*0.8,1)+1</f>
        <v>42</v>
      </c>
      <c r="H53">
        <f>FLOOR(A53/3,1)+1</f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>M52+A53*4</f>
        <v>5564</v>
      </c>
      <c r="O53">
        <f>MAX(1,1+(1-POWER(1-(A53-10)/200,3)))</f>
        <v>1.506961</v>
      </c>
      <c r="Q53" s="1">
        <f>VLOOKUP($A53,Exp!$Q53:$R151,2)/$E53</f>
        <v>2811.5538163484371</v>
      </c>
      <c r="R53" s="1">
        <f>(R52+A53*U53/2.5)</f>
        <v>399.27027096038069</v>
      </c>
      <c r="T53">
        <f t="shared" si="7"/>
        <v>1.25</v>
      </c>
      <c r="U53">
        <f>T53/(1+A53/100)</f>
        <v>0.82236842105263153</v>
      </c>
      <c r="W53">
        <f t="shared" si="2"/>
        <v>2193.2381860354908</v>
      </c>
      <c r="Z53" s="1">
        <f t="shared" si="3"/>
        <v>3455.3969767258181</v>
      </c>
    </row>
    <row r="54" spans="1:26" x14ac:dyDescent="0.4">
      <c r="A54">
        <v>53</v>
      </c>
      <c r="B54" s="1">
        <f t="shared" si="0"/>
        <v>16.006328789370396</v>
      </c>
      <c r="C54" s="1">
        <f t="shared" si="1"/>
        <v>3105.669596171283</v>
      </c>
      <c r="D54" s="1">
        <f>(5+A54*2+10*B54)*MIN(1,0.8+A54*0.015)*T54</f>
        <v>338.82910986713</v>
      </c>
      <c r="E54" s="1">
        <f>E53+A54/(75-A54/1.5)</f>
        <v>30.647328684106316</v>
      </c>
      <c r="F54" s="1">
        <f>VLOOKUP($A54,Exp!$AE54:$AF152,2)/$E54</f>
        <v>3827.1757740813878</v>
      </c>
      <c r="G54">
        <f>FLOOR(A54*0.8,1)+1</f>
        <v>43</v>
      </c>
      <c r="H54">
        <f>FLOOR(A54/3,1)+1</f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>M53+A54*4</f>
        <v>5776</v>
      </c>
      <c r="O54">
        <f>MAX(1,1+(1-POWER(1-(A54-10)/200,3)))</f>
        <v>1.5162633749999999</v>
      </c>
      <c r="Q54" s="1">
        <f>VLOOKUP($A54,Exp!$Q54:$R152,2)/$E54</f>
        <v>2882.730854314791</v>
      </c>
      <c r="R54" s="1">
        <f>(R53+A54*U54/2.5)</f>
        <v>416.59053239828916</v>
      </c>
      <c r="T54">
        <f t="shared" si="7"/>
        <v>1.25</v>
      </c>
      <c r="U54">
        <f>T54/(1+A54/100)</f>
        <v>0.81699346405228757</v>
      </c>
      <c r="W54">
        <f t="shared" si="2"/>
        <v>2296.3054644488325</v>
      </c>
      <c r="Z54" s="1">
        <f t="shared" si="3"/>
        <v>3627.1757740813878</v>
      </c>
    </row>
    <row r="55" spans="1:26" x14ac:dyDescent="0.4">
      <c r="A55">
        <v>54</v>
      </c>
      <c r="B55" s="1">
        <f t="shared" si="0"/>
        <v>16.422425314473259</v>
      </c>
      <c r="C55" s="1">
        <f t="shared" si="1"/>
        <v>3208.535353774178</v>
      </c>
      <c r="D55" s="1">
        <f>(5+A55*2+10*B55)*MIN(1,0.8+A55*0.015)*T55</f>
        <v>346.53031643091572</v>
      </c>
      <c r="E55" s="1">
        <f>E54+A55/(75-A55/1.5)</f>
        <v>32.0319440687217</v>
      </c>
      <c r="F55" s="1">
        <f>VLOOKUP($A55,Exp!$AE55:$AF153,2)/$E55</f>
        <v>4079.5236985537895</v>
      </c>
      <c r="G55">
        <f>FLOOR(A55*0.8,1)+1</f>
        <v>44</v>
      </c>
      <c r="H55">
        <f>FLOOR(A55/3,1)+1</f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>M54+A55*4</f>
        <v>5992</v>
      </c>
      <c r="O55">
        <f>MAX(1,1+(1-POWER(1-(A55-10)/200,3)))</f>
        <v>1.5254479999999999</v>
      </c>
      <c r="Q55" s="1">
        <f>VLOOKUP($A55,Exp!$Q55:$R153,2)/$E55</f>
        <v>3128.7204980437346</v>
      </c>
      <c r="R55" s="1">
        <f>(R54+A55*U55/2.5)</f>
        <v>434.12299993075669</v>
      </c>
      <c r="T55">
        <f t="shared" si="7"/>
        <v>1.25</v>
      </c>
      <c r="U55">
        <f>T55/(1+A55/100)</f>
        <v>0.81168831168831168</v>
      </c>
      <c r="W55">
        <f t="shared" si="2"/>
        <v>2447.7142191322737</v>
      </c>
      <c r="Z55" s="1">
        <f t="shared" si="3"/>
        <v>3879.5236985537895</v>
      </c>
    </row>
    <row r="56" spans="1:26" x14ac:dyDescent="0.4">
      <c r="A56">
        <v>55</v>
      </c>
      <c r="B56" s="1">
        <f t="shared" si="0"/>
        <v>16.858816732927238</v>
      </c>
      <c r="C56" s="1">
        <f t="shared" si="1"/>
        <v>3314.1288884353971</v>
      </c>
      <c r="D56" s="1">
        <f>(5+A56*2+10*B56)*MIN(1,0.8+A56*0.015)*T56</f>
        <v>354.48520916159049</v>
      </c>
      <c r="E56" s="1">
        <f>E55+A56/(75-A56/1.5)</f>
        <v>33.466726677417348</v>
      </c>
      <c r="F56" s="1">
        <f>VLOOKUP($A56,Exp!$AE56:$AF154,2)/$E56</f>
        <v>4231.4980090590079</v>
      </c>
      <c r="G56">
        <f>FLOOR(A56*0.8,1)+1</f>
        <v>45</v>
      </c>
      <c r="H56">
        <f>FLOOR(A56/3,1)+1</f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>M55+A56*4</f>
        <v>6212</v>
      </c>
      <c r="O56">
        <f>MAX(1,1+(1-POWER(1-(A56-10)/200,3)))</f>
        <v>1.534515625</v>
      </c>
      <c r="Q56" s="1">
        <f>VLOOKUP($A56,Exp!$Q56:$R154,2)/$E56</f>
        <v>3201.747246834987</v>
      </c>
      <c r="R56" s="1">
        <f>(R55+A56*U56/2.5)</f>
        <v>451.86493541462767</v>
      </c>
      <c r="T56">
        <f t="shared" si="7"/>
        <v>1.25</v>
      </c>
      <c r="U56">
        <f>T56/(1+A56/100)</f>
        <v>0.80645161290322576</v>
      </c>
      <c r="W56">
        <f t="shared" si="2"/>
        <v>2538.8988054354045</v>
      </c>
      <c r="Z56" s="1">
        <f t="shared" si="3"/>
        <v>4031.4980090590079</v>
      </c>
    </row>
    <row r="57" spans="1:26" x14ac:dyDescent="0.4">
      <c r="A57">
        <v>56</v>
      </c>
      <c r="B57" s="1">
        <f t="shared" si="0"/>
        <v>17.316959679499938</v>
      </c>
      <c r="C57" s="1">
        <f t="shared" si="1"/>
        <v>3422.6496388727951</v>
      </c>
      <c r="D57" s="1">
        <f>(5+A57*2+10*B57)*MIN(1,0.8+A57*0.015)*T57</f>
        <v>362.71199599374927</v>
      </c>
      <c r="E57" s="1">
        <f>E56+A57/(75-A57/1.5)</f>
        <v>34.95345234113416</v>
      </c>
      <c r="F57" s="1">
        <f>VLOOKUP($A57,Exp!$AE57:$AF155,2)/$E57</f>
        <v>4396.9078926446891</v>
      </c>
      <c r="G57">
        <f>FLOOR(A57*0.8,1)+1</f>
        <v>45</v>
      </c>
      <c r="H57">
        <f>FLOOR(A57/3,1)+1</f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>M56+A57*4</f>
        <v>6436</v>
      </c>
      <c r="O57">
        <f>MAX(1,1+(1-POWER(1-(A57-10)/200,3)))</f>
        <v>1.5434669999999999</v>
      </c>
      <c r="Q57" s="1">
        <f>VLOOKUP($A57,Exp!$Q57:$R155,2)/$E57</f>
        <v>3338.8690439215479</v>
      </c>
      <c r="R57" s="1">
        <f>(R56+A57*U57/2.5)</f>
        <v>469.81365336334562</v>
      </c>
      <c r="T57">
        <f t="shared" si="7"/>
        <v>1.25</v>
      </c>
      <c r="U57">
        <f>T57/(1+A57/100)</f>
        <v>0.80128205128205121</v>
      </c>
      <c r="W57">
        <f t="shared" si="2"/>
        <v>2638.1447355868136</v>
      </c>
      <c r="Z57" s="1">
        <f t="shared" si="3"/>
        <v>4196.9078926446891</v>
      </c>
    </row>
    <row r="58" spans="1:26" x14ac:dyDescent="0.4">
      <c r="A58">
        <v>57</v>
      </c>
      <c r="B58" s="1">
        <f t="shared" si="0"/>
        <v>17.798415336679909</v>
      </c>
      <c r="C58" s="1">
        <f t="shared" si="1"/>
        <v>3534.3135438670561</v>
      </c>
      <c r="D58" s="1">
        <f>(5+A58*2+10*B58)*MIN(1,0.8+A58*0.015)*T58</f>
        <v>371.23019170849886</v>
      </c>
      <c r="E58" s="1">
        <f>E57+A58/(75-A58/1.5)</f>
        <v>36.4939928816747</v>
      </c>
      <c r="F58" s="1">
        <f>VLOOKUP($A58,Exp!$AE58:$AF156,2)/$E58</f>
        <v>4583.7348824240134</v>
      </c>
      <c r="G58">
        <f>FLOOR(A58*0.8,1)+1</f>
        <v>46</v>
      </c>
      <c r="H58">
        <f>FLOOR(A58/3,1)+1</f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>M57+A58*4</f>
        <v>6664</v>
      </c>
      <c r="O58">
        <f>MAX(1,1+(1-POWER(1-(A58-10)/200,3)))</f>
        <v>1.5523028750000001</v>
      </c>
      <c r="Q58" s="1">
        <f>VLOOKUP($A58,Exp!$Q58:$R156,2)/$E58</f>
        <v>3411.6299743818699</v>
      </c>
      <c r="R58" s="1">
        <f>(R57+A58*U58/2.5)</f>
        <v>487.96651960538384</v>
      </c>
      <c r="T58">
        <f t="shared" si="7"/>
        <v>1.25</v>
      </c>
      <c r="U58">
        <f>T58/(1+A58/100)</f>
        <v>0.79617834394904463</v>
      </c>
      <c r="W58">
        <f t="shared" si="2"/>
        <v>2750.2409294544082</v>
      </c>
      <c r="Z58" s="1">
        <f t="shared" si="3"/>
        <v>4383.7348824240134</v>
      </c>
    </row>
    <row r="59" spans="1:26" x14ac:dyDescent="0.4">
      <c r="A59">
        <v>58</v>
      </c>
      <c r="B59" s="1">
        <f t="shared" si="0"/>
        <v>18.304856938428529</v>
      </c>
      <c r="C59" s="1">
        <f t="shared" si="1"/>
        <v>3649.3543834003963</v>
      </c>
      <c r="D59" s="1">
        <f>(5+A59*2+10*B59)*MIN(1,0.8+A59*0.015)*T59</f>
        <v>380.06071173035662</v>
      </c>
      <c r="E59" s="1">
        <f>E58+A59/(75-A59/1.5)</f>
        <v>38.090323156904056</v>
      </c>
      <c r="F59" s="1">
        <f>VLOOKUP($A59,Exp!$AE59:$AF157,2)/$E59</f>
        <v>4801.4067406413433</v>
      </c>
      <c r="G59">
        <f>FLOOR(A59*0.8,1)+1</f>
        <v>47</v>
      </c>
      <c r="H59">
        <f>FLOOR(A59/3,1)+1</f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>M58+A59*4</f>
        <v>6896</v>
      </c>
      <c r="O59">
        <f>MAX(1,1+(1-POWER(1-(A59-10)/200,3)))</f>
        <v>1.561024</v>
      </c>
      <c r="Q59" s="1">
        <f>VLOOKUP($A59,Exp!$Q59:$R157,2)/$E59</f>
        <v>3630.8171876177071</v>
      </c>
      <c r="R59" s="1">
        <f>(R58+A59*U59/2.5)</f>
        <v>506.32094998513065</v>
      </c>
      <c r="T59">
        <f t="shared" si="7"/>
        <v>1.25</v>
      </c>
      <c r="U59">
        <f>T59/(1+A59/100)</f>
        <v>0.79113924050632911</v>
      </c>
      <c r="W59">
        <f t="shared" si="2"/>
        <v>2880.8440443848058</v>
      </c>
      <c r="Z59" s="1">
        <f t="shared" si="3"/>
        <v>4601.4067406413433</v>
      </c>
    </row>
    <row r="60" spans="1:26" x14ac:dyDescent="0.4">
      <c r="A60">
        <v>59</v>
      </c>
      <c r="B60" s="1">
        <f t="shared" si="0"/>
        <v>18.838077812502238</v>
      </c>
      <c r="C60" s="1">
        <f t="shared" si="1"/>
        <v>3768.0252273126848</v>
      </c>
      <c r="D60" s="1">
        <f>(5+A60*2+10*B60)*MIN(1,0.8+A60*0.015)*T60</f>
        <v>389.22597265627803</v>
      </c>
      <c r="E60" s="1">
        <f>E59+A60/(75-A60/1.5)</f>
        <v>39.744528764380689</v>
      </c>
      <c r="F60" s="1">
        <f>VLOOKUP($A60,Exp!$AE60:$AF158,2)/$E60</f>
        <v>5293.2204005266158</v>
      </c>
      <c r="G60">
        <f>FLOOR(A60*0.8,1)+1</f>
        <v>48</v>
      </c>
      <c r="H60">
        <f>FLOOR(A60/3,1)+1</f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>M59+A60*4</f>
        <v>7132</v>
      </c>
      <c r="O60">
        <f>MAX(1,1+(1-POWER(1-(A60-10)/200,3)))</f>
        <v>1.5696311249999999</v>
      </c>
      <c r="Q60" s="1">
        <f>VLOOKUP($A60,Exp!$Q60:$R158,2)/$E60</f>
        <v>3704.0821611636984</v>
      </c>
      <c r="R60" s="1">
        <f>(R59+A60*U60/2.5)</f>
        <v>524.87440910462749</v>
      </c>
      <c r="T60">
        <f t="shared" si="7"/>
        <v>1.25</v>
      </c>
      <c r="U60">
        <f>T60/(1+A60/100)</f>
        <v>0.78616352201257866</v>
      </c>
      <c r="W60">
        <f t="shared" si="2"/>
        <v>3175.9322403159695</v>
      </c>
      <c r="Z60" s="1">
        <f t="shared" si="3"/>
        <v>5093.2204005266158</v>
      </c>
    </row>
    <row r="61" spans="1:26" x14ac:dyDescent="0.4">
      <c r="A61">
        <v>60</v>
      </c>
      <c r="B61" s="1">
        <f t="shared" si="0"/>
        <v>44.4</v>
      </c>
      <c r="C61" s="1">
        <f t="shared" si="1"/>
        <v>5990.5999999999995</v>
      </c>
      <c r="D61" s="1">
        <f>(5+A61*2+10*B61)*MIN(1,0.8+A61*0.015)*T61</f>
        <v>711.25</v>
      </c>
      <c r="E61" s="1">
        <f>E60+A61/(75-A61/1.5)</f>
        <v>41.458814478666405</v>
      </c>
      <c r="F61" s="1">
        <f>VLOOKUP($A61,Exp!$AE61:$AF159,2)/$E61</f>
        <v>6278.7576265350153</v>
      </c>
      <c r="G61">
        <f>FLOOR(A61*0.8,1)+1</f>
        <v>49</v>
      </c>
      <c r="H61">
        <f>FLOOR(A61/3,1)+1</f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>M60+A61*4</f>
        <v>7372</v>
      </c>
      <c r="O61">
        <f>MAX(1,1+(1-POWER(1-(A61-10)/200,3)))</f>
        <v>1.578125</v>
      </c>
      <c r="Q61" s="1">
        <f>VLOOKUP($A61,Exp!$Q61:$R159,2)/$E61</f>
        <v>4061.5729638542357</v>
      </c>
      <c r="R61" s="1">
        <f>(R60+A61*U61/2.5)</f>
        <v>543.62440910462749</v>
      </c>
      <c r="T61">
        <f t="shared" si="7"/>
        <v>1.25</v>
      </c>
      <c r="U61">
        <f>T61/(1+A61/100)</f>
        <v>0.78125</v>
      </c>
      <c r="W61">
        <f t="shared" si="2"/>
        <v>3767.2545759210088</v>
      </c>
      <c r="Z61" s="1">
        <f t="shared" si="3"/>
        <v>6078.7576265350153</v>
      </c>
    </row>
    <row r="62" spans="1:26" x14ac:dyDescent="0.4">
      <c r="A62">
        <v>61</v>
      </c>
      <c r="B62" s="1">
        <f t="shared" si="0"/>
        <v>44.859350160232275</v>
      </c>
      <c r="C62" s="1">
        <f t="shared" si="1"/>
        <v>6140.9885036838359</v>
      </c>
      <c r="D62" s="1">
        <f>(5+A62*2+10*B62)*MIN(1,0.8+A62*0.015)*T62</f>
        <v>719.49187700290338</v>
      </c>
      <c r="E62" s="1">
        <f>E61+A62/(75-A62/1.5)</f>
        <v>43.235513507792618</v>
      </c>
      <c r="F62" s="1">
        <f>VLOOKUP($A62,Exp!$AE62:$AF160,2)/$E62</f>
        <v>6543.6133985723764</v>
      </c>
      <c r="G62">
        <f>FLOOR(A62*0.8,1)+1</f>
        <v>49</v>
      </c>
      <c r="H62">
        <f>FLOOR(A62/3,1)+1</f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>M61+A62*4</f>
        <v>7616</v>
      </c>
      <c r="O62">
        <f>MAX(1,1+(1-POWER(1-(A62-10)/200,3)))</f>
        <v>1.5865063749999999</v>
      </c>
      <c r="Q62" s="1">
        <f>VLOOKUP($A62,Exp!$Q62:$R160,2)/$E62</f>
        <v>4135.9980602004352</v>
      </c>
      <c r="R62" s="1">
        <f>(R61+A62*U62/2.5)</f>
        <v>562.5685084835095</v>
      </c>
      <c r="T62">
        <f t="shared" si="7"/>
        <v>1.25</v>
      </c>
      <c r="U62">
        <f>T62/(1+A62/100)</f>
        <v>0.77639751552795033</v>
      </c>
      <c r="W62">
        <f t="shared" si="2"/>
        <v>3926.1680391434256</v>
      </c>
      <c r="Z62" s="1">
        <f t="shared" si="3"/>
        <v>6343.6133985723764</v>
      </c>
    </row>
    <row r="63" spans="1:26" x14ac:dyDescent="0.4">
      <c r="A63">
        <v>62</v>
      </c>
      <c r="B63" s="1">
        <f t="shared" si="0"/>
        <v>45.351669471981019</v>
      </c>
      <c r="C63" s="1">
        <f t="shared" si="1"/>
        <v>6295.524910167951</v>
      </c>
      <c r="D63" s="1">
        <f>(5+A63*2+10*B63)*MIN(1,0.8+A63*0.015)*T63</f>
        <v>728.14586839976278</v>
      </c>
      <c r="E63" s="1">
        <f>E62+A63/(75-A63/1.5)</f>
        <v>45.077097666208459</v>
      </c>
      <c r="F63" s="1">
        <f>VLOOKUP($A63,Exp!$AE63:$AF161,2)/$E63</f>
        <v>6782.3763935071293</v>
      </c>
      <c r="G63">
        <f>FLOOR(A63*0.8,1)+1</f>
        <v>50</v>
      </c>
      <c r="H63">
        <f>FLOOR(A63/3,1)+1</f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>M62+A63*4</f>
        <v>7864</v>
      </c>
      <c r="O63">
        <f>MAX(1,1+(1-POWER(1-(A63-10)/200,3)))</f>
        <v>1.594776</v>
      </c>
      <c r="Q63" s="1">
        <f>VLOOKUP($A63,Exp!$Q63:$R161,2)/$E63</f>
        <v>4333.3535234774154</v>
      </c>
      <c r="R63" s="1">
        <f>(R62+A63*U63/2.5)</f>
        <v>581.7043109526453</v>
      </c>
      <c r="T63">
        <f t="shared" si="7"/>
        <v>1.25</v>
      </c>
      <c r="U63">
        <f>T63/(1+A63/100)</f>
        <v>0.77160493827160492</v>
      </c>
      <c r="W63">
        <f t="shared" si="2"/>
        <v>4069.4258361042776</v>
      </c>
      <c r="Z63" s="1">
        <f t="shared" si="3"/>
        <v>6582.3763935071293</v>
      </c>
    </row>
    <row r="64" spans="1:26" x14ac:dyDescent="0.4">
      <c r="A64">
        <v>63</v>
      </c>
      <c r="B64" s="1">
        <f t="shared" si="0"/>
        <v>45.87932424540746</v>
      </c>
      <c r="C64" s="1">
        <f t="shared" si="1"/>
        <v>6454.5563984449373</v>
      </c>
      <c r="D64" s="1">
        <f>(5+A64*2+10*B64)*MIN(1,0.8+A64*0.015)*T64</f>
        <v>737.24155306759326</v>
      </c>
      <c r="E64" s="1">
        <f>E63+A64/(75-A64/1.5)</f>
        <v>46.986188575299366</v>
      </c>
      <c r="F64" s="1">
        <f>VLOOKUP($A64,Exp!$AE64:$AF162,2)/$E64</f>
        <v>7066.645421619347</v>
      </c>
      <c r="G64">
        <f>FLOOR(A64*0.8,1)+1</f>
        <v>51</v>
      </c>
      <c r="H64">
        <f>FLOOR(A64/3,1)+1</f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>M63+A64*4</f>
        <v>8116</v>
      </c>
      <c r="O64">
        <f>MAX(1,1+(1-POWER(1-(A64-10)/200,3)))</f>
        <v>1.6029346250000001</v>
      </c>
      <c r="Q64" s="1">
        <f>VLOOKUP($A64,Exp!$Q64:$R162,2)/$E64</f>
        <v>4406.7630569390312</v>
      </c>
      <c r="R64" s="1">
        <f>(R63+A64*U64/2.5)</f>
        <v>601.02946432687838</v>
      </c>
      <c r="T64">
        <f t="shared" si="7"/>
        <v>1.25</v>
      </c>
      <c r="U64">
        <f>T64/(1+A64/100)</f>
        <v>0.76687116564417179</v>
      </c>
      <c r="W64">
        <f t="shared" si="2"/>
        <v>4239.9872529716076</v>
      </c>
      <c r="Z64" s="1">
        <f t="shared" si="3"/>
        <v>6866.645421619347</v>
      </c>
    </row>
    <row r="65" spans="1:26" x14ac:dyDescent="0.4">
      <c r="A65">
        <v>64</v>
      </c>
      <c r="B65" s="1">
        <f t="shared" si="0"/>
        <v>46.444850628946519</v>
      </c>
      <c r="C65" s="1">
        <f t="shared" si="1"/>
        <v>6618.4586163536069</v>
      </c>
      <c r="D65" s="1">
        <f>(5+A65*2+10*B65)*MIN(1,0.8+A65*0.015)*T65</f>
        <v>746.81063286183144</v>
      </c>
      <c r="E65" s="1">
        <f>E64+A65/(75-A65/1.5)</f>
        <v>48.965570018598335</v>
      </c>
      <c r="F65" s="1">
        <f>VLOOKUP($A65,Exp!$AE65:$AF163,2)/$E65</f>
        <v>7489.156756471084</v>
      </c>
      <c r="G65">
        <f>FLOOR(A65*0.8,1)+1</f>
        <v>52</v>
      </c>
      <c r="H65">
        <f>FLOOR(A65/3,1)+1</f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>M64+A65*4</f>
        <v>8372</v>
      </c>
      <c r="O65">
        <f>MAX(1,1+(1-POWER(1-(A65-10)/200,3)))</f>
        <v>1.6109830000000001</v>
      </c>
      <c r="Q65" s="1">
        <f>VLOOKUP($A65,Exp!$Q65:$R163,2)/$E65</f>
        <v>4719.9899830067543</v>
      </c>
      <c r="R65" s="1">
        <f>(R64+A65*U65/2.5)</f>
        <v>620.54165944882959</v>
      </c>
      <c r="T65">
        <f t="shared" si="7"/>
        <v>1.25</v>
      </c>
      <c r="U65">
        <f>T65/(1+A65/100)</f>
        <v>0.76219512195121941</v>
      </c>
      <c r="W65">
        <f t="shared" si="2"/>
        <v>4493.4940538826504</v>
      </c>
      <c r="Z65" s="1">
        <f t="shared" si="3"/>
        <v>7289.156756471084</v>
      </c>
    </row>
    <row r="66" spans="1:26" x14ac:dyDescent="0.4">
      <c r="A66">
        <v>65</v>
      </c>
      <c r="B66" s="1">
        <f t="shared" si="0"/>
        <v>47.050966799187805</v>
      </c>
      <c r="C66" s="1">
        <f t="shared" si="1"/>
        <v>6787.6379787260894</v>
      </c>
      <c r="D66" s="1">
        <f>(5+A66*2+10*B66)*MIN(1,0.8+A66*0.015)*T66</f>
        <v>756.88708498984749</v>
      </c>
      <c r="E66" s="1">
        <f>E65+A66/(75-A66/1.5)</f>
        <v>51.018201597545705</v>
      </c>
      <c r="F66" s="1">
        <f>VLOOKUP($A66,Exp!$AE66:$AF164,2)/$E66</f>
        <v>7770.9441265463993</v>
      </c>
      <c r="G66">
        <f>FLOOR(A66*0.8,1)+1</f>
        <v>53</v>
      </c>
      <c r="H66">
        <f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>M65+A66*4</f>
        <v>8632</v>
      </c>
      <c r="O66">
        <f>MAX(1,1+(1-POWER(1-(A66-10)/200,3)))</f>
        <v>1.6189218750000001</v>
      </c>
      <c r="Q66" s="1">
        <f>VLOOKUP($A66,Exp!$Q66:$R164,2)/$E66</f>
        <v>4792.9560890629928</v>
      </c>
      <c r="R66" s="1">
        <f>(R65+A66*U66/2.5)</f>
        <v>640.23862914579934</v>
      </c>
      <c r="T66">
        <f t="shared" si="7"/>
        <v>1.25</v>
      </c>
      <c r="U66">
        <f>T66/(1+A66/100)</f>
        <v>0.75757575757575757</v>
      </c>
      <c r="W66">
        <f t="shared" si="2"/>
        <v>4662.5664759278397</v>
      </c>
      <c r="Z66" s="1">
        <f t="shared" si="3"/>
        <v>7570.9441265463993</v>
      </c>
    </row>
    <row r="67" spans="1:26" x14ac:dyDescent="0.4">
      <c r="A67">
        <v>66</v>
      </c>
      <c r="B67" s="1">
        <f t="shared" ref="B67:B100" si="8">FLOOR(A67/20,1)*FLOOR(A67/20,1)*MIN(2,A67/30)+FLOOR(A67/30,1)*FLOOR(A67/30,1)*5+POWER(2,A67/10)/10</f>
        <v>47.700586025666546</v>
      </c>
      <c r="C67" s="1">
        <f t="shared" ref="C67:C100" si="9">(A67*20+A67*B67*2+30+(MAX(0,A67-20)*50))*0.7</f>
        <v>6962.5341487715887</v>
      </c>
      <c r="D67" s="1">
        <f>(5+A67*2+10*B67)*MIN(1,0.8+A67*0.015)*T67</f>
        <v>767.50732532083191</v>
      </c>
      <c r="E67" s="1">
        <f>E66+A67/(75-A67/1.5)</f>
        <v>53.147233855610224</v>
      </c>
      <c r="F67" s="1">
        <f>VLOOKUP($A67,Exp!$AE67:$AF165,2)/$E67</f>
        <v>8047.3635389931205</v>
      </c>
      <c r="G67">
        <f>FLOOR(A67*0.8,1)+1</f>
        <v>53</v>
      </c>
      <c r="H67">
        <f>FLOOR(A67/3,1)+1</f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>M66+A67*4</f>
        <v>8896</v>
      </c>
      <c r="O67">
        <f>MAX(1,1+(1-POWER(1-(A67-10)/200,3)))</f>
        <v>1.626752</v>
      </c>
      <c r="Q67" s="1">
        <f>VLOOKUP($A67,Exp!$Q67:$R165,2)/$E67</f>
        <v>4969.2896664672071</v>
      </c>
      <c r="R67" s="1">
        <f>(R66+A67*U67/2.5)</f>
        <v>660.11814721808844</v>
      </c>
      <c r="T67">
        <f t="shared" si="7"/>
        <v>1.25</v>
      </c>
      <c r="U67">
        <f>T67/(1+A67/100)</f>
        <v>0.75301204819277101</v>
      </c>
      <c r="W67">
        <f t="shared" ref="W67:W100" si="10">F67*0.6</f>
        <v>4828.4181233958725</v>
      </c>
      <c r="Z67" s="1">
        <f t="shared" ref="Z67:Z100" si="11">MIN(800,F67*0.8)+MAX(0,F67-1000)</f>
        <v>7847.3635389931205</v>
      </c>
    </row>
    <row r="68" spans="1:26" x14ac:dyDescent="0.4">
      <c r="A68">
        <v>67</v>
      </c>
      <c r="B68" s="1">
        <f t="shared" si="8"/>
        <v>48.396830673359815</v>
      </c>
      <c r="C68" s="1">
        <f t="shared" si="9"/>
        <v>7143.6227171611508</v>
      </c>
      <c r="D68" s="1">
        <f>(5+A68*2+10*B68)*MIN(1,0.8+A68*0.015)*T68</f>
        <v>778.71038341699773</v>
      </c>
      <c r="E68" s="1">
        <f>E67+A68/(75-A68/1.5)</f>
        <v>55.356025064401436</v>
      </c>
      <c r="F68" s="1">
        <f>VLOOKUP($A68,Exp!$AE68:$AF166,2)/$E68</f>
        <v>8377.6767170398271</v>
      </c>
      <c r="G68">
        <f>FLOOR(A68*0.8,1)+1</f>
        <v>54</v>
      </c>
      <c r="H68">
        <f>FLOOR(A68/3,1)+1</f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>M67+A68*4</f>
        <v>9164</v>
      </c>
      <c r="O68">
        <f>MAX(1,1+(1-POWER(1-(A68-10)/200,3)))</f>
        <v>1.6344741249999999</v>
      </c>
      <c r="Q68" s="1">
        <f>VLOOKUP($A68,Exp!$Q68:$R166,2)/$E68</f>
        <v>5039.7404740574038</v>
      </c>
      <c r="R68" s="1">
        <f>(R67+A68*U68/2.5)</f>
        <v>680.17802745760935</v>
      </c>
      <c r="T68">
        <f t="shared" si="7"/>
        <v>1.25</v>
      </c>
      <c r="U68">
        <f>T68/(1+A68/100)</f>
        <v>0.74850299401197606</v>
      </c>
      <c r="W68">
        <f t="shared" si="10"/>
        <v>5026.6060302238957</v>
      </c>
      <c r="Z68" s="1">
        <f t="shared" si="11"/>
        <v>8177.6767170398271</v>
      </c>
    </row>
    <row r="69" spans="1:26" x14ac:dyDescent="0.4">
      <c r="A69">
        <v>68</v>
      </c>
      <c r="B69" s="1">
        <f t="shared" si="8"/>
        <v>49.143047210190389</v>
      </c>
      <c r="C69" s="1">
        <f t="shared" si="9"/>
        <v>7331.4180944101245</v>
      </c>
      <c r="D69" s="1">
        <f>(5+A69*2+10*B69)*MIN(1,0.8+A69*0.015)*T69</f>
        <v>790.53809012737986</v>
      </c>
      <c r="E69" s="1">
        <f>E68+A69/(75-A69/1.5)</f>
        <v>57.648159895862108</v>
      </c>
      <c r="F69" s="1">
        <f>VLOOKUP($A69,Exp!$AE69:$AF167,2)/$E69</f>
        <v>8765.7614641537402</v>
      </c>
      <c r="G69">
        <f>FLOOR(A69*0.8,1)+1</f>
        <v>55</v>
      </c>
      <c r="H69">
        <f>FLOOR(A69/3,1)+1</f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>M68+A69*4</f>
        <v>9436</v>
      </c>
      <c r="O69">
        <f>MAX(1,1+(1-POWER(1-(A69-10)/200,3)))</f>
        <v>1.6420889999999999</v>
      </c>
      <c r="Q69" s="1">
        <f>VLOOKUP($A69,Exp!$Q69:$R167,2)/$E69</f>
        <v>5312.9709699890091</v>
      </c>
      <c r="R69" s="1">
        <f>(R68+A69*U69/2.5)</f>
        <v>700.41612269570453</v>
      </c>
      <c r="T69">
        <f t="shared" si="7"/>
        <v>1.25</v>
      </c>
      <c r="U69">
        <f>T69/(1+A69/100)</f>
        <v>0.74404761904761896</v>
      </c>
      <c r="W69">
        <f t="shared" si="10"/>
        <v>5259.456878492244</v>
      </c>
      <c r="Z69" s="1">
        <f t="shared" si="11"/>
        <v>8565.7614641537402</v>
      </c>
    </row>
    <row r="70" spans="1:26" x14ac:dyDescent="0.4">
      <c r="A70">
        <v>69</v>
      </c>
      <c r="B70" s="1">
        <f t="shared" si="8"/>
        <v>49.942822291671135</v>
      </c>
      <c r="C70" s="1">
        <f t="shared" si="9"/>
        <v>7526.4766333754305</v>
      </c>
      <c r="D70" s="1">
        <f>(5+A70*2+10*B70)*MIN(1,0.8+A70*0.015)*T70</f>
        <v>803.03527864588909</v>
      </c>
      <c r="E70" s="1">
        <f>E69+A70/(75-A70/1.5)</f>
        <v>60.027470240689695</v>
      </c>
      <c r="F70" s="1">
        <f>VLOOKUP($A70,Exp!$AE70:$AF168,2)/$E70</f>
        <v>9866.006852411525</v>
      </c>
      <c r="G70">
        <f>FLOOR(A70*0.8,1)+1</f>
        <v>56</v>
      </c>
      <c r="H70">
        <f>FLOOR(A70/3,1)+1</f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>M69+A70*4</f>
        <v>9712</v>
      </c>
      <c r="O70">
        <f>MAX(1,1+(1-POWER(1-(A70-10)/200,3)))</f>
        <v>1.6495973749999999</v>
      </c>
      <c r="Q70" s="1">
        <f>VLOOKUP($A70,Exp!$Q70:$R168,2)/$E70</f>
        <v>5381.3362233118905</v>
      </c>
      <c r="R70" s="1">
        <f>(R69+A70*U70/2.5)</f>
        <v>720.83032387913647</v>
      </c>
      <c r="T70">
        <f t="shared" si="7"/>
        <v>1.25</v>
      </c>
      <c r="U70">
        <f>T70/(1+A70/100)</f>
        <v>0.73964497041420119</v>
      </c>
      <c r="W70">
        <f t="shared" si="10"/>
        <v>5919.6041114469144</v>
      </c>
      <c r="Z70" s="1">
        <f t="shared" si="11"/>
        <v>9666.006852411525</v>
      </c>
    </row>
    <row r="71" spans="1:26" x14ac:dyDescent="0.4">
      <c r="A71">
        <v>70</v>
      </c>
      <c r="B71" s="1">
        <f t="shared" si="8"/>
        <v>50.8</v>
      </c>
      <c r="C71" s="1">
        <f t="shared" si="9"/>
        <v>7729.4</v>
      </c>
      <c r="D71" s="1">
        <f>(5+A71*2+10*B71)*MIN(1,0.8+A71*0.015)*T71</f>
        <v>816.25</v>
      </c>
      <c r="E71" s="1">
        <f>E70+A71/(75-A71/1.5)</f>
        <v>62.498058475983811</v>
      </c>
      <c r="F71" s="1">
        <f>VLOOKUP($A71,Exp!$AE71:$AF169,2)/$E71</f>
        <v>11607.377847105086</v>
      </c>
      <c r="G71">
        <f>FLOOR(A71*0.8,1)+1</f>
        <v>57</v>
      </c>
      <c r="H71">
        <f>FLOOR(A71/3,1)+1</f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>M70+A71*4</f>
        <v>9992</v>
      </c>
      <c r="O71">
        <f>MAX(1,1+(1-POWER(1-(A71-10)/200,3)))</f>
        <v>1.657</v>
      </c>
      <c r="Q71" s="1">
        <f>VLOOKUP($A71,Exp!$Q71:$R169,2)/$E71</f>
        <v>5804.1803032872504</v>
      </c>
      <c r="R71" s="1">
        <f>(R70+A71*U71/2.5)</f>
        <v>741.41855917325415</v>
      </c>
      <c r="T71">
        <f t="shared" si="7"/>
        <v>1.25</v>
      </c>
      <c r="U71">
        <f>T71/(1+A71/100)</f>
        <v>0.73529411764705888</v>
      </c>
      <c r="W71">
        <f t="shared" si="10"/>
        <v>6964.4267082630513</v>
      </c>
      <c r="Z71" s="1">
        <f t="shared" si="11"/>
        <v>11407.377847105086</v>
      </c>
    </row>
    <row r="72" spans="1:26" x14ac:dyDescent="0.4">
      <c r="A72">
        <v>71</v>
      </c>
      <c r="B72" s="1">
        <f t="shared" si="8"/>
        <v>51.718700320464549</v>
      </c>
      <c r="C72" s="1">
        <f t="shared" si="9"/>
        <v>7940.8388118541761</v>
      </c>
      <c r="D72" s="1">
        <f>(5+A72*2+10*B72)*MIN(1,0.8+A72*0.015)*T72</f>
        <v>830.23375400580687</v>
      </c>
      <c r="E72" s="1">
        <f>E71+A72/(75-A72/1.5)</f>
        <v>65.064323536224776</v>
      </c>
      <c r="F72" s="1">
        <f>VLOOKUP($A72,Exp!$AE72:$AF170,2)/$E72</f>
        <v>11846.152749543155</v>
      </c>
      <c r="G72">
        <f>FLOOR(A72*0.8,1)+1</f>
        <v>57</v>
      </c>
      <c r="H72">
        <f>FLOOR(A72/3,1)+1</f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>M71+A72*4</f>
        <v>10276</v>
      </c>
      <c r="O72">
        <f>MAX(1,1+(1-POWER(1-(A72-10)/200,3)))</f>
        <v>1.6642976249999999</v>
      </c>
      <c r="Q72" s="1">
        <f>VLOOKUP($A72,Exp!$Q72:$R170,2)/$E72</f>
        <v>5869.7912964140496</v>
      </c>
      <c r="R72" s="1">
        <f>(R71+A72*U72/2.5)</f>
        <v>762.17879309138277</v>
      </c>
      <c r="T72">
        <f t="shared" si="7"/>
        <v>1.25</v>
      </c>
      <c r="U72">
        <f>T72/(1+A72/100)</f>
        <v>0.73099415204678364</v>
      </c>
      <c r="W72">
        <f t="shared" si="10"/>
        <v>7107.6916497258926</v>
      </c>
      <c r="Z72" s="1">
        <f t="shared" si="11"/>
        <v>11646.152749543155</v>
      </c>
    </row>
    <row r="73" spans="1:26" x14ac:dyDescent="0.4">
      <c r="A73">
        <v>72</v>
      </c>
      <c r="B73" s="1">
        <f t="shared" si="8"/>
        <v>52.703338943962045</v>
      </c>
      <c r="C73" s="1">
        <f t="shared" si="9"/>
        <v>8161.4965655513734</v>
      </c>
      <c r="D73" s="1">
        <f>(5+A73*2+10*B73)*MIN(1,0.8+A73*0.015)*T73</f>
        <v>845.04173679952555</v>
      </c>
      <c r="E73" s="1">
        <f>E72+A73/(75-A73/1.5)</f>
        <v>67.730990202891448</v>
      </c>
      <c r="F73" s="1">
        <f>VLOOKUP($A73,Exp!$AE73:$AF171,2)/$E73</f>
        <v>12085.219733061815</v>
      </c>
      <c r="G73">
        <f>FLOOR(A73*0.8,1)+1</f>
        <v>58</v>
      </c>
      <c r="H73">
        <f>FLOOR(A73/3,1)+1</f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>M72+A73*4</f>
        <v>10564</v>
      </c>
      <c r="O73">
        <f>MAX(1,1+(1-POWER(1-(A73-10)/200,3)))</f>
        <v>1.6714910000000001</v>
      </c>
      <c r="Q73" s="1">
        <f>VLOOKUP($A73,Exp!$Q73:$R171,2)/$E73</f>
        <v>6106.8057437368234</v>
      </c>
      <c r="R73" s="1">
        <f>(R72+A73*U73/2.5)</f>
        <v>783.10902564952232</v>
      </c>
      <c r="T73">
        <f t="shared" si="7"/>
        <v>1.25</v>
      </c>
      <c r="U73">
        <f>T73/(1+A73/100)</f>
        <v>0.72674418604651159</v>
      </c>
      <c r="W73">
        <f t="shared" si="10"/>
        <v>7251.1318398370886</v>
      </c>
      <c r="Z73" s="1">
        <f t="shared" si="11"/>
        <v>11885.219733061815</v>
      </c>
    </row>
    <row r="74" spans="1:26" x14ac:dyDescent="0.4">
      <c r="A74">
        <v>73</v>
      </c>
      <c r="B74" s="1">
        <f t="shared" si="8"/>
        <v>53.758648490814927</v>
      </c>
      <c r="C74" s="1">
        <f t="shared" si="9"/>
        <v>8392.1338757612848</v>
      </c>
      <c r="D74" s="1">
        <f>(5+A74*2+10*B74)*MIN(1,0.8+A74*0.015)*T74</f>
        <v>860.73310613518652</v>
      </c>
      <c r="E74" s="1">
        <f>E73+A74/(75-A74/1.5)</f>
        <v>70.503142101625627</v>
      </c>
      <c r="F74" s="1">
        <f>VLOOKUP($A74,Exp!$AE74:$AF172,2)/$E74</f>
        <v>12324.003059422419</v>
      </c>
      <c r="G74">
        <f>FLOOR(A74*0.8,1)+1</f>
        <v>59</v>
      </c>
      <c r="H74">
        <f>FLOOR(A74/3,1)+1</f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>M73+A74*4</f>
        <v>10856</v>
      </c>
      <c r="O74">
        <f>MAX(1,1+(1-POWER(1-(A74-10)/200,3)))</f>
        <v>1.678580875</v>
      </c>
      <c r="Q74" s="1">
        <f>VLOOKUP($A74,Exp!$Q74:$R172,2)/$E74</f>
        <v>6168.3491974462304</v>
      </c>
      <c r="R74" s="1">
        <f>(R73+A74*U74/2.5)</f>
        <v>804.2072915454761</v>
      </c>
      <c r="T74">
        <f t="shared" si="7"/>
        <v>1.25</v>
      </c>
      <c r="U74">
        <f>T74/(1+A74/100)</f>
        <v>0.7225433526011561</v>
      </c>
      <c r="W74">
        <f t="shared" si="10"/>
        <v>7394.4018356534507</v>
      </c>
      <c r="Z74" s="1">
        <f t="shared" si="11"/>
        <v>12124.003059422419</v>
      </c>
    </row>
    <row r="75" spans="1:26" x14ac:dyDescent="0.4">
      <c r="A75">
        <v>74</v>
      </c>
      <c r="B75" s="1">
        <f t="shared" si="8"/>
        <v>54.889701257893044</v>
      </c>
      <c r="C75" s="1">
        <f t="shared" si="9"/>
        <v>8633.5730503177183</v>
      </c>
      <c r="D75" s="1">
        <f>(5+A75*2+10*B75)*MIN(1,0.8+A75*0.015)*T75</f>
        <v>877.3712657236631</v>
      </c>
      <c r="E75" s="1">
        <f>E74+A75/(75-A75/1.5)</f>
        <v>73.386258984742511</v>
      </c>
      <c r="F75" s="1">
        <f>VLOOKUP($A75,Exp!$AE75:$AF173,2)/$E75</f>
        <v>12746.109956104219</v>
      </c>
      <c r="G75">
        <f>FLOOR(A75*0.8,1)+1</f>
        <v>60</v>
      </c>
      <c r="H75">
        <f>FLOOR(A75/3,1)+1</f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>M74+A75*4</f>
        <v>11152</v>
      </c>
      <c r="O75">
        <f>MAX(1,1+(1-POWER(1-(A75-10)/200,3)))</f>
        <v>1.685568</v>
      </c>
      <c r="Q75" s="1">
        <f>VLOOKUP($A75,Exp!$Q75:$R173,2)/$E75</f>
        <v>6530.5277395273606</v>
      </c>
      <c r="R75" s="1">
        <f>(R74+A75*U75/2.5)</f>
        <v>825.47165936156807</v>
      </c>
      <c r="T75">
        <f t="shared" si="7"/>
        <v>1.25</v>
      </c>
      <c r="U75">
        <f>T75/(1+A75/100)</f>
        <v>0.7183908045977011</v>
      </c>
      <c r="W75">
        <f t="shared" si="10"/>
        <v>7647.6659736625315</v>
      </c>
      <c r="Z75" s="1">
        <f t="shared" si="11"/>
        <v>12546.109956104219</v>
      </c>
    </row>
    <row r="76" spans="1:26" x14ac:dyDescent="0.4">
      <c r="A76">
        <v>75</v>
      </c>
      <c r="B76" s="1">
        <f t="shared" si="8"/>
        <v>56.101933598375609</v>
      </c>
      <c r="C76" s="1">
        <f t="shared" si="9"/>
        <v>8886.7030278294387</v>
      </c>
      <c r="D76" s="1">
        <f>(5+A76*2+10*B76)*MIN(1,0.8+A76*0.015)*T76</f>
        <v>895.02416997969499</v>
      </c>
      <c r="E76" s="1">
        <f>E75+A76/(75-A76/1.5)</f>
        <v>76.386258984742511</v>
      </c>
      <c r="F76" s="1">
        <f>VLOOKUP($A76,Exp!$AE76:$AF174,2)/$E76</f>
        <v>12985.402679284571</v>
      </c>
      <c r="G76">
        <f>FLOOR(A76*0.8,1)+1</f>
        <v>61</v>
      </c>
      <c r="H76">
        <f>FLOOR(A76/3,1)+1</f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>M75+A76*4</f>
        <v>11452</v>
      </c>
      <c r="O76">
        <f>MAX(1,1+(1-POWER(1-(A76-10)/200,3)))</f>
        <v>1.6924531249999999</v>
      </c>
      <c r="Q76" s="1">
        <f>VLOOKUP($A76,Exp!$Q76:$R174,2)/$E76</f>
        <v>6587.2973318474151</v>
      </c>
      <c r="R76" s="1">
        <f>(R75+A76*U76/2.5)</f>
        <v>846.90023079013952</v>
      </c>
      <c r="T76">
        <f t="shared" si="7"/>
        <v>1.25</v>
      </c>
      <c r="U76">
        <f>T76/(1+A76/100)</f>
        <v>0.7142857142857143</v>
      </c>
      <c r="W76">
        <f t="shared" si="10"/>
        <v>7791.2416075707424</v>
      </c>
      <c r="Z76" s="1">
        <f t="shared" si="11"/>
        <v>12785.402679284571</v>
      </c>
    </row>
    <row r="77" spans="1:26" x14ac:dyDescent="0.4">
      <c r="A77">
        <v>76</v>
      </c>
      <c r="B77" s="1">
        <f t="shared" si="8"/>
        <v>57.401172051333091</v>
      </c>
      <c r="C77" s="1">
        <f t="shared" si="9"/>
        <v>9152.484706261841</v>
      </c>
      <c r="D77" s="1">
        <f>(5+A77*2+10*B77)*MIN(1,0.8+A77*0.015)*T77</f>
        <v>913.76465064166371</v>
      </c>
      <c r="E77" s="1">
        <f>E76+A77/(75-A77/1.5)</f>
        <v>79.509546655975385</v>
      </c>
      <c r="F77" s="1">
        <f>VLOOKUP($A77,Exp!$AE77:$AF175,2)/$E77</f>
        <v>13222.308936585365</v>
      </c>
      <c r="G77">
        <f>FLOOR(A77*0.8,1)+1</f>
        <v>61</v>
      </c>
      <c r="H77">
        <f>FLOOR(A77/3,1)+1</f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>M76+A77*4</f>
        <v>11756</v>
      </c>
      <c r="O77">
        <f>MAX(1,1+(1-POWER(1-(A77-10)/200,3)))</f>
        <v>1.6992370000000001</v>
      </c>
      <c r="Q77" s="1">
        <f>VLOOKUP($A77,Exp!$Q77:$R175,2)/$E77</f>
        <v>6788.6942222860098</v>
      </c>
      <c r="R77" s="1">
        <f>(R76+A77*U77/2.5)</f>
        <v>868.49113988104864</v>
      </c>
      <c r="T77">
        <f t="shared" si="7"/>
        <v>1.25</v>
      </c>
      <c r="U77">
        <f>T77/(1+A77/100)</f>
        <v>0.71022727272727271</v>
      </c>
      <c r="W77">
        <f t="shared" si="10"/>
        <v>7933.3853619512183</v>
      </c>
      <c r="Z77" s="1">
        <f t="shared" si="11"/>
        <v>13022.308936585365</v>
      </c>
    </row>
    <row r="78" spans="1:26" x14ac:dyDescent="0.4">
      <c r="A78">
        <v>77</v>
      </c>
      <c r="B78" s="1">
        <f t="shared" si="8"/>
        <v>58.793661346719624</v>
      </c>
      <c r="C78" s="1">
        <f t="shared" si="9"/>
        <v>9431.9566931763748</v>
      </c>
      <c r="D78" s="1">
        <f>(5+A78*2+10*B78)*MIN(1,0.8+A78*0.015)*T78</f>
        <v>933.67076683399534</v>
      </c>
      <c r="E78" s="1">
        <f>E77+A78/(75-A78/1.5)</f>
        <v>82.763067782735945</v>
      </c>
      <c r="F78" s="1">
        <f>VLOOKUP($A78,Exp!$AE78:$AF176,2)/$E78</f>
        <v>13455.996994612286</v>
      </c>
      <c r="G78">
        <f>FLOOR(A78*0.8,1)+1</f>
        <v>62</v>
      </c>
      <c r="H78">
        <f>FLOOR(A78/3,1)+1</f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>M77+A78*4</f>
        <v>12064</v>
      </c>
      <c r="O78">
        <f>MAX(1,1+(1-POWER(1-(A78-10)/200,3)))</f>
        <v>1.705920375</v>
      </c>
      <c r="Q78" s="1">
        <f>VLOOKUP($A78,Exp!$Q78:$R176,2)/$E78</f>
        <v>6839.3308170492273</v>
      </c>
      <c r="R78" s="1">
        <f>(R77+A78*U78/2.5)</f>
        <v>890.24255231042719</v>
      </c>
      <c r="T78">
        <f t="shared" si="7"/>
        <v>1.25</v>
      </c>
      <c r="U78">
        <f>T78/(1+A78/100)</f>
        <v>0.70621468926553677</v>
      </c>
      <c r="W78">
        <f t="shared" si="10"/>
        <v>8073.5981967673706</v>
      </c>
      <c r="Z78" s="1">
        <f t="shared" si="11"/>
        <v>13255.996994612286</v>
      </c>
    </row>
    <row r="79" spans="1:26" x14ac:dyDescent="0.4">
      <c r="A79">
        <v>78</v>
      </c>
      <c r="B79" s="1">
        <f t="shared" si="8"/>
        <v>60.286094420380778</v>
      </c>
      <c r="C79" s="1">
        <f t="shared" si="9"/>
        <v>9726.2415107055804</v>
      </c>
      <c r="D79" s="1">
        <f>(5+A79*2+10*B79)*MIN(1,0.8+A79*0.015)*T79</f>
        <v>954.82618025475972</v>
      </c>
      <c r="E79" s="1">
        <f>E78+A79/(75-A79/1.5)</f>
        <v>86.154372130562038</v>
      </c>
      <c r="F79" s="1">
        <f>VLOOKUP($A79,Exp!$AE79:$AF177,2)/$E79</f>
        <v>13685.561527092972</v>
      </c>
      <c r="G79">
        <f>FLOOR(A79*0.8,1)+1</f>
        <v>63</v>
      </c>
      <c r="H79">
        <f>FLOOR(A79/3,1)+1</f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>M78+A79*4</f>
        <v>12376</v>
      </c>
      <c r="O79">
        <f>MAX(1,1+(1-POWER(1-(A79-10)/200,3)))</f>
        <v>1.712504</v>
      </c>
      <c r="Q79" s="1">
        <f>VLOOKUP($A79,Exp!$Q79:$R177,2)/$E79</f>
        <v>7144.5590604176396</v>
      </c>
      <c r="R79" s="1">
        <f>(R78+A79*U79/2.5)</f>
        <v>912.15266466997775</v>
      </c>
      <c r="T79">
        <f t="shared" si="7"/>
        <v>1.25</v>
      </c>
      <c r="U79">
        <f>T79/(1+A79/100)</f>
        <v>0.70224719101123589</v>
      </c>
      <c r="W79">
        <f t="shared" si="10"/>
        <v>8211.3369162557829</v>
      </c>
      <c r="Z79" s="1">
        <f t="shared" si="11"/>
        <v>13485.561527092972</v>
      </c>
    </row>
    <row r="80" spans="1:26" x14ac:dyDescent="0.4">
      <c r="A80">
        <v>79</v>
      </c>
      <c r="B80" s="1">
        <f t="shared" si="8"/>
        <v>61.885644583342263</v>
      </c>
      <c r="C80" s="1">
        <f t="shared" si="9"/>
        <v>10036.552290917652</v>
      </c>
      <c r="D80" s="1">
        <f>(5+A80*2+10*B80)*MIN(1,0.8+A80*0.015)*T80</f>
        <v>977.3205572917783</v>
      </c>
      <c r="E80" s="1">
        <f>E79+A80/(75-A80/1.5)</f>
        <v>89.691685563397854</v>
      </c>
      <c r="F80" s="1">
        <f>VLOOKUP($A80,Exp!$AE80:$AF178,2)/$E80</f>
        <v>15034.318429105602</v>
      </c>
      <c r="G80">
        <f>FLOOR(A80*0.8,1)+1</f>
        <v>64</v>
      </c>
      <c r="H80">
        <f>FLOOR(A80/3,1)+1</f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>M79+A80*4</f>
        <v>12692</v>
      </c>
      <c r="O80">
        <f>MAX(1,1+(1-POWER(1-(A80-10)/200,3)))</f>
        <v>1.7189886249999999</v>
      </c>
      <c r="Q80" s="1">
        <f>VLOOKUP($A80,Exp!$Q80:$R178,2)/$E80</f>
        <v>7188.1467713558231</v>
      </c>
      <c r="R80" s="1">
        <f>(R79+A80*U80/2.5)</f>
        <v>934.21970377612297</v>
      </c>
      <c r="T80">
        <f t="shared" si="7"/>
        <v>1.25</v>
      </c>
      <c r="U80">
        <f>T80/(1+A80/100)</f>
        <v>0.6983240223463687</v>
      </c>
      <c r="W80">
        <f t="shared" si="10"/>
        <v>9020.5910574633617</v>
      </c>
      <c r="Z80" s="1">
        <f t="shared" si="11"/>
        <v>14834.318429105602</v>
      </c>
    </row>
    <row r="81" spans="1:26" x14ac:dyDescent="0.4">
      <c r="A81">
        <v>80</v>
      </c>
      <c r="B81" s="1">
        <f t="shared" si="8"/>
        <v>77.599999999999994</v>
      </c>
      <c r="C81" s="1">
        <f t="shared" si="9"/>
        <v>11932.199999999999</v>
      </c>
      <c r="D81" s="1">
        <f>(5+A81*2+10*B81)*MIN(1,0.8+A81*0.015)*T81</f>
        <v>1176.25</v>
      </c>
      <c r="E81" s="1">
        <f>E80+A81/(75-A81/1.5)</f>
        <v>93.383993255705548</v>
      </c>
      <c r="F81" s="1">
        <f>VLOOKUP($A81,Exp!$AE81:$AF179,2)/$E81</f>
        <v>18472.368563779044</v>
      </c>
      <c r="G81">
        <f>FLOOR(A81*0.8,1)+1</f>
        <v>65</v>
      </c>
      <c r="H81">
        <f>FLOOR(A81/3,1)+1</f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>M80+A81*4</f>
        <v>13012</v>
      </c>
      <c r="O81">
        <f>MAX(1,1+(1-POWER(1-(A81-10)/200,3)))</f>
        <v>1.7253749999999999</v>
      </c>
      <c r="Q81" s="1">
        <f>VLOOKUP($A81,Exp!$Q81:$R179,2)/$E81</f>
        <v>7642.7873248651604</v>
      </c>
      <c r="R81" s="1">
        <f>(R80+A81*U81/2.5)</f>
        <v>956.44192599834514</v>
      </c>
      <c r="T81">
        <f t="shared" si="7"/>
        <v>1.25</v>
      </c>
      <c r="U81">
        <f>T81/(1+A81/100)</f>
        <v>0.69444444444444442</v>
      </c>
      <c r="W81">
        <f t="shared" si="10"/>
        <v>11083.421138267426</v>
      </c>
      <c r="Z81" s="1">
        <f t="shared" si="11"/>
        <v>18272.368563779044</v>
      </c>
    </row>
    <row r="82" spans="1:26" x14ac:dyDescent="0.4">
      <c r="A82">
        <v>81</v>
      </c>
      <c r="B82" s="1">
        <f t="shared" si="8"/>
        <v>79.437400640929098</v>
      </c>
      <c r="C82" s="1">
        <f t="shared" si="9"/>
        <v>12298.20123268136</v>
      </c>
      <c r="D82" s="1">
        <f>(5+A82*2+10*B82)*MIN(1,0.8+A82*0.015)*T82</f>
        <v>1201.7175080116137</v>
      </c>
      <c r="E82" s="1">
        <f>E81+A82/(75-A82/1.5)</f>
        <v>97.241136112848409</v>
      </c>
      <c r="F82" s="1">
        <f>VLOOKUP($A82,Exp!$AE82:$AF180,2)/$E82</f>
        <v>18748.047521026972</v>
      </c>
      <c r="G82">
        <f>FLOOR(A82*0.8,1)+1</f>
        <v>65</v>
      </c>
      <c r="H82">
        <f>FLOOR(A82/3,1)+1</f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>M81+A82*4</f>
        <v>13336</v>
      </c>
      <c r="O82">
        <f>MAX(1,1+(1-POWER(1-(A82-10)/200,3)))</f>
        <v>1.731663875</v>
      </c>
      <c r="Q82" s="1">
        <f>VLOOKUP($A82,Exp!$Q82:$R180,2)/$E82</f>
        <v>7863.2256940380403</v>
      </c>
      <c r="R82" s="1">
        <f>(R81+A82*U82/2.5)</f>
        <v>978.81761660607992</v>
      </c>
      <c r="T82">
        <f t="shared" si="7"/>
        <v>1.25</v>
      </c>
      <c r="U82">
        <f>T82/(1+A82/100)</f>
        <v>0.69060773480662985</v>
      </c>
      <c r="W82">
        <f t="shared" si="10"/>
        <v>11248.828512616183</v>
      </c>
      <c r="Z82" s="1">
        <f t="shared" si="11"/>
        <v>18548.047521026972</v>
      </c>
    </row>
    <row r="83" spans="1:26" x14ac:dyDescent="0.4">
      <c r="A83">
        <v>82</v>
      </c>
      <c r="B83" s="1">
        <f t="shared" si="8"/>
        <v>81.406677887924062</v>
      </c>
      <c r="C83" s="1">
        <f t="shared" si="9"/>
        <v>12684.486621533682</v>
      </c>
      <c r="D83" s="1">
        <f>(5+A83*2+10*B83)*MIN(1,0.8+A83*0.015)*T83</f>
        <v>1228.8334735990506</v>
      </c>
      <c r="E83" s="1">
        <f>E82+A83/(75-A83/1.5)</f>
        <v>101.27392299809431</v>
      </c>
      <c r="F83" s="1">
        <f>VLOOKUP($A83,Exp!$AE83:$AF181,2)/$E83</f>
        <v>19012.569526875228</v>
      </c>
      <c r="G83">
        <f>FLOOR(A83*0.8,1)+1</f>
        <v>66</v>
      </c>
      <c r="H83">
        <f>FLOOR(A83/3,1)+1</f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>M82+A83*4</f>
        <v>13664</v>
      </c>
      <c r="O83">
        <f>MAX(1,1+(1-POWER(1-(A83-10)/200,3)))</f>
        <v>1.7378559999999998</v>
      </c>
      <c r="Q83" s="1">
        <f>VLOOKUP($A83,Exp!$Q83:$R181,2)/$E83</f>
        <v>8296.9927018212929</v>
      </c>
      <c r="R83" s="1">
        <f>(R82+A83*U83/2.5)</f>
        <v>1001.3450891335525</v>
      </c>
      <c r="T83">
        <f t="shared" si="7"/>
        <v>1.25</v>
      </c>
      <c r="U83">
        <f>T83/(1+A83/100)</f>
        <v>0.68681318681318693</v>
      </c>
      <c r="W83">
        <f t="shared" si="10"/>
        <v>11407.541716125137</v>
      </c>
      <c r="Z83" s="1">
        <f t="shared" si="11"/>
        <v>18812.569526875228</v>
      </c>
    </row>
    <row r="84" spans="1:26" x14ac:dyDescent="0.4">
      <c r="A84">
        <v>83</v>
      </c>
      <c r="B84" s="1">
        <f t="shared" si="8"/>
        <v>83.517296981629883</v>
      </c>
      <c r="C84" s="1">
        <f t="shared" si="9"/>
        <v>13092.70990926539</v>
      </c>
      <c r="D84" s="1">
        <f>(5+A84*2+10*B84)*MIN(1,0.8+A84*0.015)*T84</f>
        <v>1257.7162122703735</v>
      </c>
      <c r="E84" s="1">
        <f>E83+A84/(75-A84/1.5)</f>
        <v>105.49426198114516</v>
      </c>
      <c r="F84" s="1">
        <f>VLOOKUP($A84,Exp!$AE84:$AF182,2)/$E84</f>
        <v>19350.592040789819</v>
      </c>
      <c r="G84">
        <f>FLOOR(A84*0.8,1)+1</f>
        <v>67</v>
      </c>
      <c r="H84">
        <f>FLOOR(A84/3,1)+1</f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>M83+A84*4</f>
        <v>13996</v>
      </c>
      <c r="O84">
        <f>MAX(1,1+(1-POWER(1-(A84-10)/200,3)))</f>
        <v>1.7439521250000001</v>
      </c>
      <c r="Q84" s="1">
        <f>VLOOKUP($A84,Exp!$Q84:$R182,2)/$E84</f>
        <v>8504.2729637783214</v>
      </c>
      <c r="R84" s="1">
        <f>(R83+A84*U84/2.5)</f>
        <v>1024.0226847619679</v>
      </c>
      <c r="T84">
        <f t="shared" si="7"/>
        <v>1.25</v>
      </c>
      <c r="U84">
        <f>T84/(1+A84/100)</f>
        <v>0.68306010928961747</v>
      </c>
      <c r="W84">
        <f t="shared" si="10"/>
        <v>11610.355224473891</v>
      </c>
      <c r="Z84" s="1">
        <f t="shared" si="11"/>
        <v>19150.592040789819</v>
      </c>
    </row>
    <row r="85" spans="1:26" x14ac:dyDescent="0.4">
      <c r="A85">
        <v>84</v>
      </c>
      <c r="B85" s="1">
        <f t="shared" si="8"/>
        <v>85.779402515786089</v>
      </c>
      <c r="C85" s="1">
        <f t="shared" si="9"/>
        <v>13524.657735856443</v>
      </c>
      <c r="D85" s="1">
        <f>(5+A85*2+10*B85)*MIN(1,0.8+A85*0.015)*T85</f>
        <v>1288.4925314473262</v>
      </c>
      <c r="E85" s="1">
        <f>E84+A85/(75-A85/1.5)</f>
        <v>109.9153146127241</v>
      </c>
      <c r="F85" s="1">
        <f>VLOOKUP($A85,Exp!$AE85:$AF183,2)/$E85</f>
        <v>20123.628887152401</v>
      </c>
      <c r="G85">
        <f>FLOOR(A85*0.8,1)+1</f>
        <v>68</v>
      </c>
      <c r="H85">
        <f>FLOOR(A85/3,1)+1</f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>M84+A85*4</f>
        <v>14332</v>
      </c>
      <c r="O85">
        <f>MAX(1,1+(1-POWER(1-(A85-10)/200,3)))</f>
        <v>1.7499530000000001</v>
      </c>
      <c r="Q85" s="1">
        <f>VLOOKUP($A85,Exp!$Q85:$R183,2)/$E85</f>
        <v>9056.5905534401572</v>
      </c>
      <c r="R85" s="1">
        <f>(R84+A85*U85/2.5)</f>
        <v>1046.8487717184896</v>
      </c>
      <c r="T85">
        <f t="shared" si="7"/>
        <v>1.25</v>
      </c>
      <c r="U85">
        <f>T85/(1+A85/100)</f>
        <v>0.67934782608695654</v>
      </c>
      <c r="W85">
        <f t="shared" si="10"/>
        <v>12074.17733229144</v>
      </c>
      <c r="Z85" s="1">
        <f t="shared" si="11"/>
        <v>19923.628887152401</v>
      </c>
    </row>
    <row r="86" spans="1:26" x14ac:dyDescent="0.4">
      <c r="A86">
        <v>85</v>
      </c>
      <c r="B86" s="1">
        <f t="shared" si="8"/>
        <v>88.203867196751233</v>
      </c>
      <c r="C86" s="1">
        <f t="shared" si="9"/>
        <v>13982.260196413396</v>
      </c>
      <c r="D86" s="1">
        <f>(5+A86*2+10*B86)*MIN(1,0.8+A86*0.015)*T86</f>
        <v>1321.2983399593904</v>
      </c>
      <c r="E86" s="1">
        <f>E85+A86/(75-A86/1.5)</f>
        <v>114.55167824908774</v>
      </c>
      <c r="F86" s="1">
        <f>VLOOKUP($A86,Exp!$AE86:$AF184,2)/$E86</f>
        <v>20451.889053888764</v>
      </c>
      <c r="G86">
        <f>FLOOR(A86*0.8,1)+1</f>
        <v>69</v>
      </c>
      <c r="H86">
        <f>FLOOR(A86/3,1)+1</f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>M85+A86*4</f>
        <v>14672</v>
      </c>
      <c r="O86">
        <f>MAX(1,1+(1-POWER(1-(A86-10)/200,3)))</f>
        <v>1.755859375</v>
      </c>
      <c r="Q86" s="1">
        <f>VLOOKUP($A86,Exp!$Q86:$R184,2)/$E86</f>
        <v>9404.7683671415743</v>
      </c>
      <c r="R86" s="1">
        <f>(R85+A86*U86/2.5)</f>
        <v>1069.8217446914625</v>
      </c>
      <c r="T86">
        <f t="shared" si="7"/>
        <v>1.25</v>
      </c>
      <c r="U86">
        <f>T86/(1+A86/100)</f>
        <v>0.67567567567567566</v>
      </c>
      <c r="W86">
        <f t="shared" si="10"/>
        <v>12271.133432333258</v>
      </c>
      <c r="Z86" s="1">
        <f t="shared" si="11"/>
        <v>20251.889053888764</v>
      </c>
    </row>
    <row r="87" spans="1:26" x14ac:dyDescent="0.4">
      <c r="A87">
        <v>86</v>
      </c>
      <c r="B87" s="1">
        <f t="shared" si="8"/>
        <v>90.802344102666183</v>
      </c>
      <c r="C87" s="1">
        <f t="shared" si="9"/>
        <v>14467.602229961009</v>
      </c>
      <c r="D87" s="1">
        <f>(5+A87*2+10*B87)*MIN(1,0.8+A87*0.015)*T87</f>
        <v>1356.2793012833274</v>
      </c>
      <c r="E87" s="1">
        <f>E86+A87/(75-A87/1.5)</f>
        <v>119.41960277738963</v>
      </c>
      <c r="F87" s="1">
        <f>VLOOKUP($A87,Exp!$AE87:$AF185,2)/$E87</f>
        <v>20765.176494648433</v>
      </c>
      <c r="G87">
        <f>FLOOR(A87*0.8,1)+1</f>
        <v>69</v>
      </c>
      <c r="H87">
        <f>FLOOR(A87/3,1)+1</f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>M86+A87*4</f>
        <v>15016</v>
      </c>
      <c r="O87">
        <f>MAX(1,1+(1-POWER(1-(A87-10)/200,3)))</f>
        <v>1.7616719999999999</v>
      </c>
      <c r="Q87" s="1">
        <f>VLOOKUP($A87,Exp!$Q87:$R185,2)/$E87</f>
        <v>9928.3029956994851</v>
      </c>
      <c r="R87" s="1">
        <f>(R86+A87*U87/2.5)</f>
        <v>1092.9400242613549</v>
      </c>
      <c r="T87">
        <f t="shared" si="7"/>
        <v>1.25</v>
      </c>
      <c r="U87">
        <f>T87/(1+A87/100)</f>
        <v>0.67204301075268824</v>
      </c>
      <c r="W87">
        <f t="shared" si="10"/>
        <v>12459.105896789059</v>
      </c>
      <c r="Z87" s="1">
        <f t="shared" si="11"/>
        <v>20565.176494648433</v>
      </c>
    </row>
    <row r="88" spans="1:26" x14ac:dyDescent="0.4">
      <c r="A88">
        <v>87</v>
      </c>
      <c r="B88" s="1">
        <f t="shared" si="8"/>
        <v>93.587322693439219</v>
      </c>
      <c r="C88" s="1">
        <f t="shared" si="9"/>
        <v>14982.935904060896</v>
      </c>
      <c r="D88" s="1">
        <f>(5+A88*2+10*B88)*MIN(1,0.8+A88*0.015)*T88</f>
        <v>1393.5915336679905</v>
      </c>
      <c r="E88" s="1">
        <f>E87+A88/(75-A88/1.5)</f>
        <v>124.53724983621316</v>
      </c>
      <c r="F88" s="1">
        <f>VLOOKUP($A88,Exp!$AE88:$AF186,2)/$E88</f>
        <v>21061.090914333552</v>
      </c>
      <c r="G88">
        <f>FLOOR(A88*0.8,1)+1</f>
        <v>70</v>
      </c>
      <c r="H88">
        <f>FLOOR(A88/3,1)+1</f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>M87+A88*4</f>
        <v>15364</v>
      </c>
      <c r="O88">
        <f>MAX(1,1+(1-POWER(1-(A88-10)/200,3)))</f>
        <v>1.7673916250000001</v>
      </c>
      <c r="Q88" s="1">
        <f>VLOOKUP($A88,Exp!$Q88:$R186,2)/$E88</f>
        <v>10253.478390436474</v>
      </c>
      <c r="R88" s="1">
        <f>(R87+A88*U88/2.5)</f>
        <v>1116.2020563469164</v>
      </c>
      <c r="T88">
        <f t="shared" si="7"/>
        <v>1.25</v>
      </c>
      <c r="U88">
        <f>T88/(1+A88/100)</f>
        <v>0.66844919786096257</v>
      </c>
      <c r="W88">
        <f t="shared" si="10"/>
        <v>12636.654548600131</v>
      </c>
      <c r="Z88" s="1">
        <f t="shared" si="11"/>
        <v>20861.090914333552</v>
      </c>
    </row>
    <row r="89" spans="1:26" x14ac:dyDescent="0.4">
      <c r="A89">
        <v>88</v>
      </c>
      <c r="B89" s="1">
        <f t="shared" si="8"/>
        <v>96.572188840761555</v>
      </c>
      <c r="C89" s="1">
        <f t="shared" si="9"/>
        <v>15530.693665181823</v>
      </c>
      <c r="D89" s="1">
        <f>(5+A89*2+10*B89)*MIN(1,0.8+A89*0.015)*T89</f>
        <v>1433.4023605095194</v>
      </c>
      <c r="E89" s="1">
        <f>E88+A89/(75-A89/1.5)</f>
        <v>129.92500493825398</v>
      </c>
      <c r="F89" s="1">
        <f>VLOOKUP($A89,Exp!$AE89:$AF187,2)/$E89</f>
        <v>21337.041708722158</v>
      </c>
      <c r="G89">
        <f>FLOOR(A89*0.8,1)+1</f>
        <v>71</v>
      </c>
      <c r="H89">
        <f>FLOOR(A89/3,1)+1</f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>M88+A89*4</f>
        <v>15716</v>
      </c>
      <c r="O89">
        <f>MAX(1,1+(1-POWER(1-(A89-10)/200,3)))</f>
        <v>1.7730190000000001</v>
      </c>
      <c r="Q89" s="1">
        <f>VLOOKUP($A89,Exp!$Q89:$R187,2)/$E89</f>
        <v>10863.751751795533</v>
      </c>
      <c r="R89" s="1">
        <f>(R88+A89*U89/2.5)</f>
        <v>1139.6063116660653</v>
      </c>
      <c r="T89">
        <f t="shared" si="7"/>
        <v>1.25</v>
      </c>
      <c r="U89">
        <f>T89/(1+A89/100)</f>
        <v>0.66489361702127658</v>
      </c>
      <c r="W89">
        <f t="shared" si="10"/>
        <v>12802.225025233294</v>
      </c>
      <c r="Z89" s="1">
        <f t="shared" si="11"/>
        <v>21137.041708722158</v>
      </c>
    </row>
    <row r="90" spans="1:26" x14ac:dyDescent="0.4">
      <c r="A90">
        <v>89</v>
      </c>
      <c r="B90" s="1">
        <f t="shared" si="8"/>
        <v>99.771289166684539</v>
      </c>
      <c r="C90" s="1">
        <f t="shared" si="9"/>
        <v>16113.502630168892</v>
      </c>
      <c r="D90" s="1">
        <f>(5+A90*2+10*B90)*MIN(1,0.8+A90*0.015)*T90</f>
        <v>1475.8911145835566</v>
      </c>
      <c r="E90" s="1">
        <f>E89+A90/(75-A90/1.5)</f>
        <v>135.60585600208375</v>
      </c>
      <c r="F90" s="1">
        <f>VLOOKUP($A90,Exp!$AE90:$AF188,2)/$E90</f>
        <v>21873.830953000139</v>
      </c>
      <c r="G90">
        <f>FLOOR(A90*0.8,1)+1</f>
        <v>72</v>
      </c>
      <c r="H90">
        <f>FLOOR(A90/3,1)+1</f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>M89+A90*4</f>
        <v>16072</v>
      </c>
      <c r="O90">
        <f>MAX(1,1+(1-POWER(1-(A90-10)/200,3)))</f>
        <v>1.778554875</v>
      </c>
      <c r="Q90" s="1">
        <f>VLOOKUP($A90,Exp!$Q90:$R188,2)/$E90</f>
        <v>11293.258603643691</v>
      </c>
      <c r="R90" s="1">
        <f>(R89+A90*U90/2.5)</f>
        <v>1163.1512852110388</v>
      </c>
      <c r="T90">
        <f t="shared" si="7"/>
        <v>1.25</v>
      </c>
      <c r="U90">
        <f>T90/(1+A90/100)</f>
        <v>0.66137566137566128</v>
      </c>
      <c r="W90">
        <f t="shared" si="10"/>
        <v>13124.298571800084</v>
      </c>
      <c r="Z90" s="1">
        <f t="shared" si="11"/>
        <v>21673.830953000139</v>
      </c>
    </row>
    <row r="91" spans="1:26" x14ac:dyDescent="0.4">
      <c r="A91">
        <v>90</v>
      </c>
      <c r="B91" s="1">
        <f t="shared" si="8"/>
        <v>128.19999999999999</v>
      </c>
      <c r="C91" s="1">
        <f t="shared" si="9"/>
        <v>19884.199999999997</v>
      </c>
      <c r="D91" s="1">
        <f>(5+A91*2+10*B91)*MIN(1,0.8+A91*0.015)*T91</f>
        <v>1833.75</v>
      </c>
      <c r="E91" s="1">
        <f>E90+A91/(75-A91/1.5)</f>
        <v>141.60585600208375</v>
      </c>
      <c r="F91" s="1">
        <f>VLOOKUP($A91,Exp!$AE91:$AF189,2)/$E91</f>
        <v>28286.797118279614</v>
      </c>
      <c r="G91">
        <f>FLOOR(A91*0.8,1)+1</f>
        <v>73</v>
      </c>
      <c r="H91">
        <f>FLOOR(A91/3,1)+1</f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>M90+A91*4</f>
        <v>16432</v>
      </c>
      <c r="O91">
        <f>MAX(1,1+(1-POWER(1-(A91-10)/200,3)))</f>
        <v>1.784</v>
      </c>
      <c r="Q91" s="1">
        <f>VLOOKUP($A91,Exp!$Q91:$R189,2)/$E91</f>
        <v>12443.602614669202</v>
      </c>
      <c r="R91" s="1">
        <f>(R90+A91*U91/2.5)</f>
        <v>1186.8354957373547</v>
      </c>
      <c r="T91">
        <f t="shared" si="7"/>
        <v>1.25</v>
      </c>
      <c r="U91">
        <f>T91/(1+A91/100)</f>
        <v>0.65789473684210531</v>
      </c>
      <c r="W91">
        <f t="shared" si="10"/>
        <v>16972.078270967766</v>
      </c>
      <c r="Z91" s="1">
        <f t="shared" si="11"/>
        <v>28086.797118279614</v>
      </c>
    </row>
    <row r="92" spans="1:26" x14ac:dyDescent="0.4">
      <c r="A92">
        <v>91</v>
      </c>
      <c r="B92" s="1">
        <f t="shared" si="8"/>
        <v>131.8748012818582</v>
      </c>
      <c r="C92" s="1">
        <f t="shared" si="9"/>
        <v>20580.849683308734</v>
      </c>
      <c r="D92" s="1">
        <f>(5+A92*2+10*B92)*MIN(1,0.8+A92*0.015)*T92</f>
        <v>1882.1850160232275</v>
      </c>
      <c r="E92" s="1">
        <f>E91+A92/(75-A92/1.5)</f>
        <v>147.95469321138609</v>
      </c>
      <c r="F92" s="1">
        <f>VLOOKUP($A92,Exp!$AE92:$AF190,2)/$E92</f>
        <v>28544.17053838944</v>
      </c>
      <c r="G92">
        <f>FLOOR(A92*0.8,1)+1</f>
        <v>73</v>
      </c>
      <c r="H92">
        <f>FLOOR(A92/3,1)+1</f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>M91+A92*4</f>
        <v>16796</v>
      </c>
      <c r="O92">
        <f>MAX(1,1+(1-POWER(1-(A92-10)/200,3)))</f>
        <v>1.7893551250000002</v>
      </c>
      <c r="Q92" s="1">
        <f>VLOOKUP($A92,Exp!$Q92:$R190,2)/$E92</f>
        <v>12858.848602266495</v>
      </c>
      <c r="R92" s="1">
        <f>(R91+A92*U92/2.5)</f>
        <v>1210.6574852661504</v>
      </c>
      <c r="T92">
        <f t="shared" si="7"/>
        <v>1.25</v>
      </c>
      <c r="U92">
        <f>T92/(1+A92/100)</f>
        <v>0.65445026178010468</v>
      </c>
      <c r="W92">
        <f t="shared" si="10"/>
        <v>17126.502323033663</v>
      </c>
      <c r="Z92" s="1">
        <f t="shared" si="11"/>
        <v>28344.17053838944</v>
      </c>
    </row>
    <row r="93" spans="1:26" x14ac:dyDescent="0.4">
      <c r="A93">
        <v>92</v>
      </c>
      <c r="B93" s="1">
        <f t="shared" si="8"/>
        <v>135.81335577584815</v>
      </c>
      <c r="C93" s="1">
        <f t="shared" si="9"/>
        <v>21321.760223929239</v>
      </c>
      <c r="D93" s="1">
        <f>(5+A93*2+10*B93)*MIN(1,0.8+A93*0.015)*T93</f>
        <v>1933.9169471981018</v>
      </c>
      <c r="E93" s="1">
        <f>E92+A93/(75-A93/1.5)</f>
        <v>154.68640052845925</v>
      </c>
      <c r="F93" s="1">
        <f>VLOOKUP($A93,Exp!$AE93:$AF191,2)/$E93</f>
        <v>28759.472774787908</v>
      </c>
      <c r="G93">
        <f>FLOOR(A93*0.8,1)+1</f>
        <v>74</v>
      </c>
      <c r="H93">
        <f>FLOOR(A93/3,1)+1</f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>M92+A93*4</f>
        <v>17164</v>
      </c>
      <c r="O93">
        <f>MAX(1,1+(1-POWER(1-(A93-10)/200,3)))</f>
        <v>1.7946209999999998</v>
      </c>
      <c r="Q93" s="1">
        <f>VLOOKUP($A93,Exp!$Q93:$R191,2)/$E93</f>
        <v>13502.00788734329</v>
      </c>
      <c r="R93" s="1">
        <f>(R92+A93*U93/2.5)</f>
        <v>1234.6158185994836</v>
      </c>
      <c r="T93">
        <f t="shared" si="7"/>
        <v>1.25</v>
      </c>
      <c r="U93">
        <f>T93/(1+A93/100)</f>
        <v>0.65104166666666674</v>
      </c>
      <c r="W93">
        <f t="shared" si="10"/>
        <v>17255.683664872744</v>
      </c>
      <c r="Z93" s="1">
        <f t="shared" si="11"/>
        <v>28559.472774787908</v>
      </c>
    </row>
    <row r="94" spans="1:26" x14ac:dyDescent="0.4">
      <c r="A94">
        <v>93</v>
      </c>
      <c r="B94" s="1">
        <f t="shared" si="8"/>
        <v>140.03459396325971</v>
      </c>
      <c r="C94" s="1">
        <f t="shared" si="9"/>
        <v>22110.504134016413</v>
      </c>
      <c r="D94" s="1">
        <f>(5+A94*2+10*B94)*MIN(1,0.8+A94*0.015)*T94</f>
        <v>1989.1824245407463</v>
      </c>
      <c r="E94" s="1">
        <f>E93+A94/(75-A94/1.5)</f>
        <v>161.84024668230541</v>
      </c>
      <c r="F94" s="1">
        <f>VLOOKUP($A94,Exp!$AE94:$AF192,2)/$E94</f>
        <v>28927.885079004769</v>
      </c>
      <c r="G94">
        <f>FLOOR(A94*0.8,1)+1</f>
        <v>75</v>
      </c>
      <c r="H94">
        <f>FLOOR(A94/3,1)+1</f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>M93+A94*4</f>
        <v>17536</v>
      </c>
      <c r="O94">
        <f>MAX(1,1+(1-POWER(1-(A94-10)/200,3)))</f>
        <v>1.799798375</v>
      </c>
      <c r="Q94" s="1">
        <f>VLOOKUP($A94,Exp!$Q94:$R192,2)/$E94</f>
        <v>13979.884771439665</v>
      </c>
      <c r="R94" s="1">
        <f>(R93+A94*U94/2.5)</f>
        <v>1258.7090828481882</v>
      </c>
      <c r="T94">
        <f t="shared" si="7"/>
        <v>1.25</v>
      </c>
      <c r="U94">
        <f>T94/(1+A94/100)</f>
        <v>0.64766839378238339</v>
      </c>
      <c r="W94">
        <f t="shared" si="10"/>
        <v>17356.73104740286</v>
      </c>
      <c r="Z94" s="1">
        <f t="shared" si="11"/>
        <v>28727.885079004769</v>
      </c>
    </row>
    <row r="95" spans="1:26" x14ac:dyDescent="0.4">
      <c r="A95">
        <v>94</v>
      </c>
      <c r="B95" s="1">
        <f t="shared" si="8"/>
        <v>144.55880503157218</v>
      </c>
      <c r="C95" s="1">
        <f t="shared" si="9"/>
        <v>22950.9387421549</v>
      </c>
      <c r="D95" s="1">
        <f>(5+A95*2+10*B95)*MIN(1,0.8+A95*0.015)*T95</f>
        <v>2048.2350628946524</v>
      </c>
      <c r="E95" s="1">
        <f>E94+A95/(75-A95/1.5)</f>
        <v>169.46186830392702</v>
      </c>
      <c r="F95" s="1">
        <f>VLOOKUP($A95,Exp!$AE95:$AF193,2)/$E95</f>
        <v>29044.243674108588</v>
      </c>
      <c r="G95">
        <f>FLOOR(A95*0.8,1)+1</f>
        <v>76</v>
      </c>
      <c r="H95">
        <f>FLOOR(A95/3,1)+1</f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>M94+A95*4</f>
        <v>17912</v>
      </c>
      <c r="O95">
        <f>MAX(1,1+(1-POWER(1-(A95-10)/200,3)))</f>
        <v>1.804888</v>
      </c>
      <c r="Q95" s="1">
        <f>VLOOKUP($A95,Exp!$Q95:$R193,2)/$E95</f>
        <v>15045.508618064232</v>
      </c>
      <c r="R95" s="1">
        <f>(R94+A95*U95/2.5)</f>
        <v>1282.9358869718997</v>
      </c>
      <c r="T95">
        <f t="shared" si="7"/>
        <v>1.25</v>
      </c>
      <c r="U95">
        <f>T95/(1+A95/100)</f>
        <v>0.64432989690721654</v>
      </c>
      <c r="W95">
        <f t="shared" si="10"/>
        <v>17426.54620446515</v>
      </c>
      <c r="Z95" s="1">
        <f t="shared" si="11"/>
        <v>28844.243674108588</v>
      </c>
    </row>
    <row r="96" spans="1:26" x14ac:dyDescent="0.4">
      <c r="A96">
        <v>95</v>
      </c>
      <c r="B96" s="1">
        <f t="shared" si="8"/>
        <v>149.40773439350247</v>
      </c>
      <c r="C96" s="1">
        <f t="shared" si="9"/>
        <v>23847.228674335824</v>
      </c>
      <c r="D96" s="1">
        <f>(5+A96*2+10*B96)*MIN(1,0.8+A96*0.015)*T96</f>
        <v>2111.3466799187809</v>
      </c>
      <c r="E96" s="1">
        <f>E95+A96/(75-A96/1.5)</f>
        <v>177.60472544678416</v>
      </c>
      <c r="F96" s="1">
        <f>VLOOKUP($A96,Exp!$AE96:$AF194,2)/$E96</f>
        <v>30389.495574219869</v>
      </c>
      <c r="G96">
        <f>FLOOR(A96*0.8,1)+1</f>
        <v>77</v>
      </c>
      <c r="H96">
        <f>FLOOR(A96/3,1)+1</f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>M95+A96*4</f>
        <v>18292</v>
      </c>
      <c r="O96">
        <f>MAX(1,1+(1-POWER(1-(A96-10)/200,3)))</f>
        <v>1.809890625</v>
      </c>
      <c r="Q96" s="1">
        <f>VLOOKUP($A96,Exp!$Q96:$R194,2)/$E96</f>
        <v>15478.985669352178</v>
      </c>
      <c r="R96" s="1">
        <f>(R95+A96*U96/2.5)</f>
        <v>1307.294861330874</v>
      </c>
      <c r="T96">
        <f t="shared" si="7"/>
        <v>1.25</v>
      </c>
      <c r="U96">
        <f>T96/(1+A96/100)</f>
        <v>0.64102564102564108</v>
      </c>
      <c r="W96">
        <f t="shared" si="10"/>
        <v>18233.69734453192</v>
      </c>
      <c r="Z96" s="1">
        <f t="shared" si="11"/>
        <v>30189.495574219869</v>
      </c>
    </row>
    <row r="97" spans="1:26" x14ac:dyDescent="0.4">
      <c r="A97">
        <v>96</v>
      </c>
      <c r="B97" s="1">
        <f t="shared" si="8"/>
        <v>154.60468820533237</v>
      </c>
      <c r="C97" s="1">
        <f t="shared" si="9"/>
        <v>24803.870094796664</v>
      </c>
      <c r="D97" s="1">
        <f>(5+A97*2+10*B97)*MIN(1,0.8+A97*0.015)*T97</f>
        <v>2178.8086025666548</v>
      </c>
      <c r="E97" s="1">
        <f>E96+A97/(75-A97/1.5)</f>
        <v>186.33199817405688</v>
      </c>
      <c r="F97" s="1">
        <f>VLOOKUP($A97,Exp!$AE97:$AF195,2)/$E97</f>
        <v>30413.064759879751</v>
      </c>
      <c r="G97">
        <f>FLOOR(A97*0.8,1)+1</f>
        <v>77</v>
      </c>
      <c r="H97">
        <f>FLOOR(A97/3,1)+1</f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>M96+A97*4</f>
        <v>18676</v>
      </c>
      <c r="O97">
        <f>MAX(1,1+(1-POWER(1-(A97-10)/200,3)))</f>
        <v>1.8148070000000001</v>
      </c>
      <c r="Q97" s="1">
        <f>VLOOKUP($A97,Exp!$Q97:$R195,2)/$E97</f>
        <v>16083.68411957094</v>
      </c>
      <c r="R97" s="1">
        <f>(R96+A97*U97/2.5)</f>
        <v>1331.7846572492413</v>
      </c>
      <c r="T97">
        <f t="shared" si="7"/>
        <v>1.25</v>
      </c>
      <c r="U97">
        <f>T97/(1+A97/100)</f>
        <v>0.63775510204081631</v>
      </c>
      <c r="W97">
        <f t="shared" si="10"/>
        <v>18247.83885592785</v>
      </c>
      <c r="Z97" s="1">
        <f t="shared" si="11"/>
        <v>30213.064759879751</v>
      </c>
    </row>
    <row r="98" spans="1:26" x14ac:dyDescent="0.4">
      <c r="A98">
        <v>97</v>
      </c>
      <c r="B98" s="1">
        <f t="shared" si="8"/>
        <v>160.17464538687844</v>
      </c>
      <c r="C98" s="1">
        <f t="shared" si="9"/>
        <v>25825.716843538095</v>
      </c>
      <c r="D98" s="1">
        <f>(5+A98*2+10*B98)*MIN(1,0.8+A98*0.015)*T98</f>
        <v>2250.9330673359805</v>
      </c>
      <c r="E98" s="1">
        <f>E97+A98/(75-A98/1.5)</f>
        <v>195.71909494825044</v>
      </c>
      <c r="F98" s="1">
        <f>VLOOKUP($A98,Exp!$AE98:$AF196,2)/$E98</f>
        <v>32773.753231555456</v>
      </c>
      <c r="G98">
        <f>FLOOR(A98*0.8,1)+1</f>
        <v>78</v>
      </c>
      <c r="H98">
        <f>FLOOR(A98/3,1)+1</f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>M97+A98*4</f>
        <v>19064</v>
      </c>
      <c r="O98">
        <f>MAX(1,1+(1-POWER(1-(A98-10)/200,3)))</f>
        <v>1.8196378750000002</v>
      </c>
      <c r="Q98" s="1">
        <f>VLOOKUP($A98,Exp!$Q98:$R196,2)/$E98</f>
        <v>16530.114247950238</v>
      </c>
      <c r="R98" s="1">
        <f>(R97+A98*U98/2.5)</f>
        <v>1356.4039465893427</v>
      </c>
      <c r="T98">
        <f t="shared" si="7"/>
        <v>1.25</v>
      </c>
      <c r="U98">
        <f>T98/(1+A98/100)</f>
        <v>0.63451776649746194</v>
      </c>
      <c r="W98">
        <f t="shared" si="10"/>
        <v>19664.251938933274</v>
      </c>
      <c r="Z98" s="1">
        <f t="shared" si="11"/>
        <v>32573.753231555456</v>
      </c>
    </row>
    <row r="99" spans="1:26" x14ac:dyDescent="0.4">
      <c r="A99">
        <v>98</v>
      </c>
      <c r="B99" s="1">
        <f t="shared" si="8"/>
        <v>166.14437768152311</v>
      </c>
      <c r="C99" s="1">
        <f t="shared" si="9"/>
        <v>26918.008617904969</v>
      </c>
      <c r="D99" s="1">
        <f>(5+A99*2+10*B99)*MIN(1,0.8+A99*0.015)*T99</f>
        <v>2328.0547210190389</v>
      </c>
      <c r="E99" s="1">
        <f>E98+A99/(75-A99/1.5)</f>
        <v>205.85702598273321</v>
      </c>
      <c r="F99" s="1">
        <f>VLOOKUP($A99,Exp!$AE99:$AF197,2)/$E99</f>
        <v>40445.780386402766</v>
      </c>
      <c r="G99">
        <f>FLOOR(A99*0.8,1)+1</f>
        <v>79</v>
      </c>
      <c r="H99">
        <f>FLOOR(A99/3,1)+1</f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>M98+A99*4</f>
        <v>19456</v>
      </c>
      <c r="O99">
        <f>MAX(1,1+(1-POWER(1-(A99-10)/200,3)))</f>
        <v>1.824384</v>
      </c>
      <c r="Q99" s="1">
        <f>VLOOKUP($A99,Exp!$Q99:$R197,2)/$E99</f>
        <v>17437.349941609897</v>
      </c>
      <c r="R99" s="1">
        <f>(R98+A99*U99/2.5)</f>
        <v>1381.1514213368175</v>
      </c>
      <c r="T99">
        <f t="shared" si="7"/>
        <v>1.25</v>
      </c>
      <c r="U99">
        <f>T99/(1+A99/100)</f>
        <v>0.63131313131313127</v>
      </c>
      <c r="W99">
        <f t="shared" si="10"/>
        <v>24267.46823184166</v>
      </c>
      <c r="Z99" s="1">
        <f t="shared" si="11"/>
        <v>40245.780386402766</v>
      </c>
    </row>
    <row r="100" spans="1:26" x14ac:dyDescent="0.4">
      <c r="A100">
        <v>99</v>
      </c>
      <c r="B100" s="1">
        <f t="shared" si="8"/>
        <v>172.54257833336908</v>
      </c>
      <c r="C100" s="1">
        <f t="shared" si="9"/>
        <v>28086.401357004954</v>
      </c>
      <c r="D100" s="1">
        <f>(5+A100*2+10*B100)*MIN(1,0.8+A100*0.015)*T100</f>
        <v>2410.5322291671137</v>
      </c>
      <c r="E100" s="1">
        <f>E99+A100/(75-A100/1.5)</f>
        <v>216.85702598273321</v>
      </c>
      <c r="F100" s="1">
        <f>VLOOKUP($A100,Exp!$AE100:$AF198,2)/$E100</f>
        <v>54760.637331060898</v>
      </c>
      <c r="G100">
        <f>FLOOR(A100*0.8,1)+1</f>
        <v>80</v>
      </c>
      <c r="H100">
        <f>FLOOR(A100/3,1)+1</f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>M99+A100*4</f>
        <v>19852</v>
      </c>
      <c r="O100">
        <f>MAX(1,1+(1-POWER(1-(A100-10)/200,3)))</f>
        <v>1.8290461250000001</v>
      </c>
      <c r="Q100" s="1">
        <f>VLOOKUP($A100,Exp!$Q100:$R198,2)/$E100</f>
        <v>17795.891013959023</v>
      </c>
      <c r="R100" s="1">
        <f>(R99+A100*U100/2.5)</f>
        <v>1406.0257931961139</v>
      </c>
      <c r="T100">
        <f t="shared" si="7"/>
        <v>1.25</v>
      </c>
      <c r="U100">
        <f>T100/(1+A100/100)</f>
        <v>0.62814070351758799</v>
      </c>
      <c r="W100">
        <f t="shared" si="10"/>
        <v>32856.382398636539</v>
      </c>
      <c r="Z100" s="1">
        <f t="shared" si="11"/>
        <v>54560.637331060898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1030</v>
      </c>
      <c r="B1" t="s">
        <v>1031</v>
      </c>
      <c r="C1" t="s">
        <v>1032</v>
      </c>
      <c r="E1" t="s">
        <v>1090</v>
      </c>
    </row>
    <row r="2" spans="1:5" x14ac:dyDescent="0.4">
      <c r="A2" t="s">
        <v>1033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1021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G100"/>
  <sheetViews>
    <sheetView topLeftCell="H1" workbookViewId="0">
      <selection activeCell="AH1" sqref="AH1:AH1048576"/>
    </sheetView>
  </sheetViews>
  <sheetFormatPr defaultRowHeight="14.6" x14ac:dyDescent="0.4"/>
  <cols>
    <col min="8" max="8" width="10.3828125" customWidth="1"/>
    <col min="23" max="23" width="12.23046875" style="8" bestFit="1" customWidth="1"/>
    <col min="25" max="25" width="9.23046875" style="10"/>
    <col min="27" max="27" width="9.765625" style="8" bestFit="1" customWidth="1"/>
    <col min="29" max="29" width="9.765625" bestFit="1" customWidth="1"/>
    <col min="33" max="34" width="11.84375" bestFit="1" customWidth="1"/>
  </cols>
  <sheetData>
    <row r="1" spans="1:33" x14ac:dyDescent="0.4">
      <c r="A1" t="s">
        <v>3</v>
      </c>
      <c r="B1" t="s">
        <v>16</v>
      </c>
      <c r="E1" t="s">
        <v>1099</v>
      </c>
      <c r="M1" t="s">
        <v>3</v>
      </c>
      <c r="N1" t="s">
        <v>1087</v>
      </c>
      <c r="O1" t="s">
        <v>3</v>
      </c>
      <c r="P1" t="s">
        <v>1086</v>
      </c>
      <c r="Q1" t="s">
        <v>3</v>
      </c>
      <c r="R1" t="s">
        <v>1091</v>
      </c>
      <c r="V1" t="s">
        <v>3</v>
      </c>
      <c r="W1" s="8" t="s">
        <v>1129</v>
      </c>
      <c r="AA1"/>
      <c r="AB1" t="s">
        <v>3</v>
      </c>
      <c r="AC1" s="8" t="s">
        <v>1200</v>
      </c>
      <c r="AE1" t="s">
        <v>3</v>
      </c>
      <c r="AF1" t="s">
        <v>1201</v>
      </c>
      <c r="AG1" t="s">
        <v>1202</v>
      </c>
    </row>
    <row r="2" spans="1:33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5</v>
      </c>
      <c r="X2">
        <f>W2*(0.8-V2/200)</f>
        <v>3.9750000000000001</v>
      </c>
      <c r="Y2" s="10">
        <f>W2/T2</f>
        <v>1.25</v>
      </c>
      <c r="AA2">
        <v>1.5</v>
      </c>
      <c r="AB2">
        <v>1</v>
      </c>
      <c r="AC2" s="8">
        <v>7</v>
      </c>
      <c r="AE2">
        <v>1</v>
      </c>
      <c r="AF2">
        <f>W2*AG2+AC2*(1-AG2)</f>
        <v>6.9998571574329143</v>
      </c>
      <c r="AG2">
        <f>(AE2/99)*(AE2/99)*0.7</f>
        <v>7.1421283542495668E-5</v>
      </c>
    </row>
    <row r="3" spans="1:33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1.3</v>
      </c>
      <c r="V3">
        <v>2</v>
      </c>
      <c r="W3" s="8">
        <f>W2*U3</f>
        <v>6.5</v>
      </c>
      <c r="X3">
        <f>W3*(0.8-V3/200)</f>
        <v>5.1349999999999998</v>
      </c>
      <c r="Y3" s="10">
        <f>W3/T3</f>
        <v>1.3</v>
      </c>
      <c r="AA3">
        <v>1.4</v>
      </c>
      <c r="AB3">
        <v>2</v>
      </c>
      <c r="AC3" s="8">
        <f>AC2*AA3</f>
        <v>9.7999999999999989</v>
      </c>
      <c r="AE3">
        <v>2</v>
      </c>
      <c r="AF3">
        <f t="shared" ref="AF3:AF66" si="11">W3*AG3+AC3*(1-AG3)</f>
        <v>9.7990572390572392</v>
      </c>
      <c r="AG3">
        <f t="shared" ref="AG3:AG66" si="12">(AE3/99)*(AE3/99)*0.7</f>
        <v>2.8568513416998267E-4</v>
      </c>
    </row>
    <row r="4" spans="1:33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>W3*U4</f>
        <v>9.1</v>
      </c>
      <c r="X4">
        <f>W4*(0.8-V4/200)</f>
        <v>7.1435000000000004</v>
      </c>
      <c r="Y4" s="10">
        <f>W4/T4</f>
        <v>1.3</v>
      </c>
      <c r="AA4">
        <v>1.4</v>
      </c>
      <c r="AB4">
        <v>3</v>
      </c>
      <c r="AC4" s="8">
        <f>AC3*AA4</f>
        <v>13.719999999999997</v>
      </c>
      <c r="AE4">
        <v>3</v>
      </c>
      <c r="AF4">
        <f t="shared" si="11"/>
        <v>13.717030303030299</v>
      </c>
      <c r="AG4">
        <f t="shared" si="12"/>
        <v>6.4279155188246104E-4</v>
      </c>
    </row>
    <row r="5" spans="1:33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1.3</v>
      </c>
      <c r="V5">
        <v>4</v>
      </c>
      <c r="W5" s="8">
        <f>W4*U5</f>
        <v>11.83</v>
      </c>
      <c r="X5">
        <f>W5*(0.8-V5/200)</f>
        <v>9.2274000000000012</v>
      </c>
      <c r="Y5" s="10">
        <f>W5/T5</f>
        <v>1.3144444444444445</v>
      </c>
      <c r="AA5">
        <v>1.4</v>
      </c>
      <c r="AB5">
        <v>4</v>
      </c>
      <c r="AC5" s="8">
        <f>AC4*AA5</f>
        <v>19.207999999999995</v>
      </c>
      <c r="AE5">
        <v>4</v>
      </c>
      <c r="AF5">
        <f t="shared" si="11"/>
        <v>19.199568860320369</v>
      </c>
      <c r="AG5">
        <f t="shared" si="12"/>
        <v>1.1427405366799307E-3</v>
      </c>
    </row>
    <row r="6" spans="1:33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1.6</v>
      </c>
      <c r="V6">
        <v>5</v>
      </c>
      <c r="W6" s="8">
        <f>W5*U6</f>
        <v>18.928000000000001</v>
      </c>
      <c r="X6">
        <f>W6*(0.8-V6/200)</f>
        <v>14.669200000000002</v>
      </c>
      <c r="Y6" s="10">
        <f>W6/T6</f>
        <v>1.3520000000000001</v>
      </c>
      <c r="AA6">
        <v>1.4</v>
      </c>
      <c r="AB6">
        <v>5</v>
      </c>
      <c r="AC6" s="8">
        <f>AC5*AA6</f>
        <v>26.891199999999991</v>
      </c>
      <c r="AE6">
        <v>5</v>
      </c>
      <c r="AF6">
        <f t="shared" si="11"/>
        <v>26.87698145087235</v>
      </c>
      <c r="AG6">
        <f t="shared" si="12"/>
        <v>1.7855320885623914E-3</v>
      </c>
    </row>
    <row r="7" spans="1:33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1.4</v>
      </c>
      <c r="V7">
        <v>6</v>
      </c>
      <c r="W7" s="8">
        <f>W6*U7</f>
        <v>26.499199999999998</v>
      </c>
      <c r="X7">
        <f>W7*(0.8-V7/200)</f>
        <v>20.404384</v>
      </c>
      <c r="Y7" s="10">
        <f>W7/T7</f>
        <v>1.2045090909090908</v>
      </c>
      <c r="AA7">
        <v>1.3</v>
      </c>
      <c r="AB7">
        <v>6</v>
      </c>
      <c r="AC7" s="8">
        <f>AC6*AA7</f>
        <v>34.958559999999991</v>
      </c>
      <c r="AE7">
        <v>6</v>
      </c>
      <c r="AF7">
        <f t="shared" si="11"/>
        <v>34.936809579430665</v>
      </c>
      <c r="AG7">
        <f t="shared" si="12"/>
        <v>2.5711662075298442E-3</v>
      </c>
    </row>
    <row r="8" spans="1:33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1.4</v>
      </c>
      <c r="V8">
        <v>7</v>
      </c>
      <c r="W8" s="8">
        <f>W7*U8</f>
        <v>37.098879999999994</v>
      </c>
      <c r="X8">
        <f>W8*(0.8-V8/200)</f>
        <v>28.380643199999994</v>
      </c>
      <c r="Y8" s="10">
        <f>W8/T8</f>
        <v>1.1593399999999998</v>
      </c>
      <c r="AA8">
        <v>1.3</v>
      </c>
      <c r="AB8">
        <v>7</v>
      </c>
      <c r="AC8" s="8">
        <f>AC7*AA8</f>
        <v>45.446127999999987</v>
      </c>
      <c r="AE8">
        <v>7</v>
      </c>
      <c r="AF8">
        <f t="shared" si="11"/>
        <v>45.416915612855817</v>
      </c>
      <c r="AG8">
        <f t="shared" si="12"/>
        <v>3.499642893582287E-3</v>
      </c>
    </row>
    <row r="9" spans="1:33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1.4</v>
      </c>
      <c r="V9">
        <v>8</v>
      </c>
      <c r="W9" s="8">
        <f>W8*U9</f>
        <v>51.938431999999992</v>
      </c>
      <c r="X9">
        <f>W9*(0.8-V9/200)</f>
        <v>39.473208319999998</v>
      </c>
      <c r="Y9" s="10">
        <f>W9/T9</f>
        <v>1.1290963478260867</v>
      </c>
      <c r="AA9">
        <v>1.3</v>
      </c>
      <c r="AB9">
        <v>8</v>
      </c>
      <c r="AC9" s="8">
        <f>AC8*AA9</f>
        <v>59.079966399999982</v>
      </c>
      <c r="AE9">
        <v>8</v>
      </c>
      <c r="AF9">
        <f t="shared" si="11"/>
        <v>59.047322716588084</v>
      </c>
      <c r="AG9">
        <f t="shared" si="12"/>
        <v>4.5709621467197228E-3</v>
      </c>
    </row>
    <row r="10" spans="1:33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2</v>
      </c>
      <c r="V10">
        <v>9</v>
      </c>
      <c r="W10" s="8">
        <f>W9*U10</f>
        <v>103.87686399999998</v>
      </c>
      <c r="X10">
        <f>W10*(0.8-V10/200)</f>
        <v>78.427032319999995</v>
      </c>
      <c r="Y10" s="10">
        <f>W10/T10</f>
        <v>1.5981055999999998</v>
      </c>
      <c r="AA10">
        <v>1.3</v>
      </c>
      <c r="AB10">
        <v>9</v>
      </c>
      <c r="AC10" s="8">
        <f>AC9*AA10</f>
        <v>76.803956319999983</v>
      </c>
      <c r="AE10">
        <v>9</v>
      </c>
      <c r="AF10">
        <f t="shared" si="11"/>
        <v>76.960576447074359</v>
      </c>
      <c r="AG10">
        <f t="shared" si="12"/>
        <v>5.7851239669421484E-3</v>
      </c>
    </row>
    <row r="11" spans="1:33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1.2</v>
      </c>
      <c r="V11">
        <v>10</v>
      </c>
      <c r="W11" s="8">
        <f>W10*U11</f>
        <v>124.65223679999997</v>
      </c>
      <c r="X11">
        <f>W11*(0.8-V11/200)</f>
        <v>93.489177599999977</v>
      </c>
      <c r="Y11" s="10">
        <f>W11/T11</f>
        <v>1.2591135030303027</v>
      </c>
      <c r="AA11">
        <v>1.3</v>
      </c>
      <c r="AB11">
        <v>10</v>
      </c>
      <c r="AC11" s="8">
        <f>AC10*AA11</f>
        <v>99.845143215999983</v>
      </c>
      <c r="AE11">
        <v>10</v>
      </c>
      <c r="AF11">
        <f t="shared" si="11"/>
        <v>100.0223186624728</v>
      </c>
      <c r="AG11">
        <f t="shared" si="12"/>
        <v>7.1421283542495656E-3</v>
      </c>
    </row>
    <row r="12" spans="1:33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1.2</v>
      </c>
      <c r="V12">
        <v>11</v>
      </c>
      <c r="W12" s="8">
        <f>W11*U12</f>
        <v>149.58268415999996</v>
      </c>
      <c r="X12">
        <f>W12*(0.8-V12/200)</f>
        <v>111.43909969919997</v>
      </c>
      <c r="Y12" s="10">
        <f>W12/T12</f>
        <v>1.1080198826666663</v>
      </c>
      <c r="AA12">
        <v>1.3</v>
      </c>
      <c r="AB12">
        <v>11</v>
      </c>
      <c r="AC12" s="8">
        <f>AC11*AA12</f>
        <v>129.79868618079999</v>
      </c>
      <c r="AE12">
        <v>11</v>
      </c>
      <c r="AF12">
        <f t="shared" si="11"/>
        <v>129.96965900284246</v>
      </c>
      <c r="AG12">
        <f t="shared" si="12"/>
        <v>8.6419753086419745E-3</v>
      </c>
    </row>
    <row r="13" spans="1:33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1.2</v>
      </c>
      <c r="V13">
        <v>12</v>
      </c>
      <c r="W13" s="8">
        <f>W12*U13</f>
        <v>179.49922099199995</v>
      </c>
      <c r="X13">
        <f>W13*(0.8-V13/200)</f>
        <v>132.82942353407995</v>
      </c>
      <c r="Y13" s="10">
        <f>W13/T13</f>
        <v>1.0027889440893851</v>
      </c>
      <c r="AA13">
        <v>1.3</v>
      </c>
      <c r="AB13">
        <v>12</v>
      </c>
      <c r="AC13" s="8">
        <f>AC12*AA13</f>
        <v>168.73829203503999</v>
      </c>
      <c r="AE13">
        <v>12</v>
      </c>
      <c r="AF13">
        <f t="shared" si="11"/>
        <v>168.84896458262307</v>
      </c>
      <c r="AG13">
        <f t="shared" si="12"/>
        <v>1.0284664830119377E-2</v>
      </c>
    </row>
    <row r="14" spans="1:33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>W13*U14</f>
        <v>233.34898728959993</v>
      </c>
      <c r="X14">
        <f>W14*(0.8-V14/200)</f>
        <v>171.51150565785596</v>
      </c>
      <c r="Y14" s="10">
        <f>W14/T14</f>
        <v>0.99297441399829756</v>
      </c>
      <c r="AA14">
        <v>1.3</v>
      </c>
      <c r="AB14">
        <v>13</v>
      </c>
      <c r="AC14" s="8">
        <f>AC13*AA14</f>
        <v>219.35977964555198</v>
      </c>
      <c r="AE14">
        <v>13</v>
      </c>
      <c r="AF14">
        <f t="shared" si="11"/>
        <v>219.52863213655198</v>
      </c>
      <c r="AG14">
        <f t="shared" si="12"/>
        <v>1.207019691868177E-2</v>
      </c>
    </row>
    <row r="15" spans="1:33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1.7</v>
      </c>
      <c r="V15">
        <v>14</v>
      </c>
      <c r="W15" s="8">
        <f>W14*U15</f>
        <v>396.69327839231988</v>
      </c>
      <c r="X15">
        <f>W15*(0.8-V15/200)</f>
        <v>289.58609322639353</v>
      </c>
      <c r="Y15" s="10">
        <f>W15/T15</f>
        <v>1.275541088078199</v>
      </c>
      <c r="AA15">
        <v>1.3</v>
      </c>
      <c r="AB15">
        <v>14</v>
      </c>
      <c r="AC15" s="8">
        <f>AC14*AA15</f>
        <v>285.16771353921757</v>
      </c>
      <c r="AE15">
        <v>14</v>
      </c>
      <c r="AF15">
        <f t="shared" si="11"/>
        <v>286.72891214118124</v>
      </c>
      <c r="AG15">
        <f t="shared" si="12"/>
        <v>1.3998571574329148E-2</v>
      </c>
    </row>
    <row r="16" spans="1:33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1.2</v>
      </c>
      <c r="V16">
        <v>15</v>
      </c>
      <c r="W16" s="8">
        <f>W15*U16</f>
        <v>476.03193407078385</v>
      </c>
      <c r="X16">
        <f>W16*(0.8-V16/200)</f>
        <v>345.12315220131831</v>
      </c>
      <c r="Y16" s="10">
        <f>W16/T16</f>
        <v>1.2021008436130904</v>
      </c>
      <c r="AA16">
        <v>1.3</v>
      </c>
      <c r="AB16">
        <v>15</v>
      </c>
      <c r="AC16" s="8">
        <f>AC15*AA16</f>
        <v>370.71802760098285</v>
      </c>
      <c r="AE16">
        <v>15</v>
      </c>
      <c r="AF16">
        <f t="shared" si="11"/>
        <v>372.41039983534608</v>
      </c>
      <c r="AG16">
        <f t="shared" si="12"/>
        <v>1.6069788797061526E-2</v>
      </c>
    </row>
    <row r="17" spans="1:33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1.2</v>
      </c>
      <c r="V17">
        <v>16</v>
      </c>
      <c r="W17" s="8">
        <f>W16*U17</f>
        <v>571.23832088494055</v>
      </c>
      <c r="X17">
        <f>W17*(0.8-V17/200)</f>
        <v>411.29159103715722</v>
      </c>
      <c r="Y17" s="10">
        <f>W17/T17</f>
        <v>1.1540168098685668</v>
      </c>
      <c r="AA17">
        <v>1.3</v>
      </c>
      <c r="AB17">
        <v>16</v>
      </c>
      <c r="AC17" s="8">
        <f>AC16*AA17</f>
        <v>481.93343588127772</v>
      </c>
      <c r="AE17">
        <v>16</v>
      </c>
      <c r="AF17">
        <f t="shared" si="11"/>
        <v>483.56627287675332</v>
      </c>
      <c r="AG17">
        <f t="shared" si="12"/>
        <v>1.8283848586878891E-2</v>
      </c>
    </row>
    <row r="18" spans="1:33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1.2</v>
      </c>
      <c r="V18">
        <v>17</v>
      </c>
      <c r="W18" s="8">
        <f>W17*U18</f>
        <v>685.48598506192866</v>
      </c>
      <c r="X18">
        <f>W18*(0.8-V18/200)</f>
        <v>490.12247931927902</v>
      </c>
      <c r="Y18" s="10">
        <f>W18/T18</f>
        <v>1.1182479364794922</v>
      </c>
      <c r="AA18">
        <v>1.3</v>
      </c>
      <c r="AB18">
        <v>17</v>
      </c>
      <c r="AC18" s="8">
        <f>AC17*AA18</f>
        <v>626.51346664566108</v>
      </c>
      <c r="AE18">
        <v>17</v>
      </c>
      <c r="AF18">
        <f t="shared" si="11"/>
        <v>627.73070371081872</v>
      </c>
      <c r="AG18">
        <f t="shared" si="12"/>
        <v>2.0640750943781244E-2</v>
      </c>
    </row>
    <row r="19" spans="1:33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1.2</v>
      </c>
      <c r="V19">
        <v>18</v>
      </c>
      <c r="W19" s="8">
        <f>W18*U19</f>
        <v>822.58318207431432</v>
      </c>
      <c r="X19">
        <f>W19*(0.8-V19/200)</f>
        <v>584.03405927276322</v>
      </c>
      <c r="Y19" s="10">
        <f>W19/T19</f>
        <v>1.0837723083983062</v>
      </c>
      <c r="AA19">
        <v>1.3</v>
      </c>
      <c r="AB19">
        <v>18</v>
      </c>
      <c r="AC19" s="8">
        <f>AC18*AA19</f>
        <v>814.46750663935939</v>
      </c>
      <c r="AE19">
        <v>18</v>
      </c>
      <c r="AF19">
        <f t="shared" si="11"/>
        <v>814.65530739322617</v>
      </c>
      <c r="AG19">
        <f t="shared" si="12"/>
        <v>2.3140495867768594E-2</v>
      </c>
    </row>
    <row r="20" spans="1:33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1.7</v>
      </c>
      <c r="V20">
        <v>19</v>
      </c>
      <c r="W20" s="8">
        <f>W19*U20</f>
        <v>1398.3914095263342</v>
      </c>
      <c r="X20">
        <f>W20*(0.8-V20/200)</f>
        <v>985.86594371606566</v>
      </c>
      <c r="Y20" s="10">
        <f>W20/T20</f>
        <v>1.518340292645314</v>
      </c>
      <c r="AA20">
        <v>1.3</v>
      </c>
      <c r="AB20">
        <v>19</v>
      </c>
      <c r="AC20" s="8">
        <f>AC19*AA20</f>
        <v>1058.8077586311672</v>
      </c>
      <c r="AE20">
        <v>19</v>
      </c>
      <c r="AF20">
        <f t="shared" si="11"/>
        <v>1067.563272209497</v>
      </c>
      <c r="AG20">
        <f t="shared" si="12"/>
        <v>2.5783083358840928E-2</v>
      </c>
    </row>
    <row r="21" spans="1:33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1.2</v>
      </c>
      <c r="V21">
        <v>20</v>
      </c>
      <c r="W21" s="8">
        <f>W20*U21</f>
        <v>1678.0696914316011</v>
      </c>
      <c r="X21">
        <f>W21*(0.8-V21/200)</f>
        <v>1174.6487840021209</v>
      </c>
      <c r="Y21" s="10">
        <f>W21/T21</f>
        <v>1.3349798658962617</v>
      </c>
      <c r="AA21">
        <v>1.3</v>
      </c>
      <c r="AB21">
        <v>20</v>
      </c>
      <c r="AC21" s="8">
        <f>AC20*AA21</f>
        <v>1376.4500862205175</v>
      </c>
      <c r="AE21">
        <v>20</v>
      </c>
      <c r="AF21">
        <f t="shared" si="11"/>
        <v>1385.0669099588201</v>
      </c>
      <c r="AG21">
        <f t="shared" si="12"/>
        <v>2.8568513416998263E-2</v>
      </c>
    </row>
    <row r="22" spans="1:33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1.1000000000000001</v>
      </c>
      <c r="V22">
        <v>21</v>
      </c>
      <c r="W22" s="8">
        <f>W21*U22</f>
        <v>1845.8766605747614</v>
      </c>
      <c r="X22">
        <f>W22*(0.8-V22/200)</f>
        <v>1282.8842790994593</v>
      </c>
      <c r="Y22" s="10">
        <f>W22/T22</f>
        <v>1.2338747731114716</v>
      </c>
      <c r="AA22">
        <v>1.2</v>
      </c>
      <c r="AB22">
        <v>21</v>
      </c>
      <c r="AC22" s="8">
        <f>AC21*AA22</f>
        <v>1651.7401034646209</v>
      </c>
      <c r="AE22">
        <v>21</v>
      </c>
      <c r="AF22">
        <f t="shared" si="11"/>
        <v>1657.8547810668961</v>
      </c>
      <c r="AG22">
        <f t="shared" si="12"/>
        <v>3.1496786042240592E-2</v>
      </c>
    </row>
    <row r="23" spans="1:33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1.1000000000000001</v>
      </c>
      <c r="V23">
        <v>22</v>
      </c>
      <c r="W23" s="8">
        <f>W22*U23</f>
        <v>2030.4643266322378</v>
      </c>
      <c r="X23">
        <f>W23*(0.8-V23/200)</f>
        <v>1401.0203853762441</v>
      </c>
      <c r="Y23" s="10">
        <f>W23/T23</f>
        <v>1.1439235642998522</v>
      </c>
      <c r="AA23">
        <v>1.2</v>
      </c>
      <c r="AB23">
        <v>22</v>
      </c>
      <c r="AC23" s="8">
        <f>AC22*AA23</f>
        <v>1982.0881241575451</v>
      </c>
      <c r="AE23">
        <v>22</v>
      </c>
      <c r="AF23">
        <f t="shared" si="11"/>
        <v>1983.7603879467938</v>
      </c>
      <c r="AG23">
        <f t="shared" si="12"/>
        <v>3.4567901234567898E-2</v>
      </c>
    </row>
    <row r="24" spans="1:33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>W23*U24</f>
        <v>2436.5571919586851</v>
      </c>
      <c r="X24">
        <f>W24*(0.8-V24/200)</f>
        <v>1669.0416764916995</v>
      </c>
      <c r="Y24" s="10">
        <f>W24/T24</f>
        <v>1.1697346096777173</v>
      </c>
      <c r="AA24">
        <v>1.2</v>
      </c>
      <c r="AB24">
        <v>23</v>
      </c>
      <c r="AC24" s="8">
        <f>AC23*AA24</f>
        <v>2378.5057489890542</v>
      </c>
      <c r="AE24">
        <v>23</v>
      </c>
      <c r="AF24">
        <f t="shared" si="11"/>
        <v>2380.6990404217299</v>
      </c>
      <c r="AG24">
        <f t="shared" si="12"/>
        <v>3.7781858993980205E-2</v>
      </c>
    </row>
    <row r="25" spans="1:33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1.3</v>
      </c>
      <c r="V25">
        <v>24</v>
      </c>
      <c r="W25" s="8">
        <f>W24*U25</f>
        <v>3167.5243495462905</v>
      </c>
      <c r="X25">
        <f>W25*(0.8-V25/200)</f>
        <v>2153.9165576914779</v>
      </c>
      <c r="Y25" s="10">
        <f>W25/T25</f>
        <v>1.2286750774035262</v>
      </c>
      <c r="AA25">
        <v>1.2</v>
      </c>
      <c r="AB25">
        <v>24</v>
      </c>
      <c r="AC25" s="8">
        <f>AC24*AA25</f>
        <v>2854.2068987868647</v>
      </c>
      <c r="AE25">
        <v>24</v>
      </c>
      <c r="AF25">
        <f t="shared" si="11"/>
        <v>2867.0963586528169</v>
      </c>
      <c r="AG25">
        <f t="shared" si="12"/>
        <v>4.1138659320477507E-2</v>
      </c>
    </row>
    <row r="26" spans="1:33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1.1000000000000001</v>
      </c>
      <c r="V26">
        <v>25</v>
      </c>
      <c r="W26" s="8">
        <f>W25*U26</f>
        <v>3484.2767845009198</v>
      </c>
      <c r="X26">
        <f>W26*(0.8-V26/200)</f>
        <v>2351.8868295381212</v>
      </c>
      <c r="Y26" s="10">
        <f>W26/T26</f>
        <v>1.1653099613715452</v>
      </c>
      <c r="AA26">
        <v>1.2</v>
      </c>
      <c r="AB26">
        <v>25</v>
      </c>
      <c r="AC26" s="8">
        <f>AC25*AA26</f>
        <v>3425.0482785442377</v>
      </c>
      <c r="AE26">
        <v>25</v>
      </c>
      <c r="AF26">
        <f t="shared" si="11"/>
        <v>3427.6921384928191</v>
      </c>
      <c r="AG26">
        <f t="shared" si="12"/>
        <v>4.4638302214059795E-2</v>
      </c>
    </row>
    <row r="27" spans="1:33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1.1000000000000001</v>
      </c>
      <c r="V27">
        <v>26</v>
      </c>
      <c r="W27" s="8">
        <f>W26*U27</f>
        <v>3832.7044629510119</v>
      </c>
      <c r="X27">
        <f>W27*(0.8-V27/200)</f>
        <v>2567.9119901771783</v>
      </c>
      <c r="Y27" s="10">
        <f>W27/T27</f>
        <v>1.1090001339557327</v>
      </c>
      <c r="AA27">
        <v>1.2</v>
      </c>
      <c r="AB27">
        <v>26</v>
      </c>
      <c r="AC27" s="8">
        <f>AC26*AA27</f>
        <v>4110.0579342530855</v>
      </c>
      <c r="AE27">
        <v>26</v>
      </c>
      <c r="AF27">
        <f t="shared" si="11"/>
        <v>4096.6670901943016</v>
      </c>
      <c r="AG27">
        <f t="shared" si="12"/>
        <v>4.8280787674727078E-2</v>
      </c>
    </row>
    <row r="28" spans="1:33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>W27*U28</f>
        <v>4599.2453555412139</v>
      </c>
      <c r="X28">
        <f>W28*(0.8-V28/200)</f>
        <v>3058.4981614349076</v>
      </c>
      <c r="Y28" s="10">
        <f>W28/T28</f>
        <v>1.160253621478611</v>
      </c>
      <c r="AA28">
        <v>1.2</v>
      </c>
      <c r="AB28">
        <v>27</v>
      </c>
      <c r="AC28" s="8">
        <f>AC27*AA28</f>
        <v>4932.0695211037028</v>
      </c>
      <c r="AE28">
        <v>27</v>
      </c>
      <c r="AF28">
        <f t="shared" si="11"/>
        <v>4914.7406595909451</v>
      </c>
      <c r="AG28">
        <f t="shared" si="12"/>
        <v>5.2066115702479328E-2</v>
      </c>
    </row>
    <row r="29" spans="1:33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>W28*U29</f>
        <v>5519.0944266494562</v>
      </c>
      <c r="X29">
        <f>W29*(0.8-V29/200)</f>
        <v>3642.6023215886412</v>
      </c>
      <c r="Y29" s="10">
        <f>W29/T29</f>
        <v>1.1808075367243167</v>
      </c>
      <c r="AA29">
        <v>1.2</v>
      </c>
      <c r="AB29">
        <v>28</v>
      </c>
      <c r="AC29" s="8">
        <f>AC28*AA29</f>
        <v>5918.4834253244435</v>
      </c>
      <c r="AE29">
        <v>28</v>
      </c>
      <c r="AF29">
        <f t="shared" si="11"/>
        <v>5896.1199233886373</v>
      </c>
      <c r="AG29">
        <f t="shared" si="12"/>
        <v>5.5994286297316592E-2</v>
      </c>
    </row>
    <row r="30" spans="1:33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1.5</v>
      </c>
      <c r="V30">
        <v>29</v>
      </c>
      <c r="W30" s="8">
        <f>W29*U30</f>
        <v>8278.6416399741847</v>
      </c>
      <c r="X30">
        <f>W30*(0.8-V30/200)</f>
        <v>5422.5102741830915</v>
      </c>
      <c r="Y30" s="10">
        <f>W30/T30</f>
        <v>1.5570136618345278</v>
      </c>
      <c r="AA30">
        <v>1.2</v>
      </c>
      <c r="AB30">
        <v>29</v>
      </c>
      <c r="AC30" s="8">
        <f>AC29*AA30</f>
        <v>7102.1801103893322</v>
      </c>
      <c r="AE30">
        <v>29</v>
      </c>
      <c r="AF30">
        <f t="shared" si="11"/>
        <v>7172.84462446612</v>
      </c>
      <c r="AG30">
        <f t="shared" si="12"/>
        <v>6.0065299459238844E-2</v>
      </c>
    </row>
    <row r="31" spans="1:33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1.1000000000000001</v>
      </c>
      <c r="V31">
        <v>30</v>
      </c>
      <c r="W31" s="8">
        <f>W30*U31</f>
        <v>9106.5058039716041</v>
      </c>
      <c r="X31">
        <f>W31*(0.8-V31/200)</f>
        <v>5919.2287725815431</v>
      </c>
      <c r="Y31" s="10">
        <f>W31/T31</f>
        <v>1.3483129706798347</v>
      </c>
      <c r="AA31">
        <v>1.2</v>
      </c>
      <c r="AB31">
        <v>30</v>
      </c>
      <c r="AC31" s="8">
        <f>AC30*AA31</f>
        <v>8522.6161324671975</v>
      </c>
      <c r="AE31">
        <v>30</v>
      </c>
      <c r="AF31">
        <f t="shared" si="11"/>
        <v>8560.1480672746438</v>
      </c>
      <c r="AG31">
        <f t="shared" si="12"/>
        <v>6.4279155188246104E-2</v>
      </c>
    </row>
    <row r="32" spans="1:33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>W31*U32</f>
        <v>10017.156384368765</v>
      </c>
      <c r="X32">
        <f>W32*(0.8-V32/200)</f>
        <v>6461.0658679178541</v>
      </c>
      <c r="Y32" s="10">
        <f>W32/T32</f>
        <v>1.316660933802414</v>
      </c>
      <c r="AA32">
        <v>1.1000000000000001</v>
      </c>
      <c r="AB32">
        <v>31</v>
      </c>
      <c r="AC32" s="8">
        <f>AC31*AA32</f>
        <v>9374.8777457139186</v>
      </c>
      <c r="AE32">
        <v>31</v>
      </c>
      <c r="AF32">
        <f t="shared" si="11"/>
        <v>9418.9610882527541</v>
      </c>
      <c r="AG32">
        <f t="shared" si="12"/>
        <v>6.863585348433833E-2</v>
      </c>
    </row>
    <row r="33" spans="1:33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1.08</v>
      </c>
      <c r="V33">
        <v>32</v>
      </c>
      <c r="W33" s="8">
        <f>W32*U33</f>
        <v>10818.528895118267</v>
      </c>
      <c r="X33">
        <f>W33*(0.8-V33/200)</f>
        <v>6923.8584928756909</v>
      </c>
      <c r="Y33" s="10">
        <f>W33/T33</f>
        <v>1.2455133427490521</v>
      </c>
      <c r="AA33">
        <v>1.1000000000000001</v>
      </c>
      <c r="AB33">
        <v>32</v>
      </c>
      <c r="AC33" s="8">
        <f>AC32*AA33</f>
        <v>10312.365520285312</v>
      </c>
      <c r="AE33">
        <v>32</v>
      </c>
      <c r="AF33">
        <f t="shared" si="11"/>
        <v>10349.383978307989</v>
      </c>
      <c r="AG33">
        <f t="shared" si="12"/>
        <v>7.3135394347515564E-2</v>
      </c>
    </row>
    <row r="34" spans="1:33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>W33*U34</f>
        <v>11900.381784630094</v>
      </c>
      <c r="X34">
        <f>W34*(0.8-V34/200)</f>
        <v>7556.7424332401097</v>
      </c>
      <c r="Y34" s="10">
        <f>W34/T34</f>
        <v>1.2244450853616724</v>
      </c>
      <c r="AA34">
        <v>1.1000000000000001</v>
      </c>
      <c r="AB34">
        <v>33</v>
      </c>
      <c r="AC34" s="8">
        <f>AC33*AA34</f>
        <v>11343.602072313844</v>
      </c>
      <c r="AE34">
        <v>33</v>
      </c>
      <c r="AF34">
        <f t="shared" si="11"/>
        <v>11386.907161049552</v>
      </c>
      <c r="AG34">
        <f t="shared" si="12"/>
        <v>7.7777777777777765E-2</v>
      </c>
    </row>
    <row r="35" spans="1:33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1.2</v>
      </c>
      <c r="V35">
        <v>34</v>
      </c>
      <c r="W35" s="8">
        <f>W34*U35</f>
        <v>14280.458141556112</v>
      </c>
      <c r="X35">
        <f>W35*(0.8-V35/200)</f>
        <v>8996.6886291803512</v>
      </c>
      <c r="Y35" s="10">
        <f>W35/T35</f>
        <v>1.2341593761607563</v>
      </c>
      <c r="AA35">
        <v>1.1000000000000001</v>
      </c>
      <c r="AB35">
        <v>34</v>
      </c>
      <c r="AC35" s="8">
        <f>AC34*AA35</f>
        <v>12477.962279545231</v>
      </c>
      <c r="AE35">
        <v>34</v>
      </c>
      <c r="AF35">
        <f t="shared" si="11"/>
        <v>12626.781752205083</v>
      </c>
      <c r="AG35">
        <f t="shared" si="12"/>
        <v>8.2563003775124974E-2</v>
      </c>
    </row>
    <row r="36" spans="1:33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1.08</v>
      </c>
      <c r="V36">
        <v>35</v>
      </c>
      <c r="W36" s="8">
        <f>W35*U36</f>
        <v>15422.894792880601</v>
      </c>
      <c r="X36">
        <f>W36*(0.8-V36/200)</f>
        <v>9639.3092455503756</v>
      </c>
      <c r="Y36" s="10">
        <f>W36/T36</f>
        <v>1.1989190603918378</v>
      </c>
      <c r="AA36">
        <v>1.1000000000000001</v>
      </c>
      <c r="AB36">
        <v>35</v>
      </c>
      <c r="AC36" s="8">
        <f>AC35*AA36</f>
        <v>13725.758507499755</v>
      </c>
      <c r="AE36">
        <v>35</v>
      </c>
      <c r="AF36">
        <f t="shared" si="11"/>
        <v>13874.242781014098</v>
      </c>
      <c r="AG36">
        <f t="shared" si="12"/>
        <v>8.7491072339557177E-2</v>
      </c>
    </row>
    <row r="37" spans="1:33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1.05</v>
      </c>
      <c r="V37">
        <v>36</v>
      </c>
      <c r="W37" s="8">
        <f>W36*U37</f>
        <v>16194.039532524632</v>
      </c>
      <c r="X37">
        <f>W37*(0.8-V37/200)</f>
        <v>10040.304510165273</v>
      </c>
      <c r="Y37" s="10">
        <f>W37/T37</f>
        <v>1.1242737803752174</v>
      </c>
      <c r="AA37">
        <v>1.1000000000000001</v>
      </c>
      <c r="AB37">
        <v>36</v>
      </c>
      <c r="AC37" s="8">
        <f>AC36*AA37</f>
        <v>15098.334358249731</v>
      </c>
      <c r="AE37">
        <v>36</v>
      </c>
      <c r="AF37">
        <f t="shared" si="11"/>
        <v>15199.755002480135</v>
      </c>
      <c r="AG37">
        <f t="shared" si="12"/>
        <v>9.2561983471074374E-2</v>
      </c>
    </row>
    <row r="38" spans="1:33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>W37*U38</f>
        <v>17813.443485777098</v>
      </c>
      <c r="X38">
        <f>W38*(0.8-V38/200)</f>
        <v>10955.267743752915</v>
      </c>
      <c r="Y38" s="10">
        <f>W38/T38</f>
        <v>1.1185133420681337</v>
      </c>
      <c r="AA38">
        <v>1.1000000000000001</v>
      </c>
      <c r="AB38">
        <v>37</v>
      </c>
      <c r="AC38" s="8">
        <f>AC37*AA38</f>
        <v>16608.167794074707</v>
      </c>
      <c r="AE38">
        <v>37</v>
      </c>
      <c r="AF38">
        <f t="shared" si="11"/>
        <v>16726.0145133236</v>
      </c>
      <c r="AG38">
        <f t="shared" si="12"/>
        <v>9.7775737169676566E-2</v>
      </c>
    </row>
    <row r="39" spans="1:33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>W38*U39</f>
        <v>19594.787834354807</v>
      </c>
      <c r="X39">
        <f>W39*(0.8-V39/200)</f>
        <v>11952.820578956434</v>
      </c>
      <c r="Y39" s="10">
        <f>W39/T39</f>
        <v>1.0712217272225457</v>
      </c>
      <c r="AA39">
        <v>1.1000000000000001</v>
      </c>
      <c r="AB39">
        <v>38</v>
      </c>
      <c r="AC39" s="8">
        <f>AC38*AA39</f>
        <v>18268.984573482179</v>
      </c>
      <c r="AE39">
        <v>38</v>
      </c>
      <c r="AF39">
        <f t="shared" si="11"/>
        <v>18405.717757452185</v>
      </c>
      <c r="AG39">
        <f t="shared" si="12"/>
        <v>0.10313233343536371</v>
      </c>
    </row>
    <row r="40" spans="1:33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1.5</v>
      </c>
      <c r="V40">
        <v>39</v>
      </c>
      <c r="W40" s="8">
        <f>W39*U40</f>
        <v>29392.181751532211</v>
      </c>
      <c r="X40">
        <f>W40*(0.8-V40/200)</f>
        <v>17782.269959676985</v>
      </c>
      <c r="Y40" s="10">
        <f>W40/T40</f>
        <v>1.4605536549161304</v>
      </c>
      <c r="AA40">
        <v>1.1000000000000001</v>
      </c>
      <c r="AB40">
        <v>39</v>
      </c>
      <c r="AC40" s="8">
        <f>AC39*AA40</f>
        <v>20095.883030830399</v>
      </c>
      <c r="AE40">
        <v>39</v>
      </c>
      <c r="AF40">
        <f t="shared" si="11"/>
        <v>21105.75643639424</v>
      </c>
      <c r="AG40">
        <f t="shared" si="12"/>
        <v>0.10863177226813589</v>
      </c>
    </row>
    <row r="41" spans="1:33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1.05</v>
      </c>
      <c r="V41">
        <v>40</v>
      </c>
      <c r="W41" s="8">
        <f>W40*U41</f>
        <v>30861.790839108824</v>
      </c>
      <c r="X41">
        <f>W41*(0.8-V41/200)</f>
        <v>18517.074503465297</v>
      </c>
      <c r="Y41" s="10">
        <f>W41/T41</f>
        <v>1.2657093400774648</v>
      </c>
      <c r="AA41">
        <v>1.4</v>
      </c>
      <c r="AB41">
        <v>40</v>
      </c>
      <c r="AC41" s="8">
        <f>AC40*AA41</f>
        <v>28134.236243162555</v>
      </c>
      <c r="AE41">
        <v>40</v>
      </c>
      <c r="AF41">
        <f t="shared" si="11"/>
        <v>28445.924963442099</v>
      </c>
      <c r="AG41">
        <f t="shared" si="12"/>
        <v>0.11427405366799305</v>
      </c>
    </row>
    <row r="42" spans="1:33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1.03</v>
      </c>
      <c r="V42">
        <v>41</v>
      </c>
      <c r="W42" s="8">
        <f>W41*U42</f>
        <v>31787.644564282091</v>
      </c>
      <c r="X42">
        <f>W42*(0.8-V42/200)</f>
        <v>18913.648515747846</v>
      </c>
      <c r="Y42" s="10">
        <f>W42/T42</f>
        <v>1.1915302707954902</v>
      </c>
      <c r="AA42">
        <v>1.1000000000000001</v>
      </c>
      <c r="AB42">
        <v>41</v>
      </c>
      <c r="AC42" s="8">
        <f>AC41*AA42</f>
        <v>30947.659867478815</v>
      </c>
      <c r="AE42">
        <v>41</v>
      </c>
      <c r="AF42">
        <f t="shared" si="11"/>
        <v>31048.507739402943</v>
      </c>
      <c r="AG42">
        <f t="shared" si="12"/>
        <v>0.12005917763493519</v>
      </c>
    </row>
    <row r="43" spans="1:33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1.05</v>
      </c>
      <c r="V43">
        <v>42</v>
      </c>
      <c r="W43" s="8">
        <f>W42*U43</f>
        <v>33377.026792496195</v>
      </c>
      <c r="X43">
        <f>W43*(0.8-V43/200)</f>
        <v>19692.445807572756</v>
      </c>
      <c r="Y43" s="10">
        <f>W43/T43</f>
        <v>1.1179710866687722</v>
      </c>
      <c r="AA43">
        <v>1.1000000000000001</v>
      </c>
      <c r="AB43">
        <v>42</v>
      </c>
      <c r="AC43" s="8">
        <f>AC42*AA43</f>
        <v>34042.425854226698</v>
      </c>
      <c r="AE43">
        <v>42</v>
      </c>
      <c r="AF43">
        <f t="shared" si="11"/>
        <v>33958.594126706565</v>
      </c>
      <c r="AG43">
        <f t="shared" si="12"/>
        <v>0.12598714416896237</v>
      </c>
    </row>
    <row r="44" spans="1:33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1.08</v>
      </c>
      <c r="V44">
        <v>43</v>
      </c>
      <c r="W44" s="8">
        <f>W43*U44</f>
        <v>36047.188935895894</v>
      </c>
      <c r="X44">
        <f>W44*(0.8-V44/200)</f>
        <v>21087.605527499101</v>
      </c>
      <c r="Y44" s="10">
        <f>W44/T44</f>
        <v>1.1078489438778012</v>
      </c>
      <c r="AA44">
        <v>1.1000000000000001</v>
      </c>
      <c r="AB44">
        <v>43</v>
      </c>
      <c r="AC44" s="8">
        <f>AC43*AA44</f>
        <v>37446.668439649373</v>
      </c>
      <c r="AE44">
        <v>43</v>
      </c>
      <c r="AF44">
        <f t="shared" si="11"/>
        <v>37261.856040740269</v>
      </c>
      <c r="AG44">
        <f t="shared" si="12"/>
        <v>0.1320579532700745</v>
      </c>
    </row>
    <row r="45" spans="1:33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1.2</v>
      </c>
      <c r="V45">
        <v>44</v>
      </c>
      <c r="W45" s="8">
        <f>W44*U45</f>
        <v>43256.626723075075</v>
      </c>
      <c r="X45">
        <f>W45*(0.8-V45/200)</f>
        <v>25088.843499383547</v>
      </c>
      <c r="Y45" s="10">
        <f>W45/T45</f>
        <v>1.1478473324419549</v>
      </c>
      <c r="AA45">
        <v>1.1000000000000001</v>
      </c>
      <c r="AB45">
        <v>44</v>
      </c>
      <c r="AC45" s="8">
        <f>AC44*AA45</f>
        <v>41191.335283614317</v>
      </c>
      <c r="AE45">
        <v>44</v>
      </c>
      <c r="AF45">
        <f t="shared" si="11"/>
        <v>41476.906445613829</v>
      </c>
      <c r="AG45">
        <f t="shared" si="12"/>
        <v>0.13827160493827159</v>
      </c>
    </row>
    <row r="46" spans="1:33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1.02</v>
      </c>
      <c r="V46">
        <v>45</v>
      </c>
      <c r="W46" s="8">
        <f>W45*U46</f>
        <v>44121.759257536578</v>
      </c>
      <c r="X46">
        <f>W46*(0.8-V46/200)</f>
        <v>25370.011573083535</v>
      </c>
      <c r="Y46" s="10">
        <f>W46/T46</f>
        <v>1.0785342897048713</v>
      </c>
      <c r="AA46">
        <v>1.1000000000000001</v>
      </c>
      <c r="AB46">
        <v>45</v>
      </c>
      <c r="AC46" s="8">
        <f>AC45*AA46</f>
        <v>45310.468811975756</v>
      </c>
      <c r="AE46">
        <v>45</v>
      </c>
      <c r="AF46">
        <f t="shared" si="11"/>
        <v>45138.548008647776</v>
      </c>
      <c r="AG46">
        <f t="shared" si="12"/>
        <v>0.14462809917355368</v>
      </c>
    </row>
    <row r="47" spans="1:33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1.03</v>
      </c>
      <c r="V47">
        <v>46</v>
      </c>
      <c r="W47" s="8">
        <f>W46*U47</f>
        <v>45445.412035262678</v>
      </c>
      <c r="X47">
        <f>W47*(0.8-V47/200)</f>
        <v>25903.88486009973</v>
      </c>
      <c r="Y47" s="10">
        <f>W47/T47</f>
        <v>1.0086876200839587</v>
      </c>
      <c r="AA47">
        <v>1.1000000000000001</v>
      </c>
      <c r="AB47">
        <v>46</v>
      </c>
      <c r="AC47" s="8">
        <f>AC46*AA47</f>
        <v>49841.515693173336</v>
      </c>
      <c r="AE47">
        <v>46</v>
      </c>
      <c r="AF47">
        <f t="shared" si="11"/>
        <v>49177.143819068937</v>
      </c>
      <c r="AG47">
        <f t="shared" si="12"/>
        <v>0.15112743597592082</v>
      </c>
    </row>
    <row r="48" spans="1:33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1.05</v>
      </c>
      <c r="V48">
        <v>47</v>
      </c>
      <c r="W48" s="8">
        <f>W47*U48</f>
        <v>47717.682637025813</v>
      </c>
      <c r="X48">
        <f>W48*(0.8-V48/200)</f>
        <v>26960.490689919588</v>
      </c>
      <c r="Y48" s="10">
        <f>W48/T48</f>
        <v>0.97888449826708956</v>
      </c>
      <c r="AA48">
        <v>1.1000000000000001</v>
      </c>
      <c r="AB48">
        <v>47</v>
      </c>
      <c r="AC48" s="8">
        <f>AC47*AA48</f>
        <v>54825.667262490671</v>
      </c>
      <c r="AE48">
        <v>47</v>
      </c>
      <c r="AF48">
        <f t="shared" si="11"/>
        <v>53704.243262250253</v>
      </c>
      <c r="AG48">
        <f t="shared" si="12"/>
        <v>0.1577696153453729</v>
      </c>
    </row>
    <row r="49" spans="1:33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1.08</v>
      </c>
      <c r="V49">
        <v>48</v>
      </c>
      <c r="W49" s="8">
        <f>W48*U49</f>
        <v>51535.097247987884</v>
      </c>
      <c r="X49">
        <f>W49*(0.8-V49/200)</f>
        <v>28859.654458873218</v>
      </c>
      <c r="Y49" s="10">
        <f>W49/T49</f>
        <v>0.93793970785308733</v>
      </c>
      <c r="AA49">
        <v>1.1000000000000001</v>
      </c>
      <c r="AB49">
        <v>48</v>
      </c>
      <c r="AC49" s="8">
        <f>AC48*AA49</f>
        <v>60308.233988739747</v>
      </c>
      <c r="AE49">
        <v>48</v>
      </c>
      <c r="AF49">
        <f t="shared" si="11"/>
        <v>58864.573654540727</v>
      </c>
      <c r="AG49">
        <f t="shared" si="12"/>
        <v>0.16455463728191003</v>
      </c>
    </row>
    <row r="50" spans="1:33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1.5</v>
      </c>
      <c r="V50">
        <v>49</v>
      </c>
      <c r="W50" s="8">
        <f>W49*U50</f>
        <v>77302.645871981833</v>
      </c>
      <c r="X50">
        <f>W50*(0.8-V50/200)</f>
        <v>42902.968458949923</v>
      </c>
      <c r="Y50" s="10">
        <f>W50/T50</f>
        <v>1.3044438310521562</v>
      </c>
      <c r="AA50">
        <v>1.1000000000000001</v>
      </c>
      <c r="AB50">
        <v>49</v>
      </c>
      <c r="AC50" s="8">
        <f>AC49*AA50</f>
        <v>66339.05738761372</v>
      </c>
      <c r="AE50">
        <v>49</v>
      </c>
      <c r="AF50">
        <f t="shared" si="11"/>
        <v>68219.1209694602</v>
      </c>
      <c r="AG50">
        <f t="shared" si="12"/>
        <v>0.17148250178553209</v>
      </c>
    </row>
    <row r="51" spans="1:33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1.02</v>
      </c>
      <c r="V51">
        <v>50</v>
      </c>
      <c r="W51" s="8">
        <f>W50*U51</f>
        <v>78848.698789421469</v>
      </c>
      <c r="X51">
        <f>W51*(0.8-V51/200)</f>
        <v>43366.784334181808</v>
      </c>
      <c r="Y51" s="10">
        <f>W51/T51</f>
        <v>1.1352650500967758</v>
      </c>
      <c r="AA51">
        <v>1.4</v>
      </c>
      <c r="AB51">
        <v>50</v>
      </c>
      <c r="AC51" s="8">
        <f>AC50*AA51</f>
        <v>92874.680342659209</v>
      </c>
      <c r="AE51">
        <v>50</v>
      </c>
      <c r="AF51">
        <f t="shared" si="11"/>
        <v>90370.296328970202</v>
      </c>
      <c r="AG51">
        <f t="shared" si="12"/>
        <v>0.17855320885623918</v>
      </c>
    </row>
    <row r="52" spans="1:33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1.03</v>
      </c>
      <c r="V52">
        <v>51</v>
      </c>
      <c r="W52" s="8">
        <f>W51*U52</f>
        <v>81214.159753104119</v>
      </c>
      <c r="X52">
        <f>W52*(0.8-V52/200)</f>
        <v>44261.71706544175</v>
      </c>
      <c r="Y52" s="10">
        <f>W52/T52</f>
        <v>1.087976204711564</v>
      </c>
      <c r="AA52">
        <v>1.1000000000000001</v>
      </c>
      <c r="AB52">
        <v>51</v>
      </c>
      <c r="AC52" s="8">
        <f>AC51*AA52</f>
        <v>102162.14837692514</v>
      </c>
      <c r="AE52">
        <v>51</v>
      </c>
      <c r="AF52">
        <f t="shared" si="11"/>
        <v>98270.708433308057</v>
      </c>
      <c r="AG52">
        <f t="shared" si="12"/>
        <v>0.18576675849403121</v>
      </c>
    </row>
    <row r="53" spans="1:33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1.05</v>
      </c>
      <c r="V53">
        <v>52</v>
      </c>
      <c r="W53" s="8">
        <f>W52*U53</f>
        <v>85274.867740759335</v>
      </c>
      <c r="X53">
        <f>W53*(0.8-V53/200)</f>
        <v>46048.428580010041</v>
      </c>
      <c r="Y53" s="10">
        <f>W53/T53</f>
        <v>1.0348138210902038</v>
      </c>
      <c r="AA53">
        <v>1.1000000000000001</v>
      </c>
      <c r="AB53">
        <v>52</v>
      </c>
      <c r="AC53" s="8">
        <f>AC52*AA53</f>
        <v>112378.36321461765</v>
      </c>
      <c r="AE53">
        <v>52</v>
      </c>
      <c r="AF53">
        <f t="shared" si="11"/>
        <v>107144.05077375253</v>
      </c>
      <c r="AG53">
        <f t="shared" si="12"/>
        <v>0.19312315069890831</v>
      </c>
    </row>
    <row r="54" spans="1:33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1.08</v>
      </c>
      <c r="V54">
        <v>53</v>
      </c>
      <c r="W54" s="8">
        <f>W53*U54</f>
        <v>92096.857160020081</v>
      </c>
      <c r="X54">
        <f>W54*(0.8-V54/200)</f>
        <v>49271.818580610743</v>
      </c>
      <c r="Y54" s="10">
        <f>W54/T54</f>
        <v>1.0425272488116377</v>
      </c>
      <c r="AA54">
        <v>1.1000000000000001</v>
      </c>
      <c r="AB54">
        <v>53</v>
      </c>
      <c r="AC54" s="8">
        <f>AC53*AA54</f>
        <v>123616.19953607942</v>
      </c>
      <c r="AE54">
        <v>53</v>
      </c>
      <c r="AF54">
        <f t="shared" si="11"/>
        <v>117292.71388012132</v>
      </c>
      <c r="AG54">
        <f t="shared" si="12"/>
        <v>0.2006223854708703</v>
      </c>
    </row>
    <row r="55" spans="1:33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1.2</v>
      </c>
      <c r="V55">
        <v>54</v>
      </c>
      <c r="W55" s="8">
        <f>W54*U55</f>
        <v>110516.2285920241</v>
      </c>
      <c r="X55">
        <f>W55*(0.8-V55/200)</f>
        <v>58573.601153772775</v>
      </c>
      <c r="Y55" s="10">
        <f>W55/T55</f>
        <v>1.1028463086720297</v>
      </c>
      <c r="AA55">
        <v>1.1000000000000001</v>
      </c>
      <c r="AB55">
        <v>54</v>
      </c>
      <c r="AC55" s="8">
        <f>AC54*AA55</f>
        <v>135977.81948968739</v>
      </c>
      <c r="AE55">
        <v>54</v>
      </c>
      <c r="AF55">
        <f t="shared" si="11"/>
        <v>130675.07493909966</v>
      </c>
      <c r="AG55">
        <f t="shared" si="12"/>
        <v>0.20826446280991731</v>
      </c>
    </row>
    <row r="56" spans="1:33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1.02</v>
      </c>
      <c r="V56">
        <v>55</v>
      </c>
      <c r="W56" s="8">
        <f>W55*U56</f>
        <v>112726.55316386458</v>
      </c>
      <c r="X56">
        <f>W56*(0.8-V56/200)</f>
        <v>59181.440411028903</v>
      </c>
      <c r="Y56" s="10">
        <f>W56/T56</f>
        <v>1.0521130933786116</v>
      </c>
      <c r="AA56">
        <v>1.1000000000000001</v>
      </c>
      <c r="AB56">
        <v>55</v>
      </c>
      <c r="AC56" s="8">
        <f>AC55*AA56</f>
        <v>149575.60143865613</v>
      </c>
      <c r="AE56">
        <v>55</v>
      </c>
      <c r="AF56">
        <f t="shared" si="11"/>
        <v>141614.38730521349</v>
      </c>
      <c r="AG56">
        <f t="shared" si="12"/>
        <v>0.2160493827160494</v>
      </c>
    </row>
    <row r="57" spans="1:33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1.03</v>
      </c>
      <c r="V57">
        <v>56</v>
      </c>
      <c r="W57" s="8">
        <f>W56*U57</f>
        <v>116108.34975878052</v>
      </c>
      <c r="X57">
        <f>W57*(0.8-V57/200)</f>
        <v>60376.341874565871</v>
      </c>
      <c r="Y57" s="10">
        <f>W57/T57</f>
        <v>0.99492163527973643</v>
      </c>
      <c r="AA57">
        <v>1.1000000000000001</v>
      </c>
      <c r="AB57">
        <v>56</v>
      </c>
      <c r="AC57" s="8">
        <f>AC56*AA57</f>
        <v>164533.16158252175</v>
      </c>
      <c r="AE57">
        <v>56</v>
      </c>
      <c r="AF57">
        <f t="shared" si="11"/>
        <v>153687.11047391276</v>
      </c>
      <c r="AG57">
        <f t="shared" si="12"/>
        <v>0.22397714518926637</v>
      </c>
    </row>
    <row r="58" spans="1:33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1.05</v>
      </c>
      <c r="V58">
        <v>57</v>
      </c>
      <c r="W58" s="8">
        <f>W57*U58</f>
        <v>121913.76724671955</v>
      </c>
      <c r="X58">
        <f>W58*(0.8-V58/200)</f>
        <v>62785.590132060584</v>
      </c>
      <c r="Y58" s="10">
        <f>W58/T58</f>
        <v>0.97926637412522233</v>
      </c>
      <c r="AA58">
        <v>1.1000000000000001</v>
      </c>
      <c r="AB58">
        <v>57</v>
      </c>
      <c r="AC58" s="8">
        <f>AC57*AA58</f>
        <v>180986.47774077393</v>
      </c>
      <c r="AE58">
        <v>57</v>
      </c>
      <c r="AF58">
        <f t="shared" si="11"/>
        <v>167278.78817066597</v>
      </c>
      <c r="AG58">
        <f t="shared" si="12"/>
        <v>0.23204775022956844</v>
      </c>
    </row>
    <row r="59" spans="1:33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1.08</v>
      </c>
      <c r="V59">
        <v>58</v>
      </c>
      <c r="W59" s="8">
        <f>W58*U59</f>
        <v>131666.86862645712</v>
      </c>
      <c r="X59">
        <f>W59*(0.8-V59/200)</f>
        <v>67150.10299949313</v>
      </c>
      <c r="Y59" s="10">
        <f>W59/T59</f>
        <v>0.9521275942529458</v>
      </c>
      <c r="AA59">
        <v>1.1000000000000001</v>
      </c>
      <c r="AB59">
        <v>58</v>
      </c>
      <c r="AC59" s="8">
        <f>AC58*AA59</f>
        <v>199085.12551485133</v>
      </c>
      <c r="AE59">
        <v>58</v>
      </c>
      <c r="AF59">
        <f t="shared" si="11"/>
        <v>182887.13435876617</v>
      </c>
      <c r="AG59">
        <f t="shared" si="12"/>
        <v>0.24026119783695538</v>
      </c>
    </row>
    <row r="60" spans="1:33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1.4</v>
      </c>
      <c r="V60">
        <v>59</v>
      </c>
      <c r="W60" s="8">
        <f>W59*U60</f>
        <v>184333.61607703994</v>
      </c>
      <c r="X60">
        <f>W60*(0.8-V60/200)</f>
        <v>93088.476118905193</v>
      </c>
      <c r="Y60" s="10">
        <f>W60/T60</f>
        <v>1.2522068656860064</v>
      </c>
      <c r="AA60">
        <v>1.1000000000000001</v>
      </c>
      <c r="AB60">
        <v>59</v>
      </c>
      <c r="AC60" s="8">
        <f>AC59*AA60</f>
        <v>218993.63806633648</v>
      </c>
      <c r="AE60">
        <v>59</v>
      </c>
      <c r="AF60">
        <f t="shared" si="11"/>
        <v>210376.55046493674</v>
      </c>
      <c r="AG60">
        <f t="shared" si="12"/>
        <v>0.24861748801142733</v>
      </c>
    </row>
    <row r="61" spans="1:33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1.03</v>
      </c>
      <c r="V61">
        <v>60</v>
      </c>
      <c r="W61" s="8">
        <f>W60*U61</f>
        <v>189863.62455935116</v>
      </c>
      <c r="X61">
        <f>W61*(0.8-V61/200)</f>
        <v>94931.812279675578</v>
      </c>
      <c r="Y61" s="10">
        <f>W61/T61</f>
        <v>1.127570031175066</v>
      </c>
      <c r="AA61">
        <v>1.3</v>
      </c>
      <c r="AB61">
        <v>60</v>
      </c>
      <c r="AC61" s="8">
        <f>AC60*AA61</f>
        <v>284691.72948623745</v>
      </c>
      <c r="AE61">
        <v>60</v>
      </c>
      <c r="AF61">
        <f t="shared" si="11"/>
        <v>260309.84759502701</v>
      </c>
      <c r="AG61">
        <f t="shared" si="12"/>
        <v>0.25711662075298441</v>
      </c>
    </row>
    <row r="62" spans="1:33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1.05</v>
      </c>
      <c r="V62">
        <v>61</v>
      </c>
      <c r="W62" s="8">
        <f>W61*U62</f>
        <v>199356.80578731874</v>
      </c>
      <c r="X62">
        <f>W62*(0.8-V62/200)</f>
        <v>98681.618864722783</v>
      </c>
      <c r="Y62" s="10">
        <f>W62/T62</f>
        <v>1.1149023594036089</v>
      </c>
      <c r="AA62">
        <v>1.1000000000000001</v>
      </c>
      <c r="AB62">
        <v>61</v>
      </c>
      <c r="AC62" s="8">
        <f>AC61*AA62</f>
        <v>313160.90243486123</v>
      </c>
      <c r="AE62">
        <v>61</v>
      </c>
      <c r="AF62">
        <f t="shared" si="11"/>
        <v>282916.48548374872</v>
      </c>
      <c r="AG62">
        <f t="shared" si="12"/>
        <v>0.26575859606162633</v>
      </c>
    </row>
    <row r="63" spans="1:33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1.02</v>
      </c>
      <c r="V63">
        <v>62</v>
      </c>
      <c r="W63" s="8">
        <f>W62*U63</f>
        <v>203343.9419030651</v>
      </c>
      <c r="X63">
        <f>W63*(0.8-V63/200)</f>
        <v>99638.531532501904</v>
      </c>
      <c r="Y63" s="10">
        <f>W63/T63</f>
        <v>1.041065014888493</v>
      </c>
      <c r="AA63">
        <v>1.1000000000000001</v>
      </c>
      <c r="AB63">
        <v>62</v>
      </c>
      <c r="AC63" s="8">
        <f>AC62*AA63</f>
        <v>344476.99267834739</v>
      </c>
      <c r="AE63">
        <v>62</v>
      </c>
      <c r="AF63">
        <f t="shared" si="11"/>
        <v>305729.84309910756</v>
      </c>
      <c r="AG63">
        <f t="shared" si="12"/>
        <v>0.27454341393735332</v>
      </c>
    </row>
    <row r="64" spans="1:33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1.05</v>
      </c>
      <c r="V64">
        <v>63</v>
      </c>
      <c r="W64" s="8">
        <f>W63*U64</f>
        <v>213511.13899821838</v>
      </c>
      <c r="X64">
        <f>W64*(0.8-V64/200)</f>
        <v>103552.90241413593</v>
      </c>
      <c r="Y64" s="10">
        <f>W64/T64</f>
        <v>1.0312305972045612</v>
      </c>
      <c r="AA64">
        <v>1.1000000000000001</v>
      </c>
      <c r="AB64">
        <v>63</v>
      </c>
      <c r="AC64" s="8">
        <f>AC63*AA64</f>
        <v>378924.69194618217</v>
      </c>
      <c r="AE64">
        <v>63</v>
      </c>
      <c r="AF64">
        <f t="shared" si="11"/>
        <v>332034.73437498254</v>
      </c>
      <c r="AG64">
        <f t="shared" si="12"/>
        <v>0.28347107438016528</v>
      </c>
    </row>
    <row r="65" spans="1:33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1.1499999999999999</v>
      </c>
      <c r="V65">
        <v>64</v>
      </c>
      <c r="W65" s="8">
        <f>W64*U65</f>
        <v>245537.80984795111</v>
      </c>
      <c r="X65">
        <f>W65*(0.8-V65/200)</f>
        <v>117858.14872701654</v>
      </c>
      <c r="Y65" s="10">
        <f>W65/T65</f>
        <v>1.0624283235167284</v>
      </c>
      <c r="AA65">
        <v>1.1000000000000001</v>
      </c>
      <c r="AB65">
        <v>64</v>
      </c>
      <c r="AC65" s="8">
        <f>AC64*AA65</f>
        <v>416817.1611408004</v>
      </c>
      <c r="AE65">
        <v>64</v>
      </c>
      <c r="AF65">
        <f t="shared" si="11"/>
        <v>366710.82953924366</v>
      </c>
      <c r="AG65">
        <f t="shared" si="12"/>
        <v>0.29254157739006226</v>
      </c>
    </row>
    <row r="66" spans="1:33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1.03</v>
      </c>
      <c r="V66">
        <v>65</v>
      </c>
      <c r="W66" s="8">
        <f>W65*U66</f>
        <v>252903.94414338964</v>
      </c>
      <c r="X66">
        <f>W66*(0.8-V66/200)</f>
        <v>120129.37346811009</v>
      </c>
      <c r="Y66" s="10">
        <f>W66/T66</f>
        <v>1.0343042751533218</v>
      </c>
      <c r="AA66">
        <v>1.1000000000000001</v>
      </c>
      <c r="AB66">
        <v>65</v>
      </c>
      <c r="AC66" s="8">
        <f>AC65*AA66</f>
        <v>458498.8772548805</v>
      </c>
      <c r="AE66">
        <v>65</v>
      </c>
      <c r="AF66">
        <f t="shared" si="11"/>
        <v>396459.59405140794</v>
      </c>
      <c r="AG66">
        <f t="shared" si="12"/>
        <v>0.30175492296704415</v>
      </c>
    </row>
    <row r="67" spans="1:33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1.02</v>
      </c>
      <c r="V67">
        <v>66</v>
      </c>
      <c r="W67" s="8">
        <f>W66*U67</f>
        <v>257962.02302625743</v>
      </c>
      <c r="X67">
        <f>W67*(0.8-V67/200)</f>
        <v>121242.15082234101</v>
      </c>
      <c r="Y67" s="10">
        <f>W67/T67</f>
        <v>0.9767884791143141</v>
      </c>
      <c r="AA67">
        <v>1.1000000000000001</v>
      </c>
      <c r="AB67">
        <v>66</v>
      </c>
      <c r="AC67" s="8">
        <f>AC66*AA67</f>
        <v>504348.76498036861</v>
      </c>
      <c r="AE67">
        <v>66</v>
      </c>
      <c r="AF67">
        <f t="shared" ref="AF67:AF100" si="24">W67*AG67+AC67*(1-AG67)</f>
        <v>427695.11192797846</v>
      </c>
      <c r="AG67">
        <f t="shared" ref="AG67:AG100" si="25">(AE67/99)*(AE67/99)*0.7</f>
        <v>0.31111111111111106</v>
      </c>
    </row>
    <row r="68" spans="1:33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1.05</v>
      </c>
      <c r="V68">
        <v>67</v>
      </c>
      <c r="W68" s="8">
        <f>W67*U68</f>
        <v>270860.12417757034</v>
      </c>
      <c r="X68">
        <f>W68*(0.8-V68/200)</f>
        <v>125949.95774257022</v>
      </c>
      <c r="Y68" s="10">
        <f>W68/T68</f>
        <v>0.97093617969648971</v>
      </c>
      <c r="AA68">
        <v>1.1000000000000001</v>
      </c>
      <c r="AB68">
        <v>67</v>
      </c>
      <c r="AC68" s="8">
        <f>AC67*AA68</f>
        <v>554783.64147840557</v>
      </c>
      <c r="AE68">
        <v>67</v>
      </c>
      <c r="AF68">
        <f t="shared" si="24"/>
        <v>463754.88232990901</v>
      </c>
      <c r="AG68">
        <f t="shared" si="25"/>
        <v>0.32061014182226305</v>
      </c>
    </row>
    <row r="69" spans="1:33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1.08</v>
      </c>
      <c r="V69">
        <v>68</v>
      </c>
      <c r="W69" s="8">
        <f>W68*U69</f>
        <v>292528.93411177601</v>
      </c>
      <c r="X69">
        <f>W69*(0.8-V69/200)</f>
        <v>134563.30969141697</v>
      </c>
      <c r="Y69" s="10">
        <f>W69/T69</f>
        <v>0.95511855068737572</v>
      </c>
      <c r="AA69">
        <v>1.1000000000000001</v>
      </c>
      <c r="AB69">
        <v>68</v>
      </c>
      <c r="AC69" s="8">
        <f>AC68*AA69</f>
        <v>610262.00562624622</v>
      </c>
      <c r="AE69">
        <v>68</v>
      </c>
      <c r="AF69">
        <f t="shared" si="24"/>
        <v>505330.01849452115</v>
      </c>
      <c r="AG69">
        <f t="shared" si="25"/>
        <v>0.3302520151004999</v>
      </c>
    </row>
    <row r="70" spans="1:33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1.5</v>
      </c>
      <c r="V70">
        <v>69</v>
      </c>
      <c r="W70" s="8">
        <f>W69*U70</f>
        <v>438793.40116766398</v>
      </c>
      <c r="X70">
        <f>W70*(0.8-V70/200)</f>
        <v>199650.99753128714</v>
      </c>
      <c r="Y70" s="10">
        <f>W70/T70</f>
        <v>1.3584388280585116</v>
      </c>
      <c r="AA70">
        <v>1.1000000000000001</v>
      </c>
      <c r="AB70">
        <v>69</v>
      </c>
      <c r="AC70" s="8">
        <f>AC69*AA70</f>
        <v>671288.20618887094</v>
      </c>
      <c r="AE70">
        <v>69</v>
      </c>
      <c r="AF70">
        <f t="shared" si="24"/>
        <v>592231.43272757344</v>
      </c>
      <c r="AG70">
        <f t="shared" si="25"/>
        <v>0.34003673094582187</v>
      </c>
    </row>
    <row r="71" spans="1:33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1.03</v>
      </c>
      <c r="V71">
        <v>70</v>
      </c>
      <c r="W71" s="8">
        <f>W70*U71</f>
        <v>451957.2032026939</v>
      </c>
      <c r="X71">
        <f>W71*(0.8-V71/200)</f>
        <v>203380.74144121227</v>
      </c>
      <c r="Y71" s="10">
        <f>W71/T71</f>
        <v>1.2459604541092852</v>
      </c>
      <c r="AA71">
        <v>1.3</v>
      </c>
      <c r="AB71">
        <v>70</v>
      </c>
      <c r="AC71" s="8">
        <f>AC70*AA71</f>
        <v>872674.66804553231</v>
      </c>
      <c r="AE71">
        <v>70</v>
      </c>
      <c r="AF71">
        <f t="shared" si="24"/>
        <v>725438.57944121282</v>
      </c>
      <c r="AG71">
        <f t="shared" si="25"/>
        <v>0.34996428935822871</v>
      </c>
    </row>
    <row r="72" spans="1:33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1.03</v>
      </c>
      <c r="V72">
        <v>71</v>
      </c>
      <c r="W72" s="8">
        <f>W71*U72</f>
        <v>465515.91929877474</v>
      </c>
      <c r="X72">
        <f>W72*(0.8-V72/200)</f>
        <v>207154.58408795478</v>
      </c>
      <c r="Y72" s="10">
        <f>W72/T72</f>
        <v>1.2189535407327996</v>
      </c>
      <c r="AA72">
        <v>1.08</v>
      </c>
      <c r="AB72">
        <v>71</v>
      </c>
      <c r="AC72" s="8">
        <f>AC71*AA72</f>
        <v>942488.64148917492</v>
      </c>
      <c r="AE72">
        <v>71</v>
      </c>
      <c r="AF72">
        <f t="shared" si="24"/>
        <v>770761.91515581449</v>
      </c>
      <c r="AG72">
        <f t="shared" si="25"/>
        <v>0.36003469033772062</v>
      </c>
    </row>
    <row r="73" spans="1:33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1.03</v>
      </c>
      <c r="V73">
        <v>72</v>
      </c>
      <c r="W73" s="8">
        <f>W72*U73</f>
        <v>479481.39687773801</v>
      </c>
      <c r="X73">
        <f>W73*(0.8-V73/200)</f>
        <v>210971.81462620475</v>
      </c>
      <c r="Y73" s="10">
        <f>W73/T73</f>
        <v>1.1592540759884578</v>
      </c>
      <c r="AA73">
        <v>1.08</v>
      </c>
      <c r="AB73">
        <v>72</v>
      </c>
      <c r="AC73" s="8">
        <f>AC72*AA73</f>
        <v>1017887.732808309</v>
      </c>
      <c r="AE73">
        <v>72</v>
      </c>
      <c r="AF73">
        <f t="shared" si="24"/>
        <v>818543.89933980012</v>
      </c>
      <c r="AG73">
        <f t="shared" si="25"/>
        <v>0.3702479338842975</v>
      </c>
    </row>
    <row r="74" spans="1:33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1.03</v>
      </c>
      <c r="V74">
        <v>73</v>
      </c>
      <c r="W74" s="8">
        <f>W73*U74</f>
        <v>493865.83878407016</v>
      </c>
      <c r="X74">
        <f>W74*(0.8-V74/200)</f>
        <v>214831.63987107054</v>
      </c>
      <c r="Y74" s="10">
        <f>W74/T74</f>
        <v>1.1356631609080188</v>
      </c>
      <c r="AA74">
        <v>1.08</v>
      </c>
      <c r="AB74">
        <v>73</v>
      </c>
      <c r="AC74" s="8">
        <f>AC73*AA74</f>
        <v>1099318.7514329739</v>
      </c>
      <c r="AE74">
        <v>73</v>
      </c>
      <c r="AF74">
        <f t="shared" si="24"/>
        <v>868880.93895932776</v>
      </c>
      <c r="AG74">
        <f t="shared" si="25"/>
        <v>0.3806040199979594</v>
      </c>
    </row>
    <row r="75" spans="1:33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1.1000000000000001</v>
      </c>
      <c r="V75">
        <v>74</v>
      </c>
      <c r="W75" s="8">
        <f>W74*U75</f>
        <v>543252.42266247724</v>
      </c>
      <c r="X75">
        <f>W75*(0.8-V75/200)</f>
        <v>233598.54174486524</v>
      </c>
      <c r="Y75" s="10">
        <f>W75/T75</f>
        <v>1.1335754315444044</v>
      </c>
      <c r="AA75">
        <v>1.08</v>
      </c>
      <c r="AB75">
        <v>74</v>
      </c>
      <c r="AC75" s="8">
        <f>AC74*AA75</f>
        <v>1187264.2515476118</v>
      </c>
      <c r="AE75">
        <v>74</v>
      </c>
      <c r="AF75">
        <f t="shared" si="24"/>
        <v>935389.32628666924</v>
      </c>
      <c r="AG75">
        <f t="shared" si="25"/>
        <v>0.39110294867870626</v>
      </c>
    </row>
    <row r="76" spans="1:33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1.03</v>
      </c>
      <c r="V76">
        <v>75</v>
      </c>
      <c r="W76" s="8">
        <f>W75*U76</f>
        <v>559549.99534235161</v>
      </c>
      <c r="X76">
        <f>W76*(0.8-V76/200)</f>
        <v>237808.74802049945</v>
      </c>
      <c r="Y76" s="10">
        <f>W76/T76</f>
        <v>1.1120650670704157</v>
      </c>
      <c r="AA76">
        <v>1.08</v>
      </c>
      <c r="AB76">
        <v>75</v>
      </c>
      <c r="AC76" s="8">
        <f>AC75*AA76</f>
        <v>1282245.3916714208</v>
      </c>
      <c r="AE76">
        <v>75</v>
      </c>
      <c r="AF76">
        <f t="shared" si="24"/>
        <v>991906.33208100055</v>
      </c>
      <c r="AG76">
        <f t="shared" si="25"/>
        <v>0.40174471992653804</v>
      </c>
    </row>
    <row r="77" spans="1:33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1.03</v>
      </c>
      <c r="V77">
        <v>76</v>
      </c>
      <c r="W77" s="8">
        <f>W76*U77</f>
        <v>576336.49520262214</v>
      </c>
      <c r="X77">
        <f>W77*(0.8-V77/200)</f>
        <v>242061.32798510132</v>
      </c>
      <c r="Y77" s="10">
        <f>W77/T77</f>
        <v>1.0677663460963545</v>
      </c>
      <c r="AA77">
        <v>1.08</v>
      </c>
      <c r="AB77">
        <v>76</v>
      </c>
      <c r="AC77" s="8">
        <f>AC76*AA77</f>
        <v>1384825.0230051344</v>
      </c>
      <c r="AE77">
        <v>76</v>
      </c>
      <c r="AF77">
        <f t="shared" si="24"/>
        <v>1051299.7892931544</v>
      </c>
      <c r="AG77">
        <f t="shared" si="25"/>
        <v>0.41252933374145484</v>
      </c>
    </row>
    <row r="78" spans="1:33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1.03</v>
      </c>
      <c r="V78">
        <v>77</v>
      </c>
      <c r="W78" s="8">
        <f>W77*U78</f>
        <v>593626.59005870088</v>
      </c>
      <c r="X78">
        <f>W78*(0.8-V78/200)</f>
        <v>246355.03487436089</v>
      </c>
      <c r="Y78" s="10">
        <f>W78/T78</f>
        <v>1.048771317775667</v>
      </c>
      <c r="AA78">
        <v>1.08</v>
      </c>
      <c r="AB78">
        <v>77</v>
      </c>
      <c r="AC78" s="8">
        <f>AC77*AA78</f>
        <v>1495611.0248455452</v>
      </c>
      <c r="AE78">
        <v>77</v>
      </c>
      <c r="AF78">
        <f t="shared" si="24"/>
        <v>1113659.5913493878</v>
      </c>
      <c r="AG78">
        <f t="shared" si="25"/>
        <v>0.42345679012345677</v>
      </c>
    </row>
    <row r="79" spans="1:33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1.03</v>
      </c>
      <c r="V79">
        <v>78</v>
      </c>
      <c r="W79" s="8">
        <f>W78*U79</f>
        <v>611435.38776046189</v>
      </c>
      <c r="X79">
        <f>W79*(0.8-V79/200)</f>
        <v>250688.5089817894</v>
      </c>
      <c r="Y79" s="10">
        <f>W79/T79</f>
        <v>0.9933607373261425</v>
      </c>
      <c r="AA79">
        <v>1.08</v>
      </c>
      <c r="AB79">
        <v>78</v>
      </c>
      <c r="AC79" s="8">
        <f>AC78*AA79</f>
        <v>1615259.9068331888</v>
      </c>
      <c r="AE79">
        <v>78</v>
      </c>
      <c r="AF79">
        <f t="shared" si="24"/>
        <v>1179070.9606208708</v>
      </c>
      <c r="AG79">
        <f t="shared" si="25"/>
        <v>0.43452708907254356</v>
      </c>
    </row>
    <row r="80" spans="1:33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1.4</v>
      </c>
      <c r="V80">
        <v>79</v>
      </c>
      <c r="W80" s="8">
        <f>W79*U80</f>
        <v>856009.54286464665</v>
      </c>
      <c r="X80">
        <f>W80*(0.8-V80/200)</f>
        <v>346683.86486018193</v>
      </c>
      <c r="Y80" s="10">
        <f>W80/T80</f>
        <v>1.3277620832985317</v>
      </c>
      <c r="AA80">
        <v>1.08</v>
      </c>
      <c r="AB80">
        <v>79</v>
      </c>
      <c r="AC80" s="8">
        <f>AC79*AA80</f>
        <v>1744480.6993798441</v>
      </c>
      <c r="AE80">
        <v>79</v>
      </c>
      <c r="AF80">
        <f t="shared" si="24"/>
        <v>1348453.3612033373</v>
      </c>
      <c r="AG80">
        <f t="shared" si="25"/>
        <v>0.44574023058871542</v>
      </c>
    </row>
    <row r="81" spans="1:33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1.02</v>
      </c>
      <c r="V81">
        <v>80</v>
      </c>
      <c r="W81" s="8">
        <f>W80*U81</f>
        <v>873129.73372193961</v>
      </c>
      <c r="X81">
        <f>W81*(0.8-V81/200)</f>
        <v>349251.89348877588</v>
      </c>
      <c r="Y81" s="10">
        <f>W81/T81</f>
        <v>1.2233830886070491</v>
      </c>
      <c r="AA81">
        <v>1.4</v>
      </c>
      <c r="AB81">
        <v>80</v>
      </c>
      <c r="AC81" s="8">
        <f>AC80*AA81</f>
        <v>2442272.9791317815</v>
      </c>
      <c r="AE81">
        <v>80</v>
      </c>
      <c r="AF81">
        <f t="shared" si="24"/>
        <v>1725023.5413768494</v>
      </c>
      <c r="AG81">
        <f t="shared" si="25"/>
        <v>0.4570962146719722</v>
      </c>
    </row>
    <row r="82" spans="1:33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1.03</v>
      </c>
      <c r="V82">
        <v>81</v>
      </c>
      <c r="W82" s="8">
        <f>W81*U82</f>
        <v>899323.62573359779</v>
      </c>
      <c r="X82">
        <f>W82*(0.8-V82/200)</f>
        <v>355232.83216477116</v>
      </c>
      <c r="Y82" s="10">
        <f>W82/T82</f>
        <v>1.1761922162964948</v>
      </c>
      <c r="AA82">
        <v>1.08</v>
      </c>
      <c r="AB82">
        <v>81</v>
      </c>
      <c r="AC82" s="8">
        <f>AC81*AA82</f>
        <v>2637654.8174623242</v>
      </c>
      <c r="AE82">
        <v>81</v>
      </c>
      <c r="AF82">
        <f t="shared" si="24"/>
        <v>1823081.4408423342</v>
      </c>
      <c r="AG82">
        <f t="shared" si="25"/>
        <v>0.46859504132231411</v>
      </c>
    </row>
    <row r="83" spans="1:33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1.03</v>
      </c>
      <c r="V83">
        <v>82</v>
      </c>
      <c r="W83" s="8">
        <f>W82*U83</f>
        <v>926303.33450560574</v>
      </c>
      <c r="X83">
        <f>W83*(0.8-V83/200)</f>
        <v>361258.3004571863</v>
      </c>
      <c r="Y83" s="10">
        <f>W83/T83</f>
        <v>1.1024047815199465</v>
      </c>
      <c r="AA83">
        <v>1.08</v>
      </c>
      <c r="AB83">
        <v>82</v>
      </c>
      <c r="AC83" s="8">
        <f>AC82*AA83</f>
        <v>2848667.2028593104</v>
      </c>
      <c r="AE83">
        <v>82</v>
      </c>
      <c r="AF83">
        <f t="shared" si="24"/>
        <v>1925477.5022606761</v>
      </c>
      <c r="AG83">
        <f t="shared" si="25"/>
        <v>0.48023671053974076</v>
      </c>
    </row>
    <row r="84" spans="1:33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1.05</v>
      </c>
      <c r="V84">
        <v>83</v>
      </c>
      <c r="W84" s="8">
        <f>W83*U84</f>
        <v>972618.50123088609</v>
      </c>
      <c r="X84">
        <f>W84*(0.8-V84/200)</f>
        <v>374458.12297389121</v>
      </c>
      <c r="Y84" s="10">
        <f>W84/T84</f>
        <v>1.0841371890447893</v>
      </c>
      <c r="AA84">
        <v>1.08</v>
      </c>
      <c r="AB84">
        <v>83</v>
      </c>
      <c r="AC84" s="8">
        <f>AC83*AA84</f>
        <v>3076560.5790880555</v>
      </c>
      <c r="AE84">
        <v>83</v>
      </c>
      <c r="AF84">
        <f t="shared" si="24"/>
        <v>2041376.4262413434</v>
      </c>
      <c r="AG84">
        <f t="shared" si="25"/>
        <v>0.49202122232425249</v>
      </c>
    </row>
    <row r="85" spans="1:33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1.1499999999999999</v>
      </c>
      <c r="V85">
        <v>84</v>
      </c>
      <c r="W85" s="8">
        <f>W84*U85</f>
        <v>1118511.276415519</v>
      </c>
      <c r="X85">
        <f>W85*(0.8-V85/200)</f>
        <v>425034.28503789729</v>
      </c>
      <c r="Y85" s="10">
        <f>W85/T85</f>
        <v>1.1236294083706473</v>
      </c>
      <c r="AA85">
        <v>1.08</v>
      </c>
      <c r="AB85">
        <v>84</v>
      </c>
      <c r="AC85" s="8">
        <f>AC84*AA85</f>
        <v>3322685.4254151001</v>
      </c>
      <c r="AE85">
        <v>84</v>
      </c>
      <c r="AF85">
        <f t="shared" si="24"/>
        <v>2211895.0002810592</v>
      </c>
      <c r="AG85">
        <f t="shared" si="25"/>
        <v>0.50394857667584947</v>
      </c>
    </row>
    <row r="86" spans="1:33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1.05</v>
      </c>
      <c r="V86">
        <v>85</v>
      </c>
      <c r="W86" s="8">
        <f>W85*U86</f>
        <v>1174436.840236295</v>
      </c>
      <c r="X86">
        <f>W86*(0.8-V86/200)</f>
        <v>440413.81508861069</v>
      </c>
      <c r="Y86" s="10">
        <f>W86/T86</f>
        <v>1.090157828660389</v>
      </c>
      <c r="AA86">
        <v>1.08</v>
      </c>
      <c r="AB86">
        <v>85</v>
      </c>
      <c r="AC86" s="8">
        <f>AC85*AA86</f>
        <v>3588500.2594483085</v>
      </c>
      <c r="AE86">
        <v>85</v>
      </c>
      <c r="AF86">
        <f t="shared" si="24"/>
        <v>2342798.2144871051</v>
      </c>
      <c r="AG86">
        <f t="shared" si="25"/>
        <v>0.51601877359453108</v>
      </c>
    </row>
    <row r="87" spans="1:33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1.05</v>
      </c>
      <c r="V87">
        <v>86</v>
      </c>
      <c r="W87" s="8">
        <f>W86*U87</f>
        <v>1233158.6822481097</v>
      </c>
      <c r="X87">
        <f>W87*(0.8-V87/200)</f>
        <v>456268.71243180067</v>
      </c>
      <c r="Y87" s="10">
        <f>W87/T87</f>
        <v>1.0400951756489718</v>
      </c>
      <c r="AA87">
        <v>1.08</v>
      </c>
      <c r="AB87">
        <v>86</v>
      </c>
      <c r="AC87" s="8">
        <f>AC86*AA87</f>
        <v>3875580.2802041736</v>
      </c>
      <c r="AE87">
        <v>86</v>
      </c>
      <c r="AF87">
        <f t="shared" si="24"/>
        <v>2479769.1285933037</v>
      </c>
      <c r="AG87">
        <f t="shared" si="25"/>
        <v>0.52823181308029798</v>
      </c>
    </row>
    <row r="88" spans="1:33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1.05</v>
      </c>
      <c r="V88">
        <v>87</v>
      </c>
      <c r="W88" s="8">
        <f>W87*U88</f>
        <v>1294816.6163605154</v>
      </c>
      <c r="X88">
        <f>W88*(0.8-V88/200)</f>
        <v>472608.06497158814</v>
      </c>
      <c r="Y88" s="10">
        <f>W88/T88</f>
        <v>1.0140122797915265</v>
      </c>
      <c r="AA88">
        <v>1.08</v>
      </c>
      <c r="AB88">
        <v>87</v>
      </c>
      <c r="AC88" s="8">
        <f>AC87*AA88</f>
        <v>4185626.7026205077</v>
      </c>
      <c r="AE88">
        <v>87</v>
      </c>
      <c r="AF88">
        <f t="shared" si="24"/>
        <v>2622890.3410215569</v>
      </c>
      <c r="AG88">
        <f t="shared" si="25"/>
        <v>0.54058769513314964</v>
      </c>
    </row>
    <row r="89" spans="1:33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1.05</v>
      </c>
      <c r="V89">
        <v>88</v>
      </c>
      <c r="W89" s="8">
        <f>W88*U89</f>
        <v>1359557.4471785412</v>
      </c>
      <c r="X89">
        <f>W89*(0.8-V89/200)</f>
        <v>489440.68098427489</v>
      </c>
      <c r="Y89" s="10">
        <f>W89/T89</f>
        <v>0.96322775507527048</v>
      </c>
      <c r="AA89">
        <v>1.08</v>
      </c>
      <c r="AB89">
        <v>88</v>
      </c>
      <c r="AC89" s="8">
        <f>AC88*AA89</f>
        <v>4520476.8388301488</v>
      </c>
      <c r="AE89">
        <v>88</v>
      </c>
      <c r="AF89">
        <f t="shared" si="24"/>
        <v>2772215.2493734574</v>
      </c>
      <c r="AG89">
        <f t="shared" si="25"/>
        <v>0.55308641975308637</v>
      </c>
    </row>
    <row r="90" spans="1:33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1.1000000000000001</v>
      </c>
      <c r="V90">
        <v>89</v>
      </c>
      <c r="W90" s="8">
        <f>W89*U90</f>
        <v>1495513.1918963955</v>
      </c>
      <c r="X90">
        <f>W90*(0.8-V90/200)</f>
        <v>530907.18312322046</v>
      </c>
      <c r="Y90" s="10">
        <f>W90/T90</f>
        <v>0.97656027351047014</v>
      </c>
      <c r="AA90">
        <v>1.08</v>
      </c>
      <c r="AB90">
        <v>89</v>
      </c>
      <c r="AC90" s="8">
        <f>AC89*AA90</f>
        <v>4882114.9859365607</v>
      </c>
      <c r="AE90">
        <v>89</v>
      </c>
      <c r="AF90">
        <f t="shared" si="24"/>
        <v>2966219.5704264594</v>
      </c>
      <c r="AG90">
        <f t="shared" si="25"/>
        <v>0.56572798694010817</v>
      </c>
    </row>
    <row r="91" spans="1:33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1.3</v>
      </c>
      <c r="V91">
        <v>90</v>
      </c>
      <c r="W91" s="8">
        <f>W90*U91</f>
        <v>1944167.1494653143</v>
      </c>
      <c r="X91">
        <f>W91*(0.8-V91/200)</f>
        <v>680458.5023128601</v>
      </c>
      <c r="Y91" s="10">
        <f>W91/T91</f>
        <v>1.1033402396637793</v>
      </c>
      <c r="AA91">
        <v>1.4</v>
      </c>
      <c r="AB91">
        <v>90</v>
      </c>
      <c r="AC91" s="8">
        <f>AC90*AA91</f>
        <v>6834960.9803111842</v>
      </c>
      <c r="AE91">
        <v>90</v>
      </c>
      <c r="AF91">
        <f t="shared" si="24"/>
        <v>4005576.1194912605</v>
      </c>
      <c r="AG91">
        <f t="shared" si="25"/>
        <v>0.57851239669421473</v>
      </c>
    </row>
    <row r="92" spans="1:33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1.05</v>
      </c>
      <c r="V92">
        <v>91</v>
      </c>
      <c r="W92" s="8">
        <f>W91*U92</f>
        <v>2041375.5069385802</v>
      </c>
      <c r="X92">
        <f>W92*(0.8-V92/200)</f>
        <v>704274.54989381018</v>
      </c>
      <c r="Y92" s="10">
        <f>W92/T92</f>
        <v>1.0729906843793622</v>
      </c>
      <c r="AA92">
        <v>1.08</v>
      </c>
      <c r="AB92">
        <v>91</v>
      </c>
      <c r="AC92" s="8">
        <f>AC91*AA92</f>
        <v>7381757.8587360792</v>
      </c>
      <c r="AE92">
        <v>91</v>
      </c>
      <c r="AF92">
        <f t="shared" si="24"/>
        <v>4223243.994980895</v>
      </c>
      <c r="AG92">
        <f t="shared" si="25"/>
        <v>0.59143964901540658</v>
      </c>
    </row>
    <row r="93" spans="1:33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1.05</v>
      </c>
      <c r="V93">
        <v>92</v>
      </c>
      <c r="W93" s="8">
        <f>W92*U93</f>
        <v>2143444.2822855092</v>
      </c>
      <c r="X93">
        <f>W93*(0.8-V93/200)</f>
        <v>728771.05597707315</v>
      </c>
      <c r="Y93" s="10">
        <f>W93/T93</f>
        <v>1.0262760710274801</v>
      </c>
      <c r="AA93">
        <v>1.08</v>
      </c>
      <c r="AB93">
        <v>92</v>
      </c>
      <c r="AC93" s="8">
        <f>AC92*AA93</f>
        <v>7972298.4874349665</v>
      </c>
      <c r="AE93">
        <v>92</v>
      </c>
      <c r="AF93">
        <f t="shared" si="24"/>
        <v>4448699.3246281613</v>
      </c>
      <c r="AG93">
        <f t="shared" si="25"/>
        <v>0.60450974390368328</v>
      </c>
    </row>
    <row r="94" spans="1:33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1.05</v>
      </c>
      <c r="V94">
        <v>93</v>
      </c>
      <c r="W94" s="8">
        <f>W93*U94</f>
        <v>2250616.4963997849</v>
      </c>
      <c r="X94">
        <f>W94*(0.8-V94/200)</f>
        <v>753956.52629392804</v>
      </c>
      <c r="Y94" s="10">
        <f>W94/T94</f>
        <v>0.99475729549625891</v>
      </c>
      <c r="AA94">
        <v>1.08</v>
      </c>
      <c r="AB94">
        <v>93</v>
      </c>
      <c r="AC94" s="8">
        <f>AC93*AA94</f>
        <v>8610082.3664297648</v>
      </c>
      <c r="AE94">
        <v>93</v>
      </c>
      <c r="AF94">
        <f t="shared" si="24"/>
        <v>4681696.0571835134</v>
      </c>
      <c r="AG94">
        <f t="shared" si="25"/>
        <v>0.61772268135904496</v>
      </c>
    </row>
    <row r="95" spans="1:33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1.05</v>
      </c>
      <c r="V95">
        <v>94</v>
      </c>
      <c r="W95" s="8">
        <f>W94*U95</f>
        <v>2363147.3212197744</v>
      </c>
      <c r="X95">
        <f>W95*(0.8-V95/200)</f>
        <v>779838.61600252579</v>
      </c>
      <c r="Y95" s="10">
        <f>W95/T95</f>
        <v>0.92686001568848086</v>
      </c>
      <c r="AA95">
        <v>1.08</v>
      </c>
      <c r="AB95">
        <v>94</v>
      </c>
      <c r="AC95" s="8">
        <f>AC94*AA95</f>
        <v>9298888.9557441473</v>
      </c>
      <c r="AE95">
        <v>94</v>
      </c>
      <c r="AF95">
        <f t="shared" si="24"/>
        <v>4921891.7964889547</v>
      </c>
      <c r="AG95">
        <f t="shared" si="25"/>
        <v>0.6310784613814916</v>
      </c>
    </row>
    <row r="96" spans="1:33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1.2</v>
      </c>
      <c r="V96">
        <v>95</v>
      </c>
      <c r="W96" s="8">
        <f>W95*U96</f>
        <v>2835776.7854637294</v>
      </c>
      <c r="X96">
        <f>W96*(0.8-V96/200)</f>
        <v>921627.4552757123</v>
      </c>
      <c r="Y96" s="10">
        <f>W96/T96</f>
        <v>1.031520144403719</v>
      </c>
      <c r="AA96">
        <v>1.08</v>
      </c>
      <c r="AB96">
        <v>95</v>
      </c>
      <c r="AC96" s="8">
        <f>AC95*AA96</f>
        <v>10042800.072203679</v>
      </c>
      <c r="AE96">
        <v>95</v>
      </c>
      <c r="AF96">
        <f t="shared" si="24"/>
        <v>5397318.0179255819</v>
      </c>
      <c r="AG96">
        <f t="shared" si="25"/>
        <v>0.64457708397102331</v>
      </c>
    </row>
    <row r="97" spans="1:33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1.05</v>
      </c>
      <c r="V97">
        <v>96</v>
      </c>
      <c r="W97" s="8">
        <f>W96*U97</f>
        <v>2977565.6247369158</v>
      </c>
      <c r="X97">
        <f>W97*(0.8-V97/200)</f>
        <v>952820.99991581321</v>
      </c>
      <c r="Y97" s="10">
        <f>W97/T97</f>
        <v>0.99355351464501163</v>
      </c>
      <c r="AA97">
        <v>1.08</v>
      </c>
      <c r="AB97">
        <v>96</v>
      </c>
      <c r="AC97" s="8">
        <f>AC96*AA97</f>
        <v>10846224.077979974</v>
      </c>
      <c r="AE97">
        <v>96</v>
      </c>
      <c r="AF97">
        <f t="shared" si="24"/>
        <v>5666927.1273053875</v>
      </c>
      <c r="AG97">
        <f t="shared" si="25"/>
        <v>0.65821854912764011</v>
      </c>
    </row>
    <row r="98" spans="1:33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1.25</v>
      </c>
      <c r="V98">
        <v>97</v>
      </c>
      <c r="W98" s="8">
        <f>W97*U98</f>
        <v>3721957.0309211449</v>
      </c>
      <c r="X98">
        <f>W98*(0.8-V98/200)</f>
        <v>1172416.4647401609</v>
      </c>
      <c r="Y98" s="10">
        <f>W98/T98</f>
        <v>1.1504462376299003</v>
      </c>
      <c r="AA98">
        <v>1.1000000000000001</v>
      </c>
      <c r="AB98">
        <v>97</v>
      </c>
      <c r="AC98" s="8">
        <f>AC97*AA98</f>
        <v>11930846.485777972</v>
      </c>
      <c r="AE98">
        <v>97</v>
      </c>
      <c r="AF98">
        <f t="shared" si="24"/>
        <v>6414449.3205373324</v>
      </c>
      <c r="AG98">
        <f t="shared" si="25"/>
        <v>0.67200285685134165</v>
      </c>
    </row>
    <row r="99" spans="1:33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1.5</v>
      </c>
      <c r="V99">
        <v>98</v>
      </c>
      <c r="W99" s="8">
        <f>W98*U99</f>
        <v>5582935.5463817175</v>
      </c>
      <c r="X99">
        <f>W99*(0.8-V99/200)</f>
        <v>1730710.0193783327</v>
      </c>
      <c r="Y99" s="10">
        <f>W99/T99</f>
        <v>1.5553137425191186</v>
      </c>
      <c r="AA99">
        <v>1.2</v>
      </c>
      <c r="AB99">
        <v>98</v>
      </c>
      <c r="AC99" s="8">
        <f>AC98*AA99</f>
        <v>14317015.782933567</v>
      </c>
      <c r="AE99">
        <v>98</v>
      </c>
      <c r="AF99">
        <f t="shared" si="24"/>
        <v>8326048.0638956353</v>
      </c>
      <c r="AG99">
        <f t="shared" si="25"/>
        <v>0.68593000714212837</v>
      </c>
    </row>
    <row r="100" spans="1:33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1.5</v>
      </c>
      <c r="V100">
        <v>99</v>
      </c>
      <c r="W100" s="8">
        <f>W99*U100</f>
        <v>8374403.3195725763</v>
      </c>
      <c r="X100">
        <f>W100*(0.8-V100/200)</f>
        <v>2554193.0124696363</v>
      </c>
      <c r="Y100" s="10">
        <f>W100/T100</f>
        <v>2.1700180142655037</v>
      </c>
      <c r="AA100">
        <v>1.4</v>
      </c>
      <c r="AB100">
        <v>99</v>
      </c>
      <c r="AC100" s="8">
        <f>AC99*AA100</f>
        <v>20043822.096106991</v>
      </c>
      <c r="AE100">
        <v>99</v>
      </c>
      <c r="AF100">
        <f t="shared" si="24"/>
        <v>11875228.952532902</v>
      </c>
      <c r="AG100">
        <f t="shared" si="25"/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8E83-7C36-45BC-86DB-86E64CF62C03}">
  <dimension ref="A1:E100"/>
  <sheetViews>
    <sheetView topLeftCell="A79" workbookViewId="0">
      <selection activeCell="D1" sqref="A1:D99"/>
    </sheetView>
  </sheetViews>
  <sheetFormatPr defaultRowHeight="14.6" x14ac:dyDescent="0.4"/>
  <cols>
    <col min="1" max="1" width="9.3046875" bestFit="1" customWidth="1"/>
    <col min="2" max="3" width="11.3046875" style="11" bestFit="1" customWidth="1"/>
    <col min="4" max="4" width="14.07421875" bestFit="1" customWidth="1"/>
    <col min="5" max="5" width="9.23046875" customWidth="1"/>
  </cols>
  <sheetData>
    <row r="1" spans="1:5" x14ac:dyDescent="0.4">
      <c r="A1" s="8" t="s">
        <v>3</v>
      </c>
      <c r="B1" s="8" t="s">
        <v>1197</v>
      </c>
      <c r="C1" s="8" t="s">
        <v>1198</v>
      </c>
      <c r="D1" s="8" t="s">
        <v>1199</v>
      </c>
    </row>
    <row r="2" spans="1:5" x14ac:dyDescent="0.4">
      <c r="A2" s="8">
        <v>1</v>
      </c>
      <c r="B2" s="8">
        <v>4</v>
      </c>
      <c r="C2" s="8">
        <v>5</v>
      </c>
      <c r="D2" s="10">
        <v>1.25</v>
      </c>
      <c r="E2" s="8"/>
    </row>
    <row r="3" spans="1:5" x14ac:dyDescent="0.4">
      <c r="A3" s="8">
        <v>2</v>
      </c>
      <c r="B3" s="8">
        <v>5</v>
      </c>
      <c r="C3" s="8">
        <v>6.5</v>
      </c>
      <c r="D3" s="10">
        <v>1.3</v>
      </c>
      <c r="E3" s="8"/>
    </row>
    <row r="4" spans="1:5" x14ac:dyDescent="0.4">
      <c r="A4" s="8">
        <v>3</v>
      </c>
      <c r="B4" s="8">
        <v>7</v>
      </c>
      <c r="C4" s="8">
        <v>9.1</v>
      </c>
      <c r="D4" s="10">
        <v>1.3</v>
      </c>
      <c r="E4" s="8"/>
    </row>
    <row r="5" spans="1:5" x14ac:dyDescent="0.4">
      <c r="A5" s="8">
        <v>4</v>
      </c>
      <c r="B5" s="8">
        <v>9</v>
      </c>
      <c r="C5" s="8">
        <v>11.83</v>
      </c>
      <c r="D5" s="10">
        <v>1.3144444444444445</v>
      </c>
      <c r="E5" s="8"/>
    </row>
    <row r="6" spans="1:5" x14ac:dyDescent="0.4">
      <c r="A6" s="8">
        <v>5</v>
      </c>
      <c r="B6" s="8">
        <v>14</v>
      </c>
      <c r="C6" s="8">
        <v>18.928000000000001</v>
      </c>
      <c r="D6" s="10">
        <v>1.3520000000000001</v>
      </c>
      <c r="E6" s="8"/>
    </row>
    <row r="7" spans="1:5" x14ac:dyDescent="0.4">
      <c r="A7" s="8">
        <v>6</v>
      </c>
      <c r="B7" s="8">
        <v>22</v>
      </c>
      <c r="C7" s="8">
        <v>26.499199999999998</v>
      </c>
      <c r="D7" s="10">
        <v>1.2045090909090908</v>
      </c>
      <c r="E7" s="8"/>
    </row>
    <row r="8" spans="1:5" x14ac:dyDescent="0.4">
      <c r="A8" s="8">
        <v>7</v>
      </c>
      <c r="B8" s="8">
        <v>32</v>
      </c>
      <c r="C8" s="8">
        <v>37.098879999999994</v>
      </c>
      <c r="D8" s="10">
        <v>1.1593399999999998</v>
      </c>
      <c r="E8" s="8"/>
    </row>
    <row r="9" spans="1:5" x14ac:dyDescent="0.4">
      <c r="A9" s="8">
        <v>8</v>
      </c>
      <c r="B9" s="8">
        <v>46</v>
      </c>
      <c r="C9" s="8">
        <v>51.938431999999992</v>
      </c>
      <c r="D9" s="10">
        <v>1.1290963478260867</v>
      </c>
      <c r="E9" s="8"/>
    </row>
    <row r="10" spans="1:5" x14ac:dyDescent="0.4">
      <c r="A10" s="8">
        <v>9</v>
      </c>
      <c r="B10" s="8">
        <v>65</v>
      </c>
      <c r="C10" s="8">
        <v>103.87686399999998</v>
      </c>
      <c r="D10" s="10">
        <v>1.5981055999999998</v>
      </c>
      <c r="E10" s="8"/>
    </row>
    <row r="11" spans="1:5" x14ac:dyDescent="0.4">
      <c r="A11" s="8">
        <v>10</v>
      </c>
      <c r="B11" s="8">
        <v>99</v>
      </c>
      <c r="C11" s="8">
        <v>124.65223679999997</v>
      </c>
      <c r="D11" s="10">
        <v>1.2591135030303027</v>
      </c>
      <c r="E11" s="8"/>
    </row>
    <row r="12" spans="1:5" x14ac:dyDescent="0.4">
      <c r="A12" s="8">
        <v>11</v>
      </c>
      <c r="B12" s="8">
        <v>135</v>
      </c>
      <c r="C12" s="8">
        <v>149.58268415999996</v>
      </c>
      <c r="D12" s="10">
        <v>1.1080198826666663</v>
      </c>
      <c r="E12" s="8"/>
    </row>
    <row r="13" spans="1:5" x14ac:dyDescent="0.4">
      <c r="A13" s="8">
        <v>12</v>
      </c>
      <c r="B13" s="8">
        <v>179</v>
      </c>
      <c r="C13" s="8">
        <v>179.49922099199995</v>
      </c>
      <c r="D13" s="10">
        <v>1.0027889440893851</v>
      </c>
      <c r="E13" s="8"/>
    </row>
    <row r="14" spans="1:5" x14ac:dyDescent="0.4">
      <c r="A14" s="8">
        <v>13</v>
      </c>
      <c r="B14" s="8">
        <v>235</v>
      </c>
      <c r="C14" s="8">
        <v>233.34898728959993</v>
      </c>
      <c r="D14" s="10">
        <v>0.99297441399829756</v>
      </c>
      <c r="E14" s="8"/>
    </row>
    <row r="15" spans="1:5" x14ac:dyDescent="0.4">
      <c r="A15" s="8">
        <v>14</v>
      </c>
      <c r="B15" s="8">
        <v>311</v>
      </c>
      <c r="C15" s="8">
        <v>396.69327839231988</v>
      </c>
      <c r="D15" s="10">
        <v>1.275541088078199</v>
      </c>
      <c r="E15" s="8"/>
    </row>
    <row r="16" spans="1:5" x14ac:dyDescent="0.4">
      <c r="A16" s="8">
        <v>15</v>
      </c>
      <c r="B16" s="8">
        <v>396</v>
      </c>
      <c r="C16" s="8">
        <v>476.03193407078385</v>
      </c>
      <c r="D16" s="10">
        <v>1.2021008436130904</v>
      </c>
      <c r="E16" s="8"/>
    </row>
    <row r="17" spans="1:5" x14ac:dyDescent="0.4">
      <c r="A17" s="8">
        <v>16</v>
      </c>
      <c r="B17" s="8">
        <v>495</v>
      </c>
      <c r="C17" s="8">
        <v>571.23832088494055</v>
      </c>
      <c r="D17" s="10">
        <v>1.1540168098685668</v>
      </c>
      <c r="E17" s="8"/>
    </row>
    <row r="18" spans="1:5" x14ac:dyDescent="0.4">
      <c r="A18" s="8">
        <v>17</v>
      </c>
      <c r="B18" s="8">
        <v>613</v>
      </c>
      <c r="C18" s="8">
        <v>685.48598506192866</v>
      </c>
      <c r="D18" s="10">
        <v>1.1182479364794922</v>
      </c>
      <c r="E18" s="8"/>
    </row>
    <row r="19" spans="1:5" x14ac:dyDescent="0.4">
      <c r="A19" s="8">
        <v>18</v>
      </c>
      <c r="B19" s="8">
        <v>759</v>
      </c>
      <c r="C19" s="8">
        <v>822.58318207431432</v>
      </c>
      <c r="D19" s="10">
        <v>1.0837723083983062</v>
      </c>
      <c r="E19" s="8"/>
    </row>
    <row r="20" spans="1:5" x14ac:dyDescent="0.4">
      <c r="A20" s="8">
        <v>19</v>
      </c>
      <c r="B20" s="8">
        <v>921</v>
      </c>
      <c r="C20" s="8">
        <v>1398.3914095263342</v>
      </c>
      <c r="D20" s="10">
        <v>1.518340292645314</v>
      </c>
      <c r="E20" s="8"/>
    </row>
    <row r="21" spans="1:5" x14ac:dyDescent="0.4">
      <c r="A21" s="8">
        <v>20</v>
      </c>
      <c r="B21" s="8">
        <v>1257</v>
      </c>
      <c r="C21" s="8">
        <v>1678.0696914316011</v>
      </c>
      <c r="D21" s="10">
        <v>1.3349798658962617</v>
      </c>
      <c r="E21" s="8"/>
    </row>
    <row r="22" spans="1:5" x14ac:dyDescent="0.4">
      <c r="A22" s="8">
        <v>21</v>
      </c>
      <c r="B22" s="8">
        <v>1496</v>
      </c>
      <c r="C22" s="8">
        <v>1845.8766605747614</v>
      </c>
      <c r="D22" s="10">
        <v>1.2338747731114716</v>
      </c>
      <c r="E22" s="8"/>
    </row>
    <row r="23" spans="1:5" x14ac:dyDescent="0.4">
      <c r="A23" s="8">
        <v>22</v>
      </c>
      <c r="B23" s="8">
        <v>1775</v>
      </c>
      <c r="C23" s="8">
        <v>2030.4643266322378</v>
      </c>
      <c r="D23" s="10">
        <v>1.1439235642998522</v>
      </c>
      <c r="E23" s="8"/>
    </row>
    <row r="24" spans="1:5" x14ac:dyDescent="0.4">
      <c r="A24" s="8">
        <v>23</v>
      </c>
      <c r="B24" s="8">
        <v>2083</v>
      </c>
      <c r="C24" s="8">
        <v>2436.5571919586851</v>
      </c>
      <c r="D24" s="10">
        <v>1.1697346096777173</v>
      </c>
      <c r="E24" s="8"/>
    </row>
    <row r="25" spans="1:5" x14ac:dyDescent="0.4">
      <c r="A25" s="8">
        <v>24</v>
      </c>
      <c r="B25" s="8">
        <v>2578</v>
      </c>
      <c r="C25" s="8">
        <v>3167.5243495462905</v>
      </c>
      <c r="D25" s="10">
        <v>1.2286750774035262</v>
      </c>
      <c r="E25" s="8"/>
    </row>
    <row r="26" spans="1:5" x14ac:dyDescent="0.4">
      <c r="A26" s="8">
        <v>25</v>
      </c>
      <c r="B26" s="8">
        <v>2990</v>
      </c>
      <c r="C26" s="8">
        <v>3484.2767845009198</v>
      </c>
      <c r="D26" s="10">
        <v>1.1653099613715452</v>
      </c>
      <c r="E26" s="8"/>
    </row>
    <row r="27" spans="1:5" x14ac:dyDescent="0.4">
      <c r="A27" s="8">
        <v>26</v>
      </c>
      <c r="B27" s="8">
        <v>3456</v>
      </c>
      <c r="C27" s="8">
        <v>3832.7044629510119</v>
      </c>
      <c r="D27" s="10">
        <v>1.1090001339557327</v>
      </c>
      <c r="E27" s="8"/>
    </row>
    <row r="28" spans="1:5" x14ac:dyDescent="0.4">
      <c r="A28" s="8">
        <v>27</v>
      </c>
      <c r="B28" s="8">
        <v>3964</v>
      </c>
      <c r="C28" s="8">
        <v>4599.2453555412139</v>
      </c>
      <c r="D28" s="10">
        <v>1.160253621478611</v>
      </c>
      <c r="E28" s="8"/>
    </row>
    <row r="29" spans="1:5" x14ac:dyDescent="0.4">
      <c r="A29" s="8">
        <v>28</v>
      </c>
      <c r="B29" s="8">
        <v>4674</v>
      </c>
      <c r="C29" s="8">
        <v>5519.0944266494562</v>
      </c>
      <c r="D29" s="10">
        <v>1.1808075367243167</v>
      </c>
      <c r="E29" s="8"/>
    </row>
    <row r="30" spans="1:5" x14ac:dyDescent="0.4">
      <c r="A30" s="8">
        <v>29</v>
      </c>
      <c r="B30" s="8">
        <v>5317</v>
      </c>
      <c r="C30" s="8">
        <v>8278.6416399741847</v>
      </c>
      <c r="D30" s="10">
        <v>1.5570136618345278</v>
      </c>
      <c r="E30" s="8"/>
    </row>
    <row r="31" spans="1:5" x14ac:dyDescent="0.4">
      <c r="A31" s="8">
        <v>30</v>
      </c>
      <c r="B31" s="8">
        <v>6754</v>
      </c>
      <c r="C31" s="8">
        <v>9106.5058039716041</v>
      </c>
      <c r="D31" s="10">
        <v>1.3483129706798347</v>
      </c>
      <c r="E31" s="8"/>
    </row>
    <row r="32" spans="1:5" x14ac:dyDescent="0.4">
      <c r="A32" s="8">
        <v>31</v>
      </c>
      <c r="B32" s="8">
        <v>7608</v>
      </c>
      <c r="C32" s="8">
        <v>10017.156384368765</v>
      </c>
      <c r="D32" s="10">
        <v>1.316660933802414</v>
      </c>
      <c r="E32" s="8"/>
    </row>
    <row r="33" spans="1:5" x14ac:dyDescent="0.4">
      <c r="A33" s="8">
        <v>32</v>
      </c>
      <c r="B33" s="8">
        <v>8686</v>
      </c>
      <c r="C33" s="8">
        <v>10818.528895118267</v>
      </c>
      <c r="D33" s="10">
        <v>1.2455133427490521</v>
      </c>
      <c r="E33" s="8"/>
    </row>
    <row r="34" spans="1:5" x14ac:dyDescent="0.4">
      <c r="A34" s="8">
        <v>33</v>
      </c>
      <c r="B34" s="8">
        <v>9719</v>
      </c>
      <c r="C34" s="8">
        <v>11900.381784630094</v>
      </c>
      <c r="D34" s="10">
        <v>1.2244450853616724</v>
      </c>
      <c r="E34" s="8"/>
    </row>
    <row r="35" spans="1:5" x14ac:dyDescent="0.4">
      <c r="A35" s="8">
        <v>34</v>
      </c>
      <c r="B35" s="8">
        <v>11571</v>
      </c>
      <c r="C35" s="8">
        <v>14280.458141556112</v>
      </c>
      <c r="D35" s="10">
        <v>1.2341593761607563</v>
      </c>
      <c r="E35" s="8"/>
    </row>
    <row r="36" spans="1:5" x14ac:dyDescent="0.4">
      <c r="A36" s="8">
        <v>35</v>
      </c>
      <c r="B36" s="8">
        <v>12864</v>
      </c>
      <c r="C36" s="8">
        <v>15422.894792880601</v>
      </c>
      <c r="D36" s="10">
        <v>1.1989190603918378</v>
      </c>
      <c r="E36" s="8"/>
    </row>
    <row r="37" spans="1:5" x14ac:dyDescent="0.4">
      <c r="A37" s="8">
        <v>36</v>
      </c>
      <c r="B37" s="8">
        <v>14404</v>
      </c>
      <c r="C37" s="8">
        <v>16194.039532524632</v>
      </c>
      <c r="D37" s="10">
        <v>1.1242737803752174</v>
      </c>
      <c r="E37" s="8"/>
    </row>
    <row r="38" spans="1:5" x14ac:dyDescent="0.4">
      <c r="A38" s="8">
        <v>37</v>
      </c>
      <c r="B38" s="8">
        <v>15926</v>
      </c>
      <c r="C38" s="8">
        <v>17813.443485777098</v>
      </c>
      <c r="D38" s="10">
        <v>1.1185133420681337</v>
      </c>
      <c r="E38" s="8"/>
    </row>
    <row r="39" spans="1:5" x14ac:dyDescent="0.4">
      <c r="A39" s="8">
        <v>38</v>
      </c>
      <c r="B39" s="8">
        <v>18292</v>
      </c>
      <c r="C39" s="8">
        <v>19594.787834354807</v>
      </c>
      <c r="D39" s="10">
        <v>1.0712217272225457</v>
      </c>
      <c r="E39" s="8"/>
    </row>
    <row r="40" spans="1:5" x14ac:dyDescent="0.4">
      <c r="A40" s="8">
        <v>39</v>
      </c>
      <c r="B40" s="8">
        <v>20124</v>
      </c>
      <c r="C40" s="8">
        <v>29392.181751532211</v>
      </c>
      <c r="D40" s="10">
        <v>1.4605536549161304</v>
      </c>
      <c r="E40" s="8"/>
    </row>
    <row r="41" spans="1:5" x14ac:dyDescent="0.4">
      <c r="A41" s="8">
        <v>40</v>
      </c>
      <c r="B41" s="8">
        <v>24383</v>
      </c>
      <c r="C41" s="8">
        <v>30861.790839108824</v>
      </c>
      <c r="D41" s="10">
        <v>1.2657093400774648</v>
      </c>
      <c r="E41" s="8"/>
    </row>
    <row r="42" spans="1:5" x14ac:dyDescent="0.4">
      <c r="A42" s="8">
        <v>41</v>
      </c>
      <c r="B42" s="8">
        <v>26678</v>
      </c>
      <c r="C42" s="8">
        <v>31787.644564282091</v>
      </c>
      <c r="D42" s="10">
        <v>1.1915302707954902</v>
      </c>
      <c r="E42" s="8"/>
    </row>
    <row r="43" spans="1:5" x14ac:dyDescent="0.4">
      <c r="A43" s="8">
        <v>42</v>
      </c>
      <c r="B43" s="8">
        <v>29855</v>
      </c>
      <c r="C43" s="8">
        <v>33377.026792496195</v>
      </c>
      <c r="D43" s="10">
        <v>1.1179710866687722</v>
      </c>
      <c r="E43" s="8"/>
    </row>
    <row r="44" spans="1:5" x14ac:dyDescent="0.4">
      <c r="A44" s="8">
        <v>43</v>
      </c>
      <c r="B44" s="8">
        <v>32538</v>
      </c>
      <c r="C44" s="8">
        <v>36047.188935895894</v>
      </c>
      <c r="D44" s="10">
        <v>1.1078489438778012</v>
      </c>
      <c r="E44" s="8"/>
    </row>
    <row r="45" spans="1:5" x14ac:dyDescent="0.4">
      <c r="A45" s="8">
        <v>44</v>
      </c>
      <c r="B45" s="8">
        <v>37685</v>
      </c>
      <c r="C45" s="8">
        <v>43256.626723075075</v>
      </c>
      <c r="D45" s="10">
        <v>1.1478473324419549</v>
      </c>
      <c r="E45" s="8"/>
    </row>
    <row r="46" spans="1:5" x14ac:dyDescent="0.4">
      <c r="A46" s="8">
        <v>45</v>
      </c>
      <c r="B46" s="8">
        <v>40909</v>
      </c>
      <c r="C46" s="8">
        <v>44121.759257536578</v>
      </c>
      <c r="D46" s="10">
        <v>1.0785342897048713</v>
      </c>
      <c r="E46" s="8"/>
    </row>
    <row r="47" spans="1:5" x14ac:dyDescent="0.4">
      <c r="A47" s="8">
        <v>46</v>
      </c>
      <c r="B47" s="8">
        <v>45054</v>
      </c>
      <c r="C47" s="8">
        <v>45445.412035262678</v>
      </c>
      <c r="D47" s="10">
        <v>1.0086876200839587</v>
      </c>
      <c r="E47" s="8"/>
    </row>
    <row r="48" spans="1:5" x14ac:dyDescent="0.4">
      <c r="A48" s="8">
        <v>47</v>
      </c>
      <c r="B48" s="8">
        <v>48747</v>
      </c>
      <c r="C48" s="8">
        <v>47717.682637025813</v>
      </c>
      <c r="D48" s="10">
        <v>0.97888449826708956</v>
      </c>
      <c r="E48" s="8"/>
    </row>
    <row r="49" spans="1:5" x14ac:dyDescent="0.4">
      <c r="A49" s="8">
        <v>48</v>
      </c>
      <c r="B49" s="8">
        <v>54945</v>
      </c>
      <c r="C49" s="8">
        <v>51535.097247987884</v>
      </c>
      <c r="D49" s="10">
        <v>0.93793970785308733</v>
      </c>
      <c r="E49" s="8"/>
    </row>
    <row r="50" spans="1:5" x14ac:dyDescent="0.4">
      <c r="A50" s="8">
        <v>49</v>
      </c>
      <c r="B50" s="8">
        <v>59261</v>
      </c>
      <c r="C50" s="8">
        <v>77302.645871981833</v>
      </c>
      <c r="D50" s="10">
        <v>1.3044438310521562</v>
      </c>
      <c r="E50" s="8"/>
    </row>
    <row r="51" spans="1:5" x14ac:dyDescent="0.4">
      <c r="A51" s="8">
        <v>50</v>
      </c>
      <c r="B51" s="8">
        <v>69454</v>
      </c>
      <c r="C51" s="8">
        <v>78848.698789421469</v>
      </c>
      <c r="D51" s="10">
        <v>1.1352650500967758</v>
      </c>
      <c r="E51" s="8"/>
    </row>
    <row r="52" spans="1:5" x14ac:dyDescent="0.4">
      <c r="A52" s="8">
        <v>51</v>
      </c>
      <c r="B52" s="8">
        <v>74647</v>
      </c>
      <c r="C52" s="8">
        <v>81214.159753104119</v>
      </c>
      <c r="D52" s="10">
        <v>1.087976204711564</v>
      </c>
      <c r="E52" s="8"/>
    </row>
    <row r="53" spans="1:5" x14ac:dyDescent="0.4">
      <c r="A53" s="8">
        <v>52</v>
      </c>
      <c r="B53" s="8">
        <v>82406</v>
      </c>
      <c r="C53" s="8">
        <v>85274.867740759335</v>
      </c>
      <c r="D53" s="10">
        <v>1.0348138210902038</v>
      </c>
      <c r="E53" s="8"/>
    </row>
    <row r="54" spans="1:5" x14ac:dyDescent="0.4">
      <c r="A54" s="8">
        <v>53</v>
      </c>
      <c r="B54" s="8">
        <v>88340</v>
      </c>
      <c r="C54" s="8">
        <v>92096.857160020081</v>
      </c>
      <c r="D54" s="10">
        <v>1.0425272488116377</v>
      </c>
      <c r="E54" s="8"/>
    </row>
    <row r="55" spans="1:5" x14ac:dyDescent="0.4">
      <c r="A55" s="8">
        <v>54</v>
      </c>
      <c r="B55" s="8">
        <v>100210</v>
      </c>
      <c r="C55" s="8">
        <v>110516.2285920241</v>
      </c>
      <c r="D55" s="10">
        <v>1.1028463086720297</v>
      </c>
      <c r="E55" s="8"/>
    </row>
    <row r="56" spans="1:5" x14ac:dyDescent="0.4">
      <c r="A56" s="8">
        <v>55</v>
      </c>
      <c r="B56" s="8">
        <v>107143</v>
      </c>
      <c r="C56" s="8">
        <v>112726.55316386458</v>
      </c>
      <c r="D56" s="10">
        <v>1.0521130933786116</v>
      </c>
      <c r="E56" s="8"/>
    </row>
    <row r="57" spans="1:5" x14ac:dyDescent="0.4">
      <c r="A57" s="8">
        <v>56</v>
      </c>
      <c r="B57" s="8">
        <v>116701</v>
      </c>
      <c r="C57" s="8">
        <v>116108.34975878052</v>
      </c>
      <c r="D57" s="10">
        <v>0.99492163527973643</v>
      </c>
      <c r="E57" s="8"/>
    </row>
    <row r="58" spans="1:5" x14ac:dyDescent="0.4">
      <c r="A58" s="8">
        <v>57</v>
      </c>
      <c r="B58" s="8">
        <v>124495</v>
      </c>
      <c r="C58" s="8">
        <v>121913.76724671955</v>
      </c>
      <c r="D58" s="10">
        <v>0.97926637412522233</v>
      </c>
      <c r="E58" s="8"/>
    </row>
    <row r="59" spans="1:5" x14ac:dyDescent="0.4">
      <c r="A59" s="8">
        <v>58</v>
      </c>
      <c r="B59" s="8">
        <v>138287</v>
      </c>
      <c r="C59" s="8">
        <v>131666.86862645712</v>
      </c>
      <c r="D59" s="10">
        <v>0.9521275942529458</v>
      </c>
      <c r="E59" s="8"/>
    </row>
    <row r="60" spans="1:5" x14ac:dyDescent="0.4">
      <c r="A60" s="8">
        <v>59</v>
      </c>
      <c r="B60" s="8">
        <v>147207</v>
      </c>
      <c r="C60" s="8">
        <v>184333.61607703994</v>
      </c>
      <c r="D60" s="10">
        <v>1.2522068656860064</v>
      </c>
      <c r="E60" s="8"/>
    </row>
    <row r="61" spans="1:5" x14ac:dyDescent="0.4">
      <c r="A61" s="8">
        <v>60</v>
      </c>
      <c r="B61" s="8">
        <v>168383</v>
      </c>
      <c r="C61" s="8">
        <v>189863.62455935116</v>
      </c>
      <c r="D61" s="10">
        <v>1.127570031175066</v>
      </c>
      <c r="E61" s="8"/>
    </row>
    <row r="62" spans="1:5" x14ac:dyDescent="0.4">
      <c r="A62" s="8">
        <v>61</v>
      </c>
      <c r="B62" s="8">
        <v>178811</v>
      </c>
      <c r="C62" s="8">
        <v>199356.80578731874</v>
      </c>
      <c r="D62" s="10">
        <v>1.1149023594036089</v>
      </c>
      <c r="E62" s="8"/>
    </row>
    <row r="63" spans="1:5" x14ac:dyDescent="0.4">
      <c r="A63" s="8">
        <v>62</v>
      </c>
      <c r="B63" s="8">
        <v>195323</v>
      </c>
      <c r="C63" s="8">
        <v>203343.9419030651</v>
      </c>
      <c r="D63" s="10">
        <v>1.041065014888493</v>
      </c>
      <c r="E63" s="8"/>
    </row>
    <row r="64" spans="1:5" x14ac:dyDescent="0.4">
      <c r="A64" s="8">
        <v>63</v>
      </c>
      <c r="B64" s="8">
        <v>207045</v>
      </c>
      <c r="C64" s="8">
        <v>213511.13899821838</v>
      </c>
      <c r="D64" s="10">
        <v>1.0312305972045612</v>
      </c>
      <c r="E64" s="8"/>
    </row>
    <row r="65" spans="1:5" x14ac:dyDescent="0.4">
      <c r="A65" s="8">
        <v>64</v>
      </c>
      <c r="B65" s="8">
        <v>231110</v>
      </c>
      <c r="C65" s="8">
        <v>245537.80984795111</v>
      </c>
      <c r="D65" s="10">
        <v>1.0624283235167284</v>
      </c>
      <c r="E65" s="8"/>
    </row>
    <row r="66" spans="1:5" x14ac:dyDescent="0.4">
      <c r="A66" s="8">
        <v>65</v>
      </c>
      <c r="B66" s="8">
        <v>244516</v>
      </c>
      <c r="C66" s="8">
        <v>252903.94414338964</v>
      </c>
      <c r="D66" s="10">
        <v>1.0343042751533218</v>
      </c>
      <c r="E66" s="8"/>
    </row>
    <row r="67" spans="1:5" x14ac:dyDescent="0.4">
      <c r="A67" s="8">
        <v>66</v>
      </c>
      <c r="B67" s="8">
        <v>264092</v>
      </c>
      <c r="C67" s="8">
        <v>257962.02302625743</v>
      </c>
      <c r="D67" s="10">
        <v>0.9767884791143141</v>
      </c>
      <c r="E67" s="8"/>
    </row>
    <row r="68" spans="1:5" x14ac:dyDescent="0.4">
      <c r="A68" s="8">
        <v>67</v>
      </c>
      <c r="B68" s="8">
        <v>278968</v>
      </c>
      <c r="C68" s="8">
        <v>270860.12417757034</v>
      </c>
      <c r="D68" s="10">
        <v>0.97093617969648971</v>
      </c>
      <c r="E68" s="8"/>
    </row>
    <row r="69" spans="1:5" x14ac:dyDescent="0.4">
      <c r="A69" s="8">
        <v>68</v>
      </c>
      <c r="B69" s="8">
        <v>306275</v>
      </c>
      <c r="C69" s="8">
        <v>292528.93411177601</v>
      </c>
      <c r="D69" s="10">
        <v>0.95511855068737572</v>
      </c>
      <c r="E69" s="8"/>
    </row>
    <row r="70" spans="1:5" x14ac:dyDescent="0.4">
      <c r="A70" s="8">
        <v>69</v>
      </c>
      <c r="B70" s="8">
        <v>323013</v>
      </c>
      <c r="C70" s="8">
        <v>438793.40116766398</v>
      </c>
      <c r="D70" s="10">
        <v>1.3584388280585116</v>
      </c>
      <c r="E70" s="8"/>
    </row>
    <row r="71" spans="1:5" x14ac:dyDescent="0.4">
      <c r="A71" s="8">
        <v>70</v>
      </c>
      <c r="B71" s="8">
        <v>362738</v>
      </c>
      <c r="C71" s="8">
        <v>451957.2032026939</v>
      </c>
      <c r="D71" s="10">
        <v>1.2459604541092852</v>
      </c>
      <c r="E71" s="8"/>
    </row>
    <row r="72" spans="1:5" x14ac:dyDescent="0.4">
      <c r="A72" s="8">
        <v>71</v>
      </c>
      <c r="B72" s="8">
        <v>381898</v>
      </c>
      <c r="C72" s="8">
        <v>465515.91929877474</v>
      </c>
      <c r="D72" s="10">
        <v>1.2189535407327996</v>
      </c>
      <c r="E72" s="8"/>
    </row>
    <row r="73" spans="1:5" x14ac:dyDescent="0.4">
      <c r="A73" s="8">
        <v>72</v>
      </c>
      <c r="B73" s="8">
        <v>413612</v>
      </c>
      <c r="C73" s="8">
        <v>479481.39687773801</v>
      </c>
      <c r="D73" s="10">
        <v>1.1592540759884578</v>
      </c>
      <c r="E73" s="8"/>
    </row>
    <row r="74" spans="1:5" x14ac:dyDescent="0.4">
      <c r="A74" s="8">
        <v>73</v>
      </c>
      <c r="B74" s="8">
        <v>434870</v>
      </c>
      <c r="C74" s="8">
        <v>493865.83878407016</v>
      </c>
      <c r="D74" s="10">
        <v>1.1356631609080188</v>
      </c>
      <c r="E74" s="8"/>
    </row>
    <row r="75" spans="1:5" x14ac:dyDescent="0.4">
      <c r="A75" s="8">
        <v>74</v>
      </c>
      <c r="B75" s="8">
        <v>479238</v>
      </c>
      <c r="C75" s="8">
        <v>543252.42266247724</v>
      </c>
      <c r="D75" s="10">
        <v>1.1335754315444044</v>
      </c>
      <c r="E75" s="8"/>
    </row>
    <row r="76" spans="1:5" x14ac:dyDescent="0.4">
      <c r="A76" s="8">
        <v>75</v>
      </c>
      <c r="B76" s="8">
        <v>503163</v>
      </c>
      <c r="C76" s="8">
        <v>559549.99534235161</v>
      </c>
      <c r="D76" s="10">
        <v>1.1120650670704157</v>
      </c>
      <c r="E76" s="8"/>
    </row>
    <row r="77" spans="1:5" x14ac:dyDescent="0.4">
      <c r="A77" s="8">
        <v>76</v>
      </c>
      <c r="B77" s="8">
        <v>539759</v>
      </c>
      <c r="C77" s="8">
        <v>576336.49520262214</v>
      </c>
      <c r="D77" s="10">
        <v>1.0677663460963545</v>
      </c>
      <c r="E77" s="8"/>
    </row>
    <row r="78" spans="1:5" x14ac:dyDescent="0.4">
      <c r="A78" s="8">
        <v>77</v>
      </c>
      <c r="B78" s="8">
        <v>566021</v>
      </c>
      <c r="C78" s="8">
        <v>593626.59005870088</v>
      </c>
      <c r="D78" s="10">
        <v>1.048771317775667</v>
      </c>
      <c r="E78" s="8"/>
    </row>
    <row r="79" spans="1:5" x14ac:dyDescent="0.4">
      <c r="A79" s="8">
        <v>78</v>
      </c>
      <c r="B79" s="8">
        <v>615522</v>
      </c>
      <c r="C79" s="8">
        <v>611435.38776046189</v>
      </c>
      <c r="D79" s="10">
        <v>0.9933607373261425</v>
      </c>
      <c r="E79" s="8"/>
    </row>
    <row r="80" spans="1:5" x14ac:dyDescent="0.4">
      <c r="A80" s="8">
        <v>79</v>
      </c>
      <c r="B80" s="8">
        <v>644701</v>
      </c>
      <c r="C80" s="8">
        <v>856009.54286464665</v>
      </c>
      <c r="D80" s="10">
        <v>1.3277620832985317</v>
      </c>
      <c r="E80" s="8"/>
    </row>
    <row r="81" spans="1:5" x14ac:dyDescent="0.4">
      <c r="A81" s="8">
        <v>80</v>
      </c>
      <c r="B81" s="8">
        <v>713701</v>
      </c>
      <c r="C81" s="8">
        <v>873129.73372193961</v>
      </c>
      <c r="D81" s="10">
        <v>1.2233830886070491</v>
      </c>
      <c r="E81" s="8"/>
    </row>
    <row r="82" spans="1:5" x14ac:dyDescent="0.4">
      <c r="A82" s="8">
        <v>81</v>
      </c>
      <c r="B82" s="8">
        <v>764606</v>
      </c>
      <c r="C82" s="8">
        <v>899323.62573359779</v>
      </c>
      <c r="D82" s="10">
        <v>1.1761922162964948</v>
      </c>
      <c r="E82" s="8"/>
    </row>
    <row r="83" spans="1:5" x14ac:dyDescent="0.4">
      <c r="A83" s="8">
        <v>82</v>
      </c>
      <c r="B83" s="8">
        <v>840257</v>
      </c>
      <c r="C83" s="8">
        <v>926303.33450560574</v>
      </c>
      <c r="D83" s="10">
        <v>1.1024047815199465</v>
      </c>
      <c r="E83" s="8"/>
    </row>
    <row r="84" spans="1:5" x14ac:dyDescent="0.4">
      <c r="A84" s="8">
        <v>83</v>
      </c>
      <c r="B84" s="8">
        <v>897136</v>
      </c>
      <c r="C84" s="8">
        <v>972618.50123088609</v>
      </c>
      <c r="D84" s="10">
        <v>1.0841371890447893</v>
      </c>
      <c r="E84" s="8"/>
    </row>
    <row r="85" spans="1:5" x14ac:dyDescent="0.4">
      <c r="A85" s="8">
        <v>84</v>
      </c>
      <c r="B85" s="8">
        <v>995445</v>
      </c>
      <c r="C85" s="8">
        <v>1118511.276415519</v>
      </c>
      <c r="D85" s="10">
        <v>1.1236294083706473</v>
      </c>
      <c r="E85" s="8"/>
    </row>
    <row r="86" spans="1:5" x14ac:dyDescent="0.4">
      <c r="A86" s="8">
        <v>85</v>
      </c>
      <c r="B86" s="8">
        <v>1077309</v>
      </c>
      <c r="C86" s="8">
        <v>1174436.840236295</v>
      </c>
      <c r="D86" s="10">
        <v>1.090157828660389</v>
      </c>
      <c r="E86" s="8"/>
    </row>
    <row r="87" spans="1:5" x14ac:dyDescent="0.4">
      <c r="A87" s="8">
        <v>86</v>
      </c>
      <c r="B87" s="8">
        <v>1185621</v>
      </c>
      <c r="C87" s="8">
        <v>1233158.6822481097</v>
      </c>
      <c r="D87" s="10">
        <v>1.0400951756489718</v>
      </c>
      <c r="E87" s="8"/>
    </row>
    <row r="88" spans="1:5" x14ac:dyDescent="0.4">
      <c r="A88" s="8">
        <v>87</v>
      </c>
      <c r="B88" s="8">
        <v>1276924</v>
      </c>
      <c r="C88" s="8">
        <v>1294816.6163605154</v>
      </c>
      <c r="D88" s="10">
        <v>1.0140122797915265</v>
      </c>
      <c r="E88" s="8"/>
    </row>
    <row r="89" spans="1:5" x14ac:dyDescent="0.4">
      <c r="A89" s="8">
        <v>88</v>
      </c>
      <c r="B89" s="8">
        <v>1411460</v>
      </c>
      <c r="C89" s="8">
        <v>1359557.4471785412</v>
      </c>
      <c r="D89" s="10">
        <v>0.96322775507527048</v>
      </c>
      <c r="E89" s="8"/>
    </row>
    <row r="90" spans="1:5" x14ac:dyDescent="0.4">
      <c r="A90" s="8">
        <v>89</v>
      </c>
      <c r="B90" s="8">
        <v>1531409</v>
      </c>
      <c r="C90" s="8">
        <v>1495513.1918963955</v>
      </c>
      <c r="D90" s="10">
        <v>0.97656027351047014</v>
      </c>
      <c r="E90" s="8"/>
    </row>
    <row r="91" spans="1:5" x14ac:dyDescent="0.4">
      <c r="A91" s="8">
        <v>90</v>
      </c>
      <c r="B91" s="8">
        <v>1762074</v>
      </c>
      <c r="C91" s="8">
        <v>1944167.1494653143</v>
      </c>
      <c r="D91" s="10">
        <v>1.1033402396637793</v>
      </c>
      <c r="E91" s="8"/>
    </row>
    <row r="92" spans="1:5" x14ac:dyDescent="0.4">
      <c r="A92" s="8">
        <v>91</v>
      </c>
      <c r="B92" s="8">
        <v>1902510</v>
      </c>
      <c r="C92" s="8">
        <v>2041375.5069385802</v>
      </c>
      <c r="D92" s="10">
        <v>1.0729906843793622</v>
      </c>
      <c r="E92" s="8"/>
    </row>
    <row r="93" spans="1:5" x14ac:dyDescent="0.4">
      <c r="A93" s="8">
        <v>92</v>
      </c>
      <c r="B93" s="8">
        <v>2088565</v>
      </c>
      <c r="C93" s="8">
        <v>2143444.2822855092</v>
      </c>
      <c r="D93" s="10">
        <v>1.0262760710274801</v>
      </c>
      <c r="E93" s="8"/>
    </row>
    <row r="94" spans="1:5" x14ac:dyDescent="0.4">
      <c r="A94" s="8">
        <v>93</v>
      </c>
      <c r="B94" s="8">
        <v>2262478</v>
      </c>
      <c r="C94" s="8">
        <v>2250616.4963997849</v>
      </c>
      <c r="D94" s="10">
        <v>0.99475729549625891</v>
      </c>
      <c r="E94" s="8"/>
    </row>
    <row r="95" spans="1:5" x14ac:dyDescent="0.4">
      <c r="A95" s="8">
        <v>94</v>
      </c>
      <c r="B95" s="8">
        <v>2549627</v>
      </c>
      <c r="C95" s="8">
        <v>2363147.3212197744</v>
      </c>
      <c r="D95" s="10">
        <v>0.92686001568848086</v>
      </c>
      <c r="E95" s="8"/>
    </row>
    <row r="96" spans="1:5" x14ac:dyDescent="0.4">
      <c r="A96" s="8">
        <v>95</v>
      </c>
      <c r="B96" s="8">
        <v>2749124</v>
      </c>
      <c r="C96" s="8">
        <v>2835776.7854637294</v>
      </c>
      <c r="D96" s="10">
        <v>1.031520144403719</v>
      </c>
      <c r="E96" s="8"/>
    </row>
    <row r="97" spans="1:5" x14ac:dyDescent="0.4">
      <c r="A97" s="8">
        <v>96</v>
      </c>
      <c r="B97" s="8">
        <v>2996885</v>
      </c>
      <c r="C97" s="8">
        <v>2977565.6247369158</v>
      </c>
      <c r="D97" s="10">
        <v>0.99355351464501163</v>
      </c>
      <c r="E97" s="8"/>
    </row>
    <row r="98" spans="1:5" x14ac:dyDescent="0.4">
      <c r="A98" s="8">
        <v>97</v>
      </c>
      <c r="B98" s="8">
        <v>3235229</v>
      </c>
      <c r="C98" s="8">
        <v>3275322.1872106078</v>
      </c>
      <c r="D98" s="10">
        <v>1.1504462376299003</v>
      </c>
      <c r="E98" s="8"/>
    </row>
    <row r="99" spans="1:5" x14ac:dyDescent="0.4">
      <c r="A99" s="8">
        <v>98</v>
      </c>
      <c r="B99" s="8">
        <v>3589588</v>
      </c>
      <c r="C99" s="8">
        <v>4094152.7340132599</v>
      </c>
      <c r="D99" s="10">
        <v>1.5553137425191186</v>
      </c>
      <c r="E99" s="8"/>
    </row>
    <row r="100" spans="1:5" x14ac:dyDescent="0.4">
      <c r="D100" s="10">
        <v>2.1700180142655037</v>
      </c>
      <c r="E100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2" t="s">
        <v>1034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1035</v>
      </c>
      <c r="E2" s="5" t="s">
        <v>1036</v>
      </c>
      <c r="F2" s="5" t="s">
        <v>1037</v>
      </c>
      <c r="G2" s="4" t="s">
        <v>1038</v>
      </c>
      <c r="H2" s="4" t="s">
        <v>1039</v>
      </c>
      <c r="I2" s="4" t="s">
        <v>1040</v>
      </c>
      <c r="J2" s="4" t="s">
        <v>1041</v>
      </c>
      <c r="K2" s="4" t="s">
        <v>1042</v>
      </c>
      <c r="L2" s="4" t="s">
        <v>1043</v>
      </c>
      <c r="M2" s="4" t="s">
        <v>1044</v>
      </c>
      <c r="N2" s="4" t="s">
        <v>1045</v>
      </c>
      <c r="O2" s="4" t="s">
        <v>1046</v>
      </c>
      <c r="P2" s="4" t="s">
        <v>1047</v>
      </c>
      <c r="Q2" s="4" t="s">
        <v>1048</v>
      </c>
      <c r="R2" s="4" t="s">
        <v>1049</v>
      </c>
      <c r="S2" s="4" t="s">
        <v>1050</v>
      </c>
    </row>
    <row r="3" spans="1:19" x14ac:dyDescent="0.4">
      <c r="A3">
        <v>0</v>
      </c>
      <c r="B3" t="s">
        <v>1051</v>
      </c>
      <c r="C3">
        <v>1</v>
      </c>
      <c r="D3">
        <v>1</v>
      </c>
      <c r="E3" t="s">
        <v>1052</v>
      </c>
      <c r="F3" t="s">
        <v>1053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1054</v>
      </c>
      <c r="C4">
        <v>1.6</v>
      </c>
      <c r="D4">
        <v>1</v>
      </c>
      <c r="E4" t="s">
        <v>1055</v>
      </c>
      <c r="F4" t="s">
        <v>1056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1057</v>
      </c>
      <c r="C5">
        <v>1.1499999999999999</v>
      </c>
      <c r="D5">
        <v>1.5</v>
      </c>
      <c r="E5" t="s">
        <v>1058</v>
      </c>
      <c r="F5" t="s">
        <v>1059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1060</v>
      </c>
      <c r="C6">
        <v>1.1000000000000001</v>
      </c>
      <c r="D6">
        <v>1.8</v>
      </c>
      <c r="E6" t="s">
        <v>1061</v>
      </c>
      <c r="F6" t="s">
        <v>1062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1063</v>
      </c>
      <c r="C7">
        <v>1.2</v>
      </c>
      <c r="D7">
        <v>1.6</v>
      </c>
      <c r="E7" t="s">
        <v>1064</v>
      </c>
      <c r="F7" t="s">
        <v>1065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1066</v>
      </c>
      <c r="C8">
        <v>1.3</v>
      </c>
      <c r="D8">
        <v>1.3</v>
      </c>
      <c r="E8" t="s">
        <v>1067</v>
      </c>
      <c r="F8" t="s">
        <v>1068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1069</v>
      </c>
      <c r="C9">
        <v>1.4</v>
      </c>
      <c r="D9">
        <v>1.4</v>
      </c>
      <c r="E9" t="s">
        <v>1070</v>
      </c>
      <c r="F9" t="s">
        <v>1071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1072</v>
      </c>
      <c r="C10">
        <v>1</v>
      </c>
      <c r="D10">
        <v>1</v>
      </c>
      <c r="E10" t="s">
        <v>1073</v>
      </c>
      <c r="F10" t="s">
        <v>1074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Sheet3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2025-06-18T04:27:22Z</dcterms:modified>
</cp:coreProperties>
</file>