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8F360CC4-C867-41C3-9254-5F9FAAEC098F}" xr6:coauthVersionLast="47" xr6:coauthVersionMax="47" xr10:uidLastSave="{00000000-0000-0000-0000-000000000000}"/>
  <bookViews>
    <workbookView xWindow="2091" yWindow="2091" windowWidth="26932" windowHeight="14323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" i="2"/>
  <c r="T23" i="2" l="1"/>
  <c r="T24" i="2" s="1"/>
  <c r="T25" i="2" s="1"/>
  <c r="T26" i="2" s="1"/>
  <c r="T27" i="2" s="1"/>
  <c r="T28" i="2" s="1"/>
  <c r="T29" i="2" s="1"/>
  <c r="T30" i="2" s="1"/>
  <c r="T31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3" i="2"/>
  <c r="B2" i="2"/>
  <c r="D2" i="2" s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W4" i="6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3" i="6"/>
  <c r="F2" i="2"/>
  <c r="B51" i="2"/>
  <c r="B12" i="15" s="1"/>
  <c r="B52" i="2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2" i="2"/>
  <c r="C53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T22" i="2" l="1"/>
  <c r="D3" i="2"/>
  <c r="B9" i="15"/>
  <c r="C35" i="2"/>
  <c r="C34" i="2"/>
  <c r="C32" i="2"/>
  <c r="C8" i="2"/>
  <c r="C86" i="2"/>
  <c r="C19" i="15" s="1"/>
  <c r="C62" i="2"/>
  <c r="C55" i="2"/>
  <c r="C10" i="2"/>
  <c r="F3" i="2"/>
  <c r="F4" i="2"/>
  <c r="F5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D4" i="2" l="1"/>
  <c r="F6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D6" i="2" l="1"/>
  <c r="D3" i="15" s="1"/>
  <c r="D5" i="2"/>
  <c r="F7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D7" i="2" l="1"/>
  <c r="E7" i="15"/>
  <c r="K26" i="2"/>
  <c r="Q8" i="2"/>
  <c r="F8" i="2"/>
  <c r="J2" i="2"/>
  <c r="F2" i="15"/>
  <c r="L2" i="2"/>
  <c r="L7" i="2"/>
  <c r="J7" i="2"/>
  <c r="H16" i="6"/>
  <c r="H17" i="6"/>
  <c r="R13" i="6"/>
  <c r="H11" i="6"/>
  <c r="R6" i="6"/>
  <c r="Q6" i="2" s="1"/>
  <c r="R10" i="6"/>
  <c r="D8" i="2" l="1"/>
  <c r="K27" i="2"/>
  <c r="F10" i="2"/>
  <c r="Q9" i="2"/>
  <c r="L9" i="2"/>
  <c r="J9" i="2"/>
  <c r="K9" i="2"/>
  <c r="F9" i="2"/>
  <c r="F3" i="15"/>
  <c r="J6" i="2"/>
  <c r="L6" i="2"/>
  <c r="R16" i="6"/>
  <c r="H20" i="6"/>
  <c r="R11" i="6"/>
  <c r="H15" i="6"/>
  <c r="H21" i="6"/>
  <c r="R17" i="6"/>
  <c r="R14" i="6"/>
  <c r="D9" i="2" l="1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D10" i="2" l="1"/>
  <c r="K29" i="2"/>
  <c r="Q11" i="2"/>
  <c r="E4" i="15"/>
  <c r="F11" i="2"/>
  <c r="F4" i="15" s="1"/>
  <c r="K11" i="2"/>
  <c r="H28" i="6"/>
  <c r="R24" i="6"/>
  <c r="Q24" i="2" s="1"/>
  <c r="H23" i="6"/>
  <c r="R19" i="6"/>
  <c r="H29" i="6"/>
  <c r="R25" i="6"/>
  <c r="Q25" i="2" s="1"/>
  <c r="R22" i="6"/>
  <c r="D11" i="2" l="1"/>
  <c r="D4" i="15" s="1"/>
  <c r="K30" i="2"/>
  <c r="Q12" i="2"/>
  <c r="F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D12" i="2" l="1"/>
  <c r="E8" i="15"/>
  <c r="K31" i="2"/>
  <c r="Q13" i="2"/>
  <c r="K13" i="2"/>
  <c r="F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D13" i="2" l="1"/>
  <c r="Q32" i="2"/>
  <c r="K32" i="2"/>
  <c r="Q14" i="2"/>
  <c r="K14" i="2"/>
  <c r="F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D14" i="2" l="1"/>
  <c r="Q33" i="2"/>
  <c r="K33" i="2"/>
  <c r="Q15" i="2"/>
  <c r="K15" i="2"/>
  <c r="F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D15" i="2" l="1"/>
  <c r="T32" i="2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Q34" i="2"/>
  <c r="K34" i="2"/>
  <c r="Q16" i="2"/>
  <c r="E5" i="15"/>
  <c r="K16" i="2"/>
  <c r="L16" i="2"/>
  <c r="F16" i="2"/>
  <c r="F5" i="15" s="1"/>
  <c r="J16" i="2"/>
  <c r="J35" i="2"/>
  <c r="L35" i="2"/>
  <c r="H48" i="6"/>
  <c r="R44" i="6"/>
  <c r="H49" i="6"/>
  <c r="R45" i="6"/>
  <c r="H43" i="6"/>
  <c r="R39" i="6"/>
  <c r="R42" i="6"/>
  <c r="D16" i="2" l="1"/>
  <c r="D5" i="15" s="1"/>
  <c r="Q35" i="2"/>
  <c r="K35" i="2"/>
  <c r="Q17" i="2"/>
  <c r="K17" i="2"/>
  <c r="L17" i="2"/>
  <c r="J17" i="2"/>
  <c r="F17" i="2"/>
  <c r="F23" i="2"/>
  <c r="H52" i="6"/>
  <c r="R48" i="6"/>
  <c r="H47" i="6"/>
  <c r="R43" i="6"/>
  <c r="H53" i="6"/>
  <c r="R49" i="6"/>
  <c r="R46" i="6"/>
  <c r="D17" i="2" l="1"/>
  <c r="Q36" i="2"/>
  <c r="E9" i="15"/>
  <c r="K36" i="2"/>
  <c r="L36" i="2"/>
  <c r="J36" i="2"/>
  <c r="Q18" i="2"/>
  <c r="K18" i="2"/>
  <c r="J18" i="2"/>
  <c r="L18" i="2"/>
  <c r="F18" i="2"/>
  <c r="F24" i="2"/>
  <c r="H56" i="6"/>
  <c r="R52" i="6"/>
  <c r="H57" i="6"/>
  <c r="R53" i="6"/>
  <c r="H51" i="6"/>
  <c r="R47" i="6"/>
  <c r="R50" i="6"/>
  <c r="D18" i="2" l="1"/>
  <c r="Q37" i="2"/>
  <c r="K37" i="2"/>
  <c r="J37" i="2"/>
  <c r="L37" i="2"/>
  <c r="Q19" i="2"/>
  <c r="K19" i="2"/>
  <c r="J19" i="2"/>
  <c r="L19" i="2"/>
  <c r="F19" i="2"/>
  <c r="F25" i="2"/>
  <c r="H60" i="6"/>
  <c r="R56" i="6"/>
  <c r="H55" i="6"/>
  <c r="R51" i="6"/>
  <c r="H61" i="6"/>
  <c r="R57" i="6"/>
  <c r="R54" i="6"/>
  <c r="D19" i="2" l="1"/>
  <c r="Q38" i="2"/>
  <c r="K38" i="2"/>
  <c r="J38" i="2"/>
  <c r="L38" i="2"/>
  <c r="Q20" i="2"/>
  <c r="K20" i="2"/>
  <c r="L20" i="2"/>
  <c r="J20" i="2"/>
  <c r="F20" i="2"/>
  <c r="F26" i="2"/>
  <c r="F7" i="15" s="1"/>
  <c r="H64" i="6"/>
  <c r="R60" i="6"/>
  <c r="H65" i="6"/>
  <c r="R61" i="6"/>
  <c r="H59" i="6"/>
  <c r="R55" i="6"/>
  <c r="R58" i="6"/>
  <c r="D20" i="2" l="1"/>
  <c r="Q39" i="2"/>
  <c r="K39" i="2"/>
  <c r="J39" i="2"/>
  <c r="L39" i="2"/>
  <c r="Q21" i="2"/>
  <c r="E6" i="15"/>
  <c r="K21" i="2"/>
  <c r="L21" i="2"/>
  <c r="J21" i="2"/>
  <c r="F21" i="2"/>
  <c r="F6" i="15" s="1"/>
  <c r="F27" i="2"/>
  <c r="H68" i="6"/>
  <c r="R64" i="6"/>
  <c r="H63" i="6"/>
  <c r="R59" i="6"/>
  <c r="H69" i="6"/>
  <c r="R65" i="6"/>
  <c r="R62" i="6"/>
  <c r="D21" i="2" l="1"/>
  <c r="D6" i="15" s="1"/>
  <c r="Q40" i="2"/>
  <c r="K40" i="2"/>
  <c r="J40" i="2"/>
  <c r="L40" i="2"/>
  <c r="Q22" i="2"/>
  <c r="K22" i="2"/>
  <c r="J22" i="2"/>
  <c r="L22" i="2"/>
  <c r="F22" i="2"/>
  <c r="F28" i="2"/>
  <c r="H72" i="6"/>
  <c r="R68" i="6"/>
  <c r="H73" i="6"/>
  <c r="R69" i="6"/>
  <c r="H67" i="6"/>
  <c r="R63" i="6"/>
  <c r="R66" i="6"/>
  <c r="D22" i="2" l="1"/>
  <c r="Q41" i="2"/>
  <c r="E10" i="15"/>
  <c r="K41" i="2"/>
  <c r="J41" i="2"/>
  <c r="L41" i="2"/>
  <c r="F29" i="2"/>
  <c r="H76" i="6"/>
  <c r="R72" i="6"/>
  <c r="H71" i="6"/>
  <c r="R67" i="6"/>
  <c r="H77" i="6"/>
  <c r="R73" i="6"/>
  <c r="R70" i="6"/>
  <c r="D23" i="2" l="1"/>
  <c r="Q42" i="2"/>
  <c r="K42" i="2"/>
  <c r="J42" i="2"/>
  <c r="L42" i="2"/>
  <c r="F30" i="2"/>
  <c r="H80" i="6"/>
  <c r="R76" i="6"/>
  <c r="H81" i="6"/>
  <c r="R77" i="6"/>
  <c r="H75" i="6"/>
  <c r="R71" i="6"/>
  <c r="R74" i="6"/>
  <c r="D24" i="2" l="1"/>
  <c r="Q43" i="2"/>
  <c r="K43" i="2"/>
  <c r="J43" i="2"/>
  <c r="L43" i="2"/>
  <c r="F31" i="2"/>
  <c r="F8" i="15" s="1"/>
  <c r="H84" i="6"/>
  <c r="R80" i="6"/>
  <c r="H79" i="6"/>
  <c r="R75" i="6"/>
  <c r="H85" i="6"/>
  <c r="R81" i="6"/>
  <c r="R78" i="6"/>
  <c r="D25" i="2" l="1"/>
  <c r="Q44" i="2"/>
  <c r="K44" i="2"/>
  <c r="J44" i="2"/>
  <c r="L44" i="2"/>
  <c r="F32" i="2"/>
  <c r="H88" i="6"/>
  <c r="R84" i="6"/>
  <c r="H89" i="6"/>
  <c r="R85" i="6"/>
  <c r="H83" i="6"/>
  <c r="R79" i="6"/>
  <c r="R82" i="6"/>
  <c r="D26" i="2" l="1"/>
  <c r="D7" i="15" s="1"/>
  <c r="Q45" i="2"/>
  <c r="K45" i="2"/>
  <c r="J45" i="2"/>
  <c r="L45" i="2"/>
  <c r="F33" i="2"/>
  <c r="H92" i="6"/>
  <c r="R88" i="6"/>
  <c r="H87" i="6"/>
  <c r="R83" i="6"/>
  <c r="H93" i="6"/>
  <c r="R89" i="6"/>
  <c r="R86" i="6"/>
  <c r="D27" i="2" l="1"/>
  <c r="Q46" i="2"/>
  <c r="E11" i="15"/>
  <c r="K46" i="2"/>
  <c r="J46" i="2"/>
  <c r="L46" i="2"/>
  <c r="F34" i="2"/>
  <c r="H96" i="6"/>
  <c r="R92" i="6"/>
  <c r="H97" i="6"/>
  <c r="R97" i="6" s="1"/>
  <c r="R93" i="6"/>
  <c r="H91" i="6"/>
  <c r="R87" i="6"/>
  <c r="R90" i="6"/>
  <c r="D28" i="2" l="1"/>
  <c r="Q47" i="2"/>
  <c r="K47" i="2"/>
  <c r="L47" i="2"/>
  <c r="J47" i="2"/>
  <c r="F35" i="2"/>
  <c r="H100" i="6"/>
  <c r="R100" i="6" s="1"/>
  <c r="R96" i="6"/>
  <c r="H95" i="6"/>
  <c r="R91" i="6"/>
  <c r="R98" i="6"/>
  <c r="R94" i="6"/>
  <c r="D29" i="2" l="1"/>
  <c r="Q48" i="2"/>
  <c r="K48" i="2"/>
  <c r="L48" i="2"/>
  <c r="J48" i="2"/>
  <c r="F36" i="2"/>
  <c r="F9" i="15" s="1"/>
  <c r="H99" i="6"/>
  <c r="R99" i="6" s="1"/>
  <c r="R95" i="6"/>
  <c r="D30" i="2" l="1"/>
  <c r="Q49" i="2"/>
  <c r="K49" i="2"/>
  <c r="J49" i="2"/>
  <c r="L49" i="2"/>
  <c r="F37" i="2"/>
  <c r="D31" i="2" l="1"/>
  <c r="D8" i="15" s="1"/>
  <c r="Q50" i="2"/>
  <c r="K50" i="2"/>
  <c r="J50" i="2"/>
  <c r="L50" i="2"/>
  <c r="F38" i="2"/>
  <c r="D32" i="2" l="1"/>
  <c r="Q51" i="2"/>
  <c r="E12" i="15"/>
  <c r="K51" i="2"/>
  <c r="J51" i="2"/>
  <c r="L51" i="2"/>
  <c r="F39" i="2"/>
  <c r="D33" i="2" l="1"/>
  <c r="Q52" i="2"/>
  <c r="K52" i="2"/>
  <c r="J52" i="2"/>
  <c r="L52" i="2"/>
  <c r="F40" i="2"/>
  <c r="D34" i="2" l="1"/>
  <c r="Q53" i="2"/>
  <c r="K53" i="2"/>
  <c r="J53" i="2"/>
  <c r="L53" i="2"/>
  <c r="F41" i="2"/>
  <c r="F10" i="15" s="1"/>
  <c r="D35" i="2" l="1"/>
  <c r="Q54" i="2"/>
  <c r="K54" i="2"/>
  <c r="J54" i="2"/>
  <c r="L54" i="2"/>
  <c r="F42" i="2"/>
  <c r="D36" i="2" l="1"/>
  <c r="D9" i="15" s="1"/>
  <c r="Q55" i="2"/>
  <c r="K55" i="2"/>
  <c r="L55" i="2"/>
  <c r="J55" i="2"/>
  <c r="F43" i="2"/>
  <c r="D37" i="2" l="1"/>
  <c r="Q56" i="2"/>
  <c r="E13" i="15"/>
  <c r="K56" i="2"/>
  <c r="L56" i="2"/>
  <c r="J56" i="2"/>
  <c r="F44" i="2"/>
  <c r="D38" i="2" l="1"/>
  <c r="Q57" i="2"/>
  <c r="K57" i="2"/>
  <c r="L57" i="2"/>
  <c r="J57" i="2"/>
  <c r="F45" i="2"/>
  <c r="D39" i="2" l="1"/>
  <c r="Q58" i="2"/>
  <c r="K58" i="2"/>
  <c r="L58" i="2"/>
  <c r="J58" i="2"/>
  <c r="F46" i="2"/>
  <c r="F11" i="15" s="1"/>
  <c r="D40" i="2" l="1"/>
  <c r="Q59" i="2"/>
  <c r="K59" i="2"/>
  <c r="J59" i="2"/>
  <c r="L59" i="2"/>
  <c r="F47" i="2"/>
  <c r="D41" i="2" l="1"/>
  <c r="D10" i="15" s="1"/>
  <c r="Q60" i="2"/>
  <c r="K60" i="2"/>
  <c r="L60" i="2"/>
  <c r="J60" i="2"/>
  <c r="F48" i="2"/>
  <c r="D42" i="2" l="1"/>
  <c r="Q61" i="2"/>
  <c r="E14" i="15"/>
  <c r="K61" i="2"/>
  <c r="L61" i="2"/>
  <c r="J61" i="2"/>
  <c r="F49" i="2"/>
  <c r="D43" i="2" l="1"/>
  <c r="Q62" i="2"/>
  <c r="K62" i="2"/>
  <c r="J62" i="2"/>
  <c r="L62" i="2"/>
  <c r="F50" i="2"/>
  <c r="D44" i="2" l="1"/>
  <c r="Q63" i="2"/>
  <c r="K63" i="2"/>
  <c r="J63" i="2"/>
  <c r="L63" i="2"/>
  <c r="F51" i="2"/>
  <c r="F12" i="15" s="1"/>
  <c r="D45" i="2" l="1"/>
  <c r="Q64" i="2"/>
  <c r="K64" i="2"/>
  <c r="J64" i="2"/>
  <c r="L64" i="2"/>
  <c r="F52" i="2"/>
  <c r="D46" i="2" l="1"/>
  <c r="D11" i="15" s="1"/>
  <c r="Q65" i="2"/>
  <c r="K65" i="2"/>
  <c r="L65" i="2"/>
  <c r="J65" i="2"/>
  <c r="F53" i="2"/>
  <c r="D47" i="2" l="1"/>
  <c r="Q66" i="2"/>
  <c r="E15" i="15"/>
  <c r="K66" i="2"/>
  <c r="L66" i="2"/>
  <c r="J66" i="2"/>
  <c r="F54" i="2"/>
  <c r="D48" i="2" l="1"/>
  <c r="Q67" i="2"/>
  <c r="K67" i="2"/>
  <c r="J67" i="2"/>
  <c r="L67" i="2"/>
  <c r="F55" i="2"/>
  <c r="D49" i="2" l="1"/>
  <c r="Q68" i="2"/>
  <c r="K68" i="2"/>
  <c r="J68" i="2"/>
  <c r="L68" i="2"/>
  <c r="F56" i="2"/>
  <c r="F13" i="15" s="1"/>
  <c r="D50" i="2" l="1"/>
  <c r="Q69" i="2"/>
  <c r="K69" i="2"/>
  <c r="J69" i="2"/>
  <c r="L69" i="2"/>
  <c r="F57" i="2"/>
  <c r="D51" i="2" l="1"/>
  <c r="D12" i="15" s="1"/>
  <c r="Q70" i="2"/>
  <c r="K70" i="2"/>
  <c r="J70" i="2"/>
  <c r="L70" i="2"/>
  <c r="F58" i="2"/>
  <c r="D52" i="2" l="1"/>
  <c r="Q71" i="2"/>
  <c r="E16" i="15"/>
  <c r="K71" i="2"/>
  <c r="J71" i="2"/>
  <c r="L71" i="2"/>
  <c r="F59" i="2"/>
  <c r="D53" i="2" l="1"/>
  <c r="Q72" i="2"/>
  <c r="K72" i="2"/>
  <c r="L72" i="2"/>
  <c r="J72" i="2"/>
  <c r="F60" i="2"/>
  <c r="D54" i="2" l="1"/>
  <c r="Q73" i="2"/>
  <c r="K73" i="2"/>
  <c r="L73" i="2"/>
  <c r="J73" i="2"/>
  <c r="F61" i="2"/>
  <c r="F14" i="15" s="1"/>
  <c r="D55" i="2" l="1"/>
  <c r="Q74" i="2"/>
  <c r="K74" i="2"/>
  <c r="L74" i="2"/>
  <c r="J74" i="2"/>
  <c r="F62" i="2"/>
  <c r="D56" i="2" l="1"/>
  <c r="D13" i="15" s="1"/>
  <c r="Q75" i="2"/>
  <c r="K75" i="2"/>
  <c r="J75" i="2"/>
  <c r="L75" i="2"/>
  <c r="F63" i="2"/>
  <c r="D57" i="2" l="1"/>
  <c r="Q76" i="2"/>
  <c r="E17" i="15"/>
  <c r="K76" i="2"/>
  <c r="L76" i="2"/>
  <c r="J76" i="2"/>
  <c r="F64" i="2"/>
  <c r="D58" i="2" l="1"/>
  <c r="Q77" i="2"/>
  <c r="K77" i="2"/>
  <c r="J77" i="2"/>
  <c r="L77" i="2"/>
  <c r="F65" i="2"/>
  <c r="D59" i="2" l="1"/>
  <c r="Q78" i="2"/>
  <c r="K78" i="2"/>
  <c r="J78" i="2"/>
  <c r="L78" i="2"/>
  <c r="F66" i="2"/>
  <c r="F15" i="15" s="1"/>
  <c r="D60" i="2" l="1"/>
  <c r="Q79" i="2"/>
  <c r="K79" i="2"/>
  <c r="L79" i="2"/>
  <c r="J79" i="2"/>
  <c r="F67" i="2"/>
  <c r="D61" i="2" l="1"/>
  <c r="D14" i="15" s="1"/>
  <c r="Q80" i="2"/>
  <c r="K80" i="2"/>
  <c r="J80" i="2"/>
  <c r="L80" i="2"/>
  <c r="F68" i="2"/>
  <c r="D62" i="2" l="1"/>
  <c r="Q81" i="2"/>
  <c r="E18" i="15"/>
  <c r="K81" i="2"/>
  <c r="L81" i="2"/>
  <c r="J81" i="2"/>
  <c r="F69" i="2"/>
  <c r="D63" i="2" l="1"/>
  <c r="Q82" i="2"/>
  <c r="K82" i="2"/>
  <c r="L82" i="2"/>
  <c r="J82" i="2"/>
  <c r="F70" i="2"/>
  <c r="D64" i="2" l="1"/>
  <c r="Q83" i="2"/>
  <c r="K83" i="2"/>
  <c r="L83" i="2"/>
  <c r="J83" i="2"/>
  <c r="F71" i="2"/>
  <c r="F16" i="15" s="1"/>
  <c r="D65" i="2" l="1"/>
  <c r="Q84" i="2"/>
  <c r="K84" i="2"/>
  <c r="J84" i="2"/>
  <c r="L84" i="2"/>
  <c r="F72" i="2"/>
  <c r="D66" i="2" l="1"/>
  <c r="D15" i="15" s="1"/>
  <c r="Q85" i="2"/>
  <c r="K85" i="2"/>
  <c r="J85" i="2"/>
  <c r="L85" i="2"/>
  <c r="F73" i="2"/>
  <c r="D67" i="2" l="1"/>
  <c r="Q86" i="2"/>
  <c r="E19" i="15"/>
  <c r="K86" i="2"/>
  <c r="L86" i="2"/>
  <c r="J86" i="2"/>
  <c r="F74" i="2"/>
  <c r="D68" i="2" l="1"/>
  <c r="Q87" i="2"/>
  <c r="K87" i="2"/>
  <c r="L87" i="2"/>
  <c r="J87" i="2"/>
  <c r="F75" i="2"/>
  <c r="D69" i="2" l="1"/>
  <c r="Q88" i="2"/>
  <c r="K88" i="2"/>
  <c r="J88" i="2"/>
  <c r="L88" i="2"/>
  <c r="F76" i="2"/>
  <c r="F17" i="15" s="1"/>
  <c r="D70" i="2" l="1"/>
  <c r="Q89" i="2"/>
  <c r="K89" i="2"/>
  <c r="J89" i="2"/>
  <c r="L89" i="2"/>
  <c r="F77" i="2"/>
  <c r="D71" i="2" l="1"/>
  <c r="D16" i="15" s="1"/>
  <c r="Q90" i="2"/>
  <c r="K90" i="2"/>
  <c r="J90" i="2"/>
  <c r="L90" i="2"/>
  <c r="F78" i="2"/>
  <c r="D72" i="2" l="1"/>
  <c r="Q91" i="2"/>
  <c r="E20" i="15"/>
  <c r="K91" i="2"/>
  <c r="L91" i="2"/>
  <c r="J91" i="2"/>
  <c r="F79" i="2"/>
  <c r="D73" i="2" l="1"/>
  <c r="Q92" i="2"/>
  <c r="K92" i="2"/>
  <c r="J92" i="2"/>
  <c r="L92" i="2"/>
  <c r="F80" i="2"/>
  <c r="D74" i="2" l="1"/>
  <c r="Q93" i="2"/>
  <c r="K93" i="2"/>
  <c r="J93" i="2"/>
  <c r="L93" i="2"/>
  <c r="F81" i="2"/>
  <c r="F18" i="15" s="1"/>
  <c r="D75" i="2" l="1"/>
  <c r="Q94" i="2"/>
  <c r="K94" i="2"/>
  <c r="L94" i="2"/>
  <c r="J94" i="2"/>
  <c r="F82" i="2"/>
  <c r="D76" i="2" l="1"/>
  <c r="D17" i="15" s="1"/>
  <c r="Q95" i="2"/>
  <c r="K95" i="2"/>
  <c r="J95" i="2"/>
  <c r="L95" i="2"/>
  <c r="F83" i="2"/>
  <c r="D77" i="2" l="1"/>
  <c r="Q96" i="2"/>
  <c r="E21" i="15"/>
  <c r="K96" i="2"/>
  <c r="J96" i="2"/>
  <c r="L96" i="2"/>
  <c r="F84" i="2"/>
  <c r="D78" i="2" l="1"/>
  <c r="Q97" i="2"/>
  <c r="K97" i="2"/>
  <c r="J97" i="2"/>
  <c r="L97" i="2"/>
  <c r="F85" i="2"/>
  <c r="D79" i="2" l="1"/>
  <c r="Q98" i="2"/>
  <c r="K98" i="2"/>
  <c r="J98" i="2"/>
  <c r="L98" i="2"/>
  <c r="F86" i="2"/>
  <c r="F19" i="15" s="1"/>
  <c r="D80" i="2" l="1"/>
  <c r="Q99" i="2"/>
  <c r="K99" i="2"/>
  <c r="J99" i="2"/>
  <c r="L99" i="2"/>
  <c r="F87" i="2"/>
  <c r="D81" i="2" l="1"/>
  <c r="D18" i="15" s="1"/>
  <c r="Q100" i="2"/>
  <c r="E22" i="15"/>
  <c r="K100" i="2"/>
  <c r="L100" i="2"/>
  <c r="J100" i="2"/>
  <c r="F88" i="2"/>
  <c r="D82" i="2" l="1"/>
  <c r="F89" i="2"/>
  <c r="D83" i="2" l="1"/>
  <c r="F90" i="2"/>
  <c r="D84" i="2" l="1"/>
  <c r="F91" i="2"/>
  <c r="F20" i="15" s="1"/>
  <c r="D85" i="2" l="1"/>
  <c r="F92" i="2"/>
  <c r="D86" i="2" l="1"/>
  <c r="D19" i="15" s="1"/>
  <c r="F93" i="2"/>
  <c r="D87" i="2" l="1"/>
  <c r="F94" i="2"/>
  <c r="D88" i="2" l="1"/>
  <c r="F95" i="2"/>
  <c r="D89" i="2" l="1"/>
  <c r="F96" i="2"/>
  <c r="F21" i="15" s="1"/>
  <c r="D90" i="2" l="1"/>
  <c r="F97" i="2"/>
  <c r="D91" i="2" l="1"/>
  <c r="D20" i="15" s="1"/>
  <c r="F98" i="2"/>
  <c r="D92" i="2" l="1"/>
  <c r="F100" i="2"/>
  <c r="F22" i="15" s="1"/>
  <c r="F99" i="2"/>
  <c r="D93" i="2" l="1"/>
  <c r="D94" i="2" l="1"/>
  <c r="D95" i="2" l="1"/>
  <c r="D96" i="2" l="1"/>
  <c r="D21" i="15" s="1"/>
  <c r="D97" i="2" l="1"/>
  <c r="D98" i="2" l="1"/>
  <c r="D100" i="2" l="1"/>
  <c r="D22" i="15" s="1"/>
  <c r="D99" i="2"/>
</calcChain>
</file>

<file path=xl/sharedStrings.xml><?xml version="1.0" encoding="utf-8"?>
<sst xmlns="http://schemas.openxmlformats.org/spreadsheetml/2006/main" count="3139" uniqueCount="1180">
  <si>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</si>
  <si>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</si>
  <si>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</si>
  <si>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</si>
  <si>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</si>
  <si>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</si>
  <si>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</si>
  <si>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</si>
  <si>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</si>
  <si>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</si>
  <si>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</si>
  <si>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</si>
  <si>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</si>
  <si>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</si>
  <si>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</si>
  <si>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</si>
  <si>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</si>
  <si>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</si>
  <si>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</si>
  <si>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</si>
  <si>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</si>
  <si>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</si>
  <si>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</si>
  <si>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</si>
  <si>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</si>
  <si>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</si>
  <si>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</si>
  <si>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</si>
  <si>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</si>
  <si>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</si>
  <si>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</si>
  <si>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</si>
  <si>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</si>
  <si>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</si>
  <si>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</si>
  <si>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</si>
  <si>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</si>
  <si>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</si>
  <si>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</si>
  <si>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</si>
  <si>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</si>
  <si>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</si>
  <si>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</si>
  <si>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</si>
  <si>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</si>
  <si>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</si>
  <si>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</si>
  <si>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</si>
  <si>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</si>
  <si>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</si>
  <si>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</si>
  <si>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</si>
  <si>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</si>
  <si>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</si>
  <si>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</si>
  <si>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</si>
  <si>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</si>
  <si>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</si>
  <si>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</si>
  <si>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</si>
  <si>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</si>
  <si>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</si>
  <si>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</si>
  <si>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</si>
  <si>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</si>
  <si>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</si>
  <si>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</si>
  <si>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</si>
  <si>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</si>
  <si>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</si>
  <si>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</si>
  <si>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</si>
  <si>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</si>
  <si>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</si>
  <si>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</si>
  <si>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</si>
  <si>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</si>
  <si>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</si>
  <si>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</si>
  <si>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</si>
  <si>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</si>
  <si>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</si>
  <si>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</si>
  <si>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</si>
  <si>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</si>
  <si>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</si>
  <si>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</si>
  <si>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</si>
  <si>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</si>
  <si>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</si>
  <si>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</si>
  <si>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</si>
  <si>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</si>
  <si>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</si>
  <si>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</si>
  <si>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</si>
  <si>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</si>
  <si>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</si>
  <si>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</si>
  <si>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</si>
  <si>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</si>
  <si>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</si>
  <si>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</si>
  <si>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</si>
  <si>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</si>
  <si>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</si>
  <si>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</si>
  <si>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</si>
  <si>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</si>
  <si>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</si>
  <si>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</si>
  <si>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</si>
  <si>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</si>
  <si>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</si>
  <si>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</si>
  <si>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</si>
  <si>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</si>
  <si>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</si>
  <si>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</si>
  <si>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</si>
  <si>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</si>
  <si>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</si>
  <si>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</si>
  <si>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</si>
  <si>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</si>
  <si>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</si>
  <si>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</si>
  <si>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</si>
  <si>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</si>
  <si>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</si>
  <si>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</si>
  <si>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</si>
  <si>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</si>
  <si>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</si>
  <si>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</si>
  <si>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</si>
  <si>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</si>
  <si>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</si>
  <si>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</si>
  <si>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</si>
  <si>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</si>
  <si>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</si>
  <si>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</si>
  <si>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</si>
  <si>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</si>
  <si>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</si>
  <si>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</si>
  <si>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</si>
  <si>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</si>
  <si>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</si>
  <si>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</si>
  <si>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</si>
  <si>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</si>
  <si>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</si>
  <si>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</si>
  <si>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</si>
  <si>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</si>
  <si>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</si>
  <si>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</si>
  <si>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</si>
  <si>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</si>
  <si>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</si>
  <si>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</si>
  <si>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</si>
  <si>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</si>
  <si>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</si>
  <si>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</si>
  <si>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</si>
  <si>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</si>
  <si>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</si>
  <si>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</si>
  <si>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</si>
  <si>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</si>
  <si>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</si>
  <si>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</si>
  <si>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</si>
  <si>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</si>
  <si>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</si>
  <si>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</si>
  <si>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</si>
  <si>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</si>
  <si>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</si>
  <si>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</si>
  <si>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</si>
  <si>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</si>
  <si>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</si>
  <si>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</si>
  <si>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</si>
  <si>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</si>
  <si>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</si>
  <si>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</si>
  <si>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</si>
  <si>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</si>
  <si>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</si>
  <si>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</si>
  <si>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</si>
  <si>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</si>
  <si>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</si>
  <si>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</si>
  <si>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</si>
  <si>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</si>
  <si>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</si>
  <si>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</si>
  <si>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</si>
  <si>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</si>
  <si>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</si>
  <si>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</si>
  <si>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</si>
  <si>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</si>
  <si>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</si>
  <si>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</si>
  <si>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</si>
  <si>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</si>
  <si>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</si>
  <si>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</si>
  <si>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</si>
  <si>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</si>
  <si>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</si>
  <si>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</si>
  <si>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</si>
  <si>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</si>
  <si>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</si>
  <si>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</si>
  <si>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</si>
  <si>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</si>
  <si>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</si>
  <si>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</si>
  <si>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</si>
  <si>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</si>
  <si>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</si>
  <si>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</si>
  <si>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</si>
  <si>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</si>
  <si>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</si>
  <si>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</si>
  <si>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</si>
  <si>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</si>
  <si>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</si>
  <si>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</si>
  <si>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</si>
  <si>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</si>
  <si>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</si>
  <si>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</si>
  <si>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</si>
  <si>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</si>
  <si>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</si>
  <si>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</si>
  <si>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</si>
  <si>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</si>
  <si>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</si>
  <si>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</si>
  <si>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</si>
  <si>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</si>
  <si>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</si>
  <si>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</si>
  <si>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</si>
  <si>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</si>
  <si>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</si>
  <si>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</si>
  <si>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</si>
  <si>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</si>
  <si>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</si>
  <si>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</si>
  <si>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</si>
  <si>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</si>
  <si>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</si>
  <si>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</si>
  <si>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</si>
  <si>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</si>
  <si>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</si>
  <si>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</si>
  <si>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</si>
  <si>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</si>
  <si>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</si>
  <si>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</si>
  <si>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</si>
  <si>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</si>
  <si>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</si>
  <si>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</si>
  <si>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</si>
  <si>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</si>
  <si>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</si>
  <si>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</si>
  <si>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</si>
  <si>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</si>
  <si>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</si>
  <si>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</si>
  <si>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</si>
  <si>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</si>
  <si>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</si>
  <si>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</si>
  <si>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</si>
  <si>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</si>
  <si>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</si>
  <si>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</si>
  <si>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</si>
  <si>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</si>
  <si>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</si>
  <si>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</si>
  <si>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</si>
  <si>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</si>
  <si>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</si>
  <si>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</si>
  <si>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</si>
  <si>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</si>
  <si>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</si>
  <si>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</si>
  <si>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</si>
  <si>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</si>
  <si>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</si>
  <si>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</si>
  <si>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</si>
  <si>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</si>
  <si>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</si>
  <si>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</si>
  <si>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</si>
  <si>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</si>
  <si>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</si>
  <si>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</si>
  <si>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</si>
  <si>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</si>
  <si>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</si>
  <si>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</si>
  <si>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</si>
  <si>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</si>
  <si>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</si>
  <si>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</si>
  <si>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</si>
  <si>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</si>
  <si>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</si>
  <si>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</si>
  <si>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</si>
  <si>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</si>
  <si>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</si>
  <si>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</si>
  <si>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</si>
  <si>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</si>
  <si>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</si>
  <si>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</si>
  <si>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</si>
  <si>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</si>
  <si>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</si>
  <si>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</si>
  <si>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</si>
  <si>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</si>
  <si>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</si>
  <si>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</si>
  <si>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</si>
  <si>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</si>
  <si>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</si>
  <si>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</si>
  <si>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</si>
  <si>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</si>
  <si>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</si>
  <si>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</si>
  <si>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</si>
  <si>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</si>
  <si>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</si>
  <si>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</si>
  <si>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</si>
  <si>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</si>
  <si>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</si>
  <si>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</si>
  <si>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</si>
  <si>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</si>
  <si>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</si>
  <si>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</si>
  <si>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</si>
  <si>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</si>
  <si>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</si>
  <si>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</si>
  <si>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</si>
  <si>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</si>
  <si>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</si>
  <si>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</si>
  <si>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</si>
  <si>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</si>
  <si>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</si>
  <si>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</si>
  <si>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</si>
  <si>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</si>
  <si>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</si>
  <si>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</si>
  <si>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</si>
  <si>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</si>
  <si>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</si>
  <si>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</si>
  <si>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</si>
  <si>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</si>
  <si>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</si>
  <si>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</si>
  <si>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</si>
  <si>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</si>
  <si>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</si>
  <si>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</si>
  <si>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</si>
  <si>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</si>
  <si>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</si>
  <si>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</si>
  <si>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</si>
  <si>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</si>
  <si>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</si>
  <si>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</si>
  <si>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</si>
  <si>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</si>
  <si>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</si>
  <si>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</si>
  <si>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</si>
  <si>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</si>
  <si>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</si>
  <si>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</si>
  <si>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</si>
  <si>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</si>
  <si>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</si>
  <si>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</si>
  <si>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</si>
  <si>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</si>
  <si>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</si>
  <si>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</si>
  <si>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</si>
  <si>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</si>
  <si>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</si>
  <si>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</si>
  <si>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</si>
  <si>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</si>
  <si>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</si>
  <si>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</si>
  <si>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</si>
  <si>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</si>
  <si>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</si>
  <si>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</si>
  <si>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</si>
  <si>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</si>
  <si>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</si>
  <si>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</si>
  <si>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</si>
  <si>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</si>
  <si>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</si>
  <si>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</si>
  <si>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</si>
  <si>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</si>
  <si>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</si>
  <si>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</si>
  <si>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</si>
  <si>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</si>
  <si>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</si>
  <si>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</si>
  <si>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</si>
  <si>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</si>
  <si>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</si>
  <si>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</si>
  <si>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</si>
  <si>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</si>
  <si>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</si>
  <si>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</si>
  <si>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</si>
  <si>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</si>
  <si>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</si>
  <si>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</si>
  <si>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</si>
  <si>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</si>
  <si>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</si>
  <si>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</si>
  <si>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</si>
  <si>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</si>
  <si>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</si>
  <si>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</si>
  <si>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</si>
  <si>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</si>
  <si>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</si>
  <si>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</si>
  <si>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</si>
  <si>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</si>
  <si>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</si>
  <si>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</si>
  <si>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</si>
  <si>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</si>
  <si>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</si>
  <si>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</si>
  <si>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</si>
  <si>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</si>
  <si>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</si>
  <si>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</si>
  <si>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</si>
  <si>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</si>
  <si>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</si>
  <si>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</si>
  <si>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</si>
  <si>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</si>
  <si>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</si>
  <si>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</si>
  <si>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</si>
  <si>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</si>
  <si>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</si>
  <si>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</si>
  <si>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</si>
  <si>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</si>
  <si>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</si>
  <si>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</si>
  <si>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</si>
  <si>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</si>
  <si>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</si>
  <si>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</si>
  <si>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</si>
  <si>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</si>
  <si>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</si>
  <si>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</si>
  <si>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</si>
  <si>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</si>
  <si>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</si>
  <si>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</si>
  <si>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</si>
  <si>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</si>
  <si>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</si>
  <si>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</si>
  <si>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</si>
  <si>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</si>
  <si>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</si>
  <si>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</si>
  <si>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</si>
  <si>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</si>
  <si>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</si>
  <si>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</si>
  <si>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</si>
  <si>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</si>
  <si>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</si>
  <si>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</si>
  <si>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</si>
  <si>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</si>
  <si>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</si>
  <si>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</si>
  <si>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</si>
  <si>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</si>
  <si>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</si>
  <si>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</si>
  <si>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</si>
  <si>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</si>
  <si>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</si>
  <si>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</si>
  <si>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</si>
  <si>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</si>
  <si>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</si>
  <si>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</si>
  <si>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</si>
  <si>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</si>
  <si>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</si>
  <si>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</si>
  <si>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</si>
  <si>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</si>
  <si>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</si>
  <si>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</si>
  <si>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</si>
  <si>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</si>
  <si>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</si>
  <si>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</si>
  <si>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</si>
  <si>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</si>
  <si>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</si>
  <si>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</si>
  <si>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</si>
  <si>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</si>
  <si>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</si>
  <si>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</si>
  <si>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</si>
  <si>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</si>
  <si>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</si>
  <si>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</si>
  <si>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</si>
  <si>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</si>
  <si>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</si>
  <si>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</si>
  <si>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</si>
  <si>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</si>
  <si>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</si>
  <si>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</si>
  <si>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</si>
  <si>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</si>
  <si>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</si>
  <si>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</si>
  <si>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</si>
  <si>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</si>
  <si>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</si>
  <si>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</si>
  <si>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</si>
  <si>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</si>
  <si>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</si>
  <si>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</si>
  <si>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</si>
  <si>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</si>
  <si>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</si>
  <si>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</si>
  <si>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</si>
  <si>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</si>
  <si>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</si>
  <si>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</si>
  <si>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</si>
  <si>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</si>
  <si>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</si>
  <si>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</si>
  <si>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</si>
  <si>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</si>
  <si>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</si>
  <si>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</si>
  <si>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</si>
  <si>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</si>
  <si>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</si>
  <si>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</si>
  <si>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</si>
  <si>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</si>
  <si>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</si>
  <si>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</si>
  <si>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</si>
  <si>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</si>
  <si>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</si>
  <si>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</si>
  <si>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</si>
  <si>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</si>
  <si>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</si>
  <si>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</si>
  <si>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</si>
  <si>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</si>
  <si>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</si>
  <si>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</si>
  <si>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</si>
  <si>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</si>
  <si>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</si>
  <si>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</si>
  <si>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</si>
  <si>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</si>
  <si>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</si>
  <si>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</si>
  <si>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</si>
  <si>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</si>
  <si>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</si>
  <si>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</si>
  <si>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</si>
  <si>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</si>
  <si>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</si>
  <si>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</si>
  <si>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</si>
  <si>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</si>
  <si>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</si>
  <si>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</si>
  <si>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</si>
  <si>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</si>
  <si>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</si>
  <si>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</si>
  <si>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</si>
  <si>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</si>
  <si>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</si>
  <si>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</si>
  <si>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</si>
  <si>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</si>
  <si>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</si>
  <si>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</si>
  <si>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</si>
  <si>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</si>
  <si>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</si>
  <si>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</si>
  <si>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</si>
  <si>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</si>
  <si>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</si>
  <si>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</si>
  <si>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</si>
  <si>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</si>
  <si>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</si>
  <si>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</si>
  <si>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</si>
  <si>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</si>
  <si>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</si>
  <si>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</si>
  <si>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</si>
  <si>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</si>
  <si>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</si>
  <si>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</si>
  <si>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</si>
  <si>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</si>
  <si>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</si>
  <si>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</si>
  <si>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</si>
  <si>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</si>
  <si>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</si>
  <si>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</si>
  <si>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</si>
  <si>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</si>
  <si>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</si>
  <si>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</si>
  <si>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</si>
  <si>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</si>
  <si>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</si>
  <si>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</si>
  <si>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</si>
  <si>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</si>
  <si>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</si>
  <si>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</si>
  <si>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</si>
  <si>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</si>
  <si>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</si>
  <si>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</si>
  <si>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</si>
  <si>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</si>
  <si>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</si>
  <si>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</si>
  <si>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</si>
  <si>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</si>
  <si>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</si>
  <si>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</si>
  <si>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</si>
  <si>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</si>
  <si>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</si>
  <si>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</si>
  <si>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</si>
  <si>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</si>
  <si>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</si>
  <si>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</si>
  <si>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</si>
  <si>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</si>
  <si>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</si>
  <si>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</si>
  <si>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</si>
  <si>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</si>
  <si>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</si>
  <si>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</si>
  <si>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</si>
  <si>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</si>
  <si>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</si>
  <si>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</si>
  <si>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</si>
  <si>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</si>
  <si>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</si>
  <si>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</si>
  <si>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</si>
  <si>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</si>
  <si>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</si>
  <si>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</si>
  <si>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</si>
  <si>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</si>
  <si>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</si>
  <si>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</si>
  <si>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</si>
  <si>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</si>
  <si>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</si>
  <si>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</si>
  <si>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</si>
  <si>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</si>
  <si>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</si>
  <si>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</si>
  <si>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</si>
  <si>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</si>
  <si>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</si>
  <si>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</si>
  <si>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</si>
  <si>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</si>
  <si>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</si>
  <si>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</si>
  <si>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</si>
  <si>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</si>
  <si>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</si>
  <si>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</si>
  <si>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</si>
  <si>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</si>
  <si>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</si>
  <si>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</si>
  <si>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</si>
  <si>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</si>
  <si>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</si>
  <si>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</si>
  <si>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</si>
  <si>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</si>
  <si>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</si>
  <si>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</si>
  <si>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</si>
  <si>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</si>
  <si>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</si>
  <si>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</si>
  <si>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</si>
  <si>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</si>
  <si>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</si>
  <si>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</si>
  <si>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</si>
  <si>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</si>
  <si>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</si>
  <si>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</si>
  <si>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</si>
  <si>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</si>
  <si>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</si>
  <si>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</si>
  <si>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</si>
  <si>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</si>
  <si>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</si>
  <si>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</si>
  <si>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</si>
  <si>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</si>
  <si>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</si>
  <si>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</si>
  <si>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</si>
  <si>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</si>
  <si>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</si>
  <si>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</si>
  <si>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</si>
  <si>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</si>
  <si>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</si>
  <si>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</si>
  <si>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</si>
  <si>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</si>
  <si>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</si>
  <si>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</si>
  <si>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</si>
  <si>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</si>
  <si>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</si>
  <si>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</si>
  <si>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</si>
  <si>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</si>
  <si>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</si>
  <si>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</si>
  <si>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</si>
  <si>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</si>
  <si>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</si>
  <si>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</si>
  <si>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</si>
  <si>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</si>
  <si>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</si>
  <si>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</si>
  <si>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</si>
  <si>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</si>
  <si>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</si>
  <si>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</si>
  <si>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</si>
  <si>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</si>
  <si>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</si>
  <si>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</si>
  <si>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</si>
  <si>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</si>
  <si>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</si>
  <si>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</si>
  <si>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</si>
  <si>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</si>
  <si>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</si>
  <si>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</si>
  <si>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</si>
  <si>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</si>
  <si>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</si>
  <si>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</si>
  <si>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</si>
  <si>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</si>
  <si>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</si>
  <si>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</si>
  <si>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</si>
  <si>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</si>
  <si>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</si>
  <si>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</si>
  <si>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</si>
  <si>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</si>
  <si>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</si>
  <si>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</si>
  <si>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</si>
  <si>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</si>
  <si>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</si>
  <si>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</si>
  <si>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</si>
  <si>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</si>
  <si>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</si>
  <si>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</si>
  <si>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</si>
  <si>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</si>
  <si>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</si>
  <si>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</si>
  <si>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</si>
  <si>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</si>
  <si>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</si>
  <si>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</si>
  <si>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</si>
  <si>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</si>
  <si>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</si>
  <si>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</si>
  <si>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</si>
  <si>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</si>
  <si>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</si>
  <si>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</si>
  <si>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</si>
  <si>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</si>
  <si>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</si>
  <si>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</si>
  <si>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</si>
  <si>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</si>
  <si>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</si>
  <si>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</si>
  <si>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</si>
  <si>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</si>
  <si>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</si>
  <si>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</si>
  <si>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</si>
  <si>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</si>
  <si>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</si>
  <si>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</si>
  <si>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</si>
  <si>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</si>
  <si>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</si>
  <si>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</si>
  <si>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</si>
  <si>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</si>
  <si>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</si>
  <si>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</si>
  <si>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</si>
  <si>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</si>
  <si>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</si>
  <si>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</si>
  <si>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</si>
  <si>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</si>
  <si>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</si>
  <si>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</si>
  <si>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</si>
  <si>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</si>
  <si>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</si>
  <si>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</si>
  <si>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</si>
  <si>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</si>
  <si>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</si>
  <si>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</si>
  <si>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</si>
  <si>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</si>
  <si>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</si>
  <si>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</si>
  <si>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</si>
  <si>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</si>
  <si>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</si>
  <si>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</si>
  <si>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</si>
  <si>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</si>
  <si>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</si>
  <si>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</si>
  <si>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</si>
  <si>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</si>
  <si>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</si>
  <si>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</si>
  <si>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</si>
  <si>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</si>
  <si>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</si>
  <si>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</si>
  <si>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</si>
  <si>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</si>
  <si>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</si>
  <si>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</si>
  <si>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</si>
  <si>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</si>
  <si>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</si>
  <si>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</si>
  <si>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</si>
  <si>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</si>
  <si>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</si>
  <si>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</si>
  <si>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</si>
  <si>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</si>
  <si>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</si>
  <si>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</si>
  <si>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</si>
  <si>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</si>
  <si>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</si>
  <si>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</si>
  <si>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</si>
  <si>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</si>
  <si>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</si>
  <si>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</si>
  <si>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</si>
  <si>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</si>
  <si>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</si>
  <si>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</si>
  <si>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</si>
  <si>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</si>
  <si>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</si>
  <si>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</si>
  <si>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</si>
  <si>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</si>
  <si>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</si>
  <si>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</si>
  <si>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</si>
  <si>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</si>
  <si>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</si>
  <si>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</si>
  <si>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</si>
  <si>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</si>
  <si>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</si>
  <si>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</si>
  <si>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</si>
  <si>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</si>
  <si>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</si>
  <si>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</si>
  <si>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</si>
  <si>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</si>
  <si>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</si>
  <si>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</si>
  <si>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</si>
  <si>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</si>
  <si>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</si>
  <si>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</si>
  <si>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</si>
  <si>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</si>
  <si>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</si>
  <si>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</si>
  <si>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</si>
  <si>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</si>
  <si>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</si>
  <si>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</si>
  <si>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</si>
  <si>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</si>
  <si>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</si>
  <si>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</si>
  <si>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</si>
  <si>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</si>
  <si>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</si>
  <si>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</si>
  <si>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</si>
  <si>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</si>
  <si>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</si>
  <si>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</si>
  <si>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</si>
  <si>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</si>
  <si>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</si>
  <si>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</si>
  <si>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</si>
  <si>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</si>
  <si>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</si>
  <si>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</si>
  <si>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</si>
  <si>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</si>
  <si>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</si>
  <si>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</si>
  <si>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</si>
  <si>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</si>
  <si>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</si>
  <si>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</si>
  <si>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</si>
  <si>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</si>
  <si>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</si>
  <si>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</si>
  <si>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</si>
  <si>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</si>
  <si>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</si>
  <si>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</si>
  <si>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</si>
  <si>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</si>
  <si>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</si>
  <si>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</si>
  <si>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</si>
  <si>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</si>
  <si>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</si>
  <si>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</si>
  <si>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</si>
  <si>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</si>
  <si>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</si>
  <si>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</si>
  <si>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</si>
  <si>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</si>
  <si>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</si>
  <si>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</si>
  <si>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</si>
  <si>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</si>
  <si>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</si>
  <si>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</si>
  <si>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</si>
  <si>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</si>
  <si>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</si>
  <si>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</si>
  <si>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</si>
  <si>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</si>
  <si>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</si>
  <si>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</si>
  <si>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</si>
  <si>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</si>
  <si>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</si>
  <si>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</si>
  <si>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</si>
  <si>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</si>
  <si>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</si>
  <si>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</si>
  <si>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</si>
  <si>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</si>
  <si>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</si>
  <si>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</si>
  <si>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</si>
  <si>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</si>
  <si>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</si>
  <si>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</si>
  <si>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</si>
  <si>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</si>
  <si>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</si>
  <si>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</si>
  <si>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</si>
  <si>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</si>
  <si>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</si>
  <si>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</si>
  <si>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</si>
  <si>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</si>
  <si>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</si>
  <si>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</si>
  <si>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</si>
  <si>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</si>
  <si>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</si>
  <si>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</si>
  <si>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</si>
  <si>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</si>
  <si>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</si>
  <si>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</si>
  <si>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</si>
  <si>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</si>
  <si>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</si>
  <si>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</si>
  <si>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</si>
  <si>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</si>
  <si>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</si>
  <si>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</si>
  <si>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</si>
  <si>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</si>
  <si>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</si>
  <si>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</si>
  <si>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</si>
  <si>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</si>
  <si>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</si>
  <si>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</si>
  <si>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</si>
  <si>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</si>
  <si>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</si>
  <si>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</si>
  <si>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</si>
  <si>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</si>
  <si>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</si>
  <si>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</si>
  <si>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</si>
  <si>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</si>
  <si>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</si>
  <si>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</si>
  <si>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</si>
  <si>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</si>
  <si>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</si>
  <si>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</si>
  <si>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</si>
  <si>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</si>
  <si>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</si>
  <si>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</si>
  <si>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</si>
  <si>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</si>
  <si>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</si>
  <si>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</si>
  <si>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</si>
  <si>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</si>
  <si>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</si>
  <si>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</si>
  <si>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</si>
  <si>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</si>
  <si>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</si>
  <si>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</si>
  <si>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</si>
  <si>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</si>
  <si>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</si>
  <si>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</si>
  <si>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</si>
  <si>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</si>
  <si>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</si>
  <si>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</si>
  <si>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</si>
  <si>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</si>
  <si>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</si>
  <si>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</si>
  <si>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</si>
  <si>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</si>
  <si>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</si>
  <si>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</si>
  <si>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</si>
  <si>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</si>
  <si>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</si>
  <si>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</si>
  <si>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</si>
  <si>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</si>
  <si>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</si>
  <si>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</si>
  <si>
    <t>Strong,Demon</t>
  </si>
  <si>
    <t>Strong,Brute</t>
  </si>
  <si>
    <t>ANGRY_TARGET_DUMMY</t>
  </si>
  <si>
    <t>Angry Target Dummy</t>
  </si>
  <si>
    <t>Hp#100000 Atk#500 Def#20 Mdef#20 Vit#20 Int#20 Dex#200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</si>
</sst>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3" totalsRowShown="0">
  <autoFilter ref="A1:AJ413" xr:uid="{5AE4419D-5DB5-4D1B-9713-9E17C7E1903B}"/>
  <sortState xmlns:xlrd2="http://schemas.microsoft.com/office/spreadsheetml/2017/richdata2" ref="A2:AJ317">
    <sortCondition ref="A1:A413"/>
  </sortState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17"/>
  <sheetViews>
    <sheetView tabSelected="1" zoomScale="85" zoomScaleNormal="85" workbookViewId="0">
      <pane xSplit="4" ySplit="1" topLeftCell="E284" activePane="bottomRight" state="frozen"/>
      <selection pane="topRight" activeCell="E1" sqref="E1"/>
      <selection pane="bottomLeft" activeCell="A2" sqref="A2"/>
      <selection pane="bottomRight" activeCell="K310" sqref="K310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20.15234375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36.30468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3999</v>
      </c>
      <c r="B2" t="s">
        <v>1111</v>
      </c>
      <c r="C2" t="s">
        <v>1112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1118</v>
      </c>
      <c r="AE3">
        <v>288</v>
      </c>
      <c r="AF3" t="s">
        <v>43</v>
      </c>
      <c r="AG3">
        <v>0</v>
      </c>
      <c r="AH3">
        <v>0.5</v>
      </c>
      <c r="AI3">
        <v>1</v>
      </c>
    </row>
    <row r="4" spans="1:36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E4">
        <v>192</v>
      </c>
      <c r="AF4" t="s">
        <v>50</v>
      </c>
      <c r="AG4">
        <v>0</v>
      </c>
      <c r="AH4">
        <v>0.5</v>
      </c>
      <c r="AI4">
        <v>1</v>
      </c>
    </row>
    <row r="5" spans="1:36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100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E5">
        <v>264</v>
      </c>
      <c r="AF5" t="s">
        <v>55</v>
      </c>
      <c r="AG5">
        <v>0</v>
      </c>
      <c r="AH5">
        <v>0.5</v>
      </c>
      <c r="AI5">
        <v>1</v>
      </c>
    </row>
    <row r="6" spans="1:36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110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110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E6">
        <v>768</v>
      </c>
      <c r="AF6" t="s">
        <v>60</v>
      </c>
      <c r="AG6">
        <v>0</v>
      </c>
      <c r="AH6">
        <v>-1</v>
      </c>
      <c r="AI6">
        <v>1</v>
      </c>
    </row>
    <row r="7" spans="1:36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>
        <v>432</v>
      </c>
      <c r="AF7" t="s">
        <v>64</v>
      </c>
      <c r="AG7">
        <v>0</v>
      </c>
      <c r="AH7">
        <v>0.5</v>
      </c>
      <c r="AI7">
        <v>1</v>
      </c>
    </row>
    <row r="8" spans="1:36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E8">
        <v>576</v>
      </c>
      <c r="AF8" t="s">
        <v>67</v>
      </c>
      <c r="AG8">
        <v>0</v>
      </c>
      <c r="AH8">
        <v>0.5</v>
      </c>
      <c r="AI8">
        <v>1</v>
      </c>
    </row>
    <row r="9" spans="1:36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1118</v>
      </c>
      <c r="AE9">
        <v>288</v>
      </c>
      <c r="AF9" t="s">
        <v>71</v>
      </c>
      <c r="AG9">
        <v>0</v>
      </c>
      <c r="AH9">
        <v>0.5</v>
      </c>
      <c r="AI9">
        <v>1</v>
      </c>
    </row>
    <row r="10" spans="1:36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1119</v>
      </c>
      <c r="AE10">
        <v>480</v>
      </c>
      <c r="AF10" t="s">
        <v>75</v>
      </c>
      <c r="AG10">
        <v>0</v>
      </c>
      <c r="AH10">
        <v>0.5</v>
      </c>
      <c r="AI10">
        <v>1</v>
      </c>
    </row>
    <row r="11" spans="1:36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130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1090</v>
      </c>
      <c r="AD11" t="s">
        <v>59</v>
      </c>
      <c r="AE11">
        <v>288</v>
      </c>
      <c r="AF11" t="s">
        <v>79</v>
      </c>
      <c r="AG11">
        <v>0</v>
      </c>
      <c r="AH11">
        <v>-1</v>
      </c>
      <c r="AI11">
        <v>1</v>
      </c>
    </row>
    <row r="12" spans="1:36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>
        <v>576</v>
      </c>
      <c r="AF12" t="s">
        <v>82</v>
      </c>
      <c r="AG12">
        <v>0</v>
      </c>
      <c r="AH12">
        <v>0.5</v>
      </c>
      <c r="AI12">
        <v>1</v>
      </c>
    </row>
    <row r="13" spans="1:36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E13">
        <v>166</v>
      </c>
      <c r="AF13" t="s">
        <v>86</v>
      </c>
      <c r="AG13">
        <v>0</v>
      </c>
      <c r="AH13">
        <v>-1</v>
      </c>
      <c r="AI13">
        <v>1</v>
      </c>
    </row>
    <row r="14" spans="1:36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0</v>
      </c>
      <c r="AF14" t="s">
        <v>89</v>
      </c>
      <c r="AG14">
        <v>0</v>
      </c>
      <c r="AH14">
        <v>-1</v>
      </c>
      <c r="AI14">
        <v>1</v>
      </c>
    </row>
    <row r="15" spans="1:36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1118</v>
      </c>
      <c r="AE15">
        <v>288</v>
      </c>
      <c r="AF15" t="s">
        <v>93</v>
      </c>
      <c r="AG15">
        <v>0</v>
      </c>
      <c r="AH15">
        <v>0.5</v>
      </c>
      <c r="AI15">
        <v>1</v>
      </c>
    </row>
    <row r="16" spans="1:36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E16">
        <v>166</v>
      </c>
      <c r="AF16" t="s">
        <v>96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>
        <v>360</v>
      </c>
      <c r="AF17" t="s">
        <v>100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1113</v>
      </c>
      <c r="AE18">
        <v>252</v>
      </c>
      <c r="AF18" t="s">
        <v>103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1121</v>
      </c>
      <c r="AE19">
        <v>576</v>
      </c>
      <c r="AF19" t="s">
        <v>67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E20">
        <v>182</v>
      </c>
      <c r="AF20" t="s">
        <v>110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E21">
        <v>384</v>
      </c>
      <c r="AF21" t="s">
        <v>116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1121</v>
      </c>
      <c r="AE22">
        <v>264</v>
      </c>
      <c r="AF22" t="s">
        <v>121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1119</v>
      </c>
      <c r="AE23">
        <v>360</v>
      </c>
      <c r="AF23" t="s">
        <v>124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1113</v>
      </c>
      <c r="AE24">
        <v>432</v>
      </c>
      <c r="AF24" t="s">
        <v>127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1120</v>
      </c>
      <c r="AE25">
        <v>360</v>
      </c>
      <c r="AF25" t="s">
        <v>131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E26">
        <v>312</v>
      </c>
      <c r="AF26" t="s">
        <v>134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E27">
        <v>252</v>
      </c>
      <c r="AF27" t="s">
        <v>137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138</v>
      </c>
      <c r="C28" t="s">
        <v>139</v>
      </c>
      <c r="D28">
        <v>10</v>
      </c>
      <c r="E28">
        <v>90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E28">
        <v>672</v>
      </c>
      <c r="AF28" t="s">
        <v>141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E29">
        <v>480</v>
      </c>
      <c r="AF29" t="s">
        <v>145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96</v>
      </c>
      <c r="R30">
        <v>100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>
        <v>360</v>
      </c>
      <c r="AF30" t="s">
        <v>148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E31">
        <v>144</v>
      </c>
      <c r="AF31" t="s">
        <v>151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120</v>
      </c>
      <c r="R32">
        <v>110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96</v>
      </c>
      <c r="AF32" t="s">
        <v>154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>
        <v>0</v>
      </c>
      <c r="AF33" t="s">
        <v>157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160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1121</v>
      </c>
      <c r="AE34">
        <v>384</v>
      </c>
      <c r="AF34" t="s">
        <v>161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170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1120</v>
      </c>
      <c r="AE35">
        <v>384</v>
      </c>
      <c r="AF35" t="s">
        <v>164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170</v>
      </c>
      <c r="M36">
        <v>15</v>
      </c>
      <c r="N36">
        <v>1</v>
      </c>
      <c r="O36">
        <v>100</v>
      </c>
      <c r="P36">
        <v>100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1098</v>
      </c>
      <c r="AE36">
        <v>384</v>
      </c>
      <c r="AF36" t="s">
        <v>167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170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1098</v>
      </c>
      <c r="AE37">
        <v>384</v>
      </c>
      <c r="AF37" t="s">
        <v>170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1098</v>
      </c>
      <c r="AE38">
        <v>384</v>
      </c>
      <c r="AF38" t="s">
        <v>173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174</v>
      </c>
      <c r="C39" t="s">
        <v>175</v>
      </c>
      <c r="D39">
        <v>28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>
        <v>528</v>
      </c>
      <c r="AF39" t="s">
        <v>177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1121</v>
      </c>
      <c r="AE40">
        <v>324</v>
      </c>
      <c r="AF40" t="s">
        <v>182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1113</v>
      </c>
      <c r="AE41">
        <v>324</v>
      </c>
      <c r="AF41" t="s">
        <v>185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186</v>
      </c>
      <c r="C42" t="s">
        <v>187</v>
      </c>
      <c r="D42">
        <v>30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>
        <v>1008</v>
      </c>
      <c r="AF42" t="s">
        <v>189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1121</v>
      </c>
      <c r="AE43">
        <v>603</v>
      </c>
      <c r="AF43" t="s">
        <v>193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E44">
        <v>166</v>
      </c>
      <c r="AF44" t="s">
        <v>196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197</v>
      </c>
      <c r="C45" t="s">
        <v>198</v>
      </c>
      <c r="D45">
        <v>30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100</v>
      </c>
      <c r="M45">
        <v>15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1113</v>
      </c>
      <c r="AE45">
        <v>192</v>
      </c>
      <c r="AF45" t="s">
        <v>200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E46">
        <v>288</v>
      </c>
      <c r="AF46" t="s">
        <v>203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10</v>
      </c>
      <c r="N47">
        <v>1</v>
      </c>
      <c r="O47">
        <v>70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528</v>
      </c>
      <c r="AF47" t="s">
        <v>206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E48">
        <v>288</v>
      </c>
      <c r="AF48" t="s">
        <v>209</v>
      </c>
      <c r="AG48">
        <v>0</v>
      </c>
      <c r="AH48">
        <v>-1</v>
      </c>
      <c r="AI48">
        <v>1</v>
      </c>
    </row>
    <row r="49" spans="1:36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E49">
        <v>216</v>
      </c>
      <c r="AF49" t="s">
        <v>212</v>
      </c>
      <c r="AG49">
        <v>0</v>
      </c>
      <c r="AH49">
        <v>0.5</v>
      </c>
      <c r="AI49">
        <v>1</v>
      </c>
    </row>
    <row r="50" spans="1:36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42</v>
      </c>
      <c r="AE50">
        <v>288</v>
      </c>
      <c r="AF50" t="s">
        <v>216</v>
      </c>
      <c r="AG50">
        <v>0</v>
      </c>
      <c r="AH50">
        <v>0.5</v>
      </c>
      <c r="AI50">
        <v>1</v>
      </c>
    </row>
    <row r="51" spans="1:36" x14ac:dyDescent="0.4">
      <c r="A51">
        <v>4048</v>
      </c>
      <c r="B51" t="s">
        <v>217</v>
      </c>
      <c r="C51" t="s">
        <v>218</v>
      </c>
      <c r="D51">
        <v>33</v>
      </c>
      <c r="E51">
        <v>130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1121</v>
      </c>
      <c r="AE51">
        <v>336</v>
      </c>
      <c r="AF51" t="s">
        <v>222</v>
      </c>
      <c r="AG51">
        <v>0</v>
      </c>
      <c r="AH51">
        <v>0.5</v>
      </c>
      <c r="AI51">
        <v>1</v>
      </c>
    </row>
    <row r="52" spans="1:36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1121</v>
      </c>
      <c r="AE52">
        <v>288</v>
      </c>
      <c r="AF52" t="s">
        <v>226</v>
      </c>
      <c r="AG52">
        <v>0</v>
      </c>
      <c r="AH52">
        <v>0.75</v>
      </c>
      <c r="AI52">
        <v>1</v>
      </c>
    </row>
    <row r="53" spans="1:36" x14ac:dyDescent="0.4">
      <c r="A53">
        <v>4050</v>
      </c>
      <c r="B53" t="s">
        <v>227</v>
      </c>
      <c r="C53" t="s">
        <v>228</v>
      </c>
      <c r="D53">
        <v>35</v>
      </c>
      <c r="E53">
        <v>130</v>
      </c>
      <c r="F53">
        <v>100</v>
      </c>
      <c r="G53">
        <v>180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1121</v>
      </c>
      <c r="AE53">
        <v>312</v>
      </c>
      <c r="AF53" t="s">
        <v>232</v>
      </c>
      <c r="AG53">
        <v>0</v>
      </c>
      <c r="AH53">
        <v>0.5</v>
      </c>
      <c r="AI53">
        <v>1</v>
      </c>
    </row>
    <row r="54" spans="1:36" x14ac:dyDescent="0.4">
      <c r="A54">
        <v>4051</v>
      </c>
      <c r="B54" t="s">
        <v>233</v>
      </c>
      <c r="C54" t="s">
        <v>234</v>
      </c>
      <c r="D54">
        <v>46</v>
      </c>
      <c r="E54">
        <v>130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1121</v>
      </c>
      <c r="AE54">
        <v>672</v>
      </c>
      <c r="AF54" t="s">
        <v>237</v>
      </c>
      <c r="AG54">
        <v>0</v>
      </c>
      <c r="AH54">
        <v>0.5</v>
      </c>
      <c r="AI54">
        <v>1</v>
      </c>
    </row>
    <row r="55" spans="1:36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1089</v>
      </c>
      <c r="AD55" t="s">
        <v>1121</v>
      </c>
      <c r="AE55">
        <v>360</v>
      </c>
      <c r="AF55" t="s">
        <v>240</v>
      </c>
      <c r="AG55">
        <v>0</v>
      </c>
      <c r="AH55">
        <v>0.5</v>
      </c>
      <c r="AI55">
        <v>1</v>
      </c>
    </row>
    <row r="56" spans="1:36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100</v>
      </c>
      <c r="H56">
        <v>80</v>
      </c>
      <c r="I56">
        <v>120</v>
      </c>
      <c r="J56">
        <v>100</v>
      </c>
      <c r="K56">
        <v>110</v>
      </c>
      <c r="L56">
        <v>125</v>
      </c>
      <c r="M56">
        <v>10</v>
      </c>
      <c r="N56">
        <v>1</v>
      </c>
      <c r="O56">
        <v>70</v>
      </c>
      <c r="P56">
        <v>70</v>
      </c>
      <c r="Q56">
        <v>95</v>
      </c>
      <c r="R56">
        <v>95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>
        <v>528</v>
      </c>
      <c r="AF56" t="s">
        <v>243</v>
      </c>
      <c r="AG56">
        <v>0</v>
      </c>
      <c r="AH56">
        <v>0.5</v>
      </c>
      <c r="AI56">
        <v>1</v>
      </c>
    </row>
    <row r="57" spans="1:36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1113</v>
      </c>
      <c r="AE57">
        <v>288</v>
      </c>
      <c r="AF57" t="s">
        <v>246</v>
      </c>
      <c r="AG57">
        <v>0</v>
      </c>
      <c r="AH57">
        <v>0.5</v>
      </c>
      <c r="AI57">
        <v>1</v>
      </c>
    </row>
    <row r="58" spans="1:36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1120</v>
      </c>
      <c r="AE58">
        <v>288</v>
      </c>
      <c r="AF58" t="s">
        <v>250</v>
      </c>
      <c r="AG58">
        <v>0</v>
      </c>
      <c r="AH58">
        <v>0.5</v>
      </c>
      <c r="AI58">
        <v>1</v>
      </c>
    </row>
    <row r="59" spans="1:36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1113</v>
      </c>
      <c r="AE59">
        <v>480</v>
      </c>
      <c r="AF59" t="s">
        <v>254</v>
      </c>
      <c r="AG59">
        <v>0</v>
      </c>
      <c r="AH59">
        <v>0.5</v>
      </c>
      <c r="AI59">
        <v>1</v>
      </c>
    </row>
    <row r="60" spans="1:36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150</v>
      </c>
      <c r="I60">
        <v>80</v>
      </c>
      <c r="J60">
        <v>80</v>
      </c>
      <c r="K60">
        <v>100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1099</v>
      </c>
      <c r="AD60" t="s">
        <v>1113</v>
      </c>
      <c r="AE60">
        <v>840</v>
      </c>
      <c r="AF60" t="s">
        <v>257</v>
      </c>
      <c r="AG60">
        <v>0</v>
      </c>
      <c r="AH60">
        <v>0.5</v>
      </c>
      <c r="AI60">
        <v>1</v>
      </c>
    </row>
    <row r="61" spans="1:36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100</v>
      </c>
      <c r="H61">
        <v>105</v>
      </c>
      <c r="I61">
        <v>100</v>
      </c>
      <c r="J61">
        <v>100</v>
      </c>
      <c r="K61">
        <v>50</v>
      </c>
      <c r="L61">
        <v>80</v>
      </c>
      <c r="M61">
        <v>10</v>
      </c>
      <c r="N61">
        <v>1</v>
      </c>
      <c r="O61">
        <v>80</v>
      </c>
      <c r="P61">
        <v>90</v>
      </c>
      <c r="Q61">
        <v>105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1113</v>
      </c>
      <c r="AE61">
        <v>324</v>
      </c>
      <c r="AF61" t="s">
        <v>260</v>
      </c>
      <c r="AG61">
        <v>0</v>
      </c>
      <c r="AH61">
        <v>0.5</v>
      </c>
      <c r="AI61">
        <v>1</v>
      </c>
    </row>
    <row r="62" spans="1:36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150</v>
      </c>
      <c r="J62">
        <v>200</v>
      </c>
      <c r="K62">
        <v>130</v>
      </c>
      <c r="L62">
        <v>90</v>
      </c>
      <c r="M62">
        <v>10</v>
      </c>
      <c r="N62">
        <v>2</v>
      </c>
      <c r="O62">
        <v>30</v>
      </c>
      <c r="P62">
        <v>30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1121</v>
      </c>
      <c r="AE62">
        <v>336</v>
      </c>
      <c r="AF62" t="s">
        <v>264</v>
      </c>
      <c r="AG62">
        <v>0</v>
      </c>
      <c r="AH62">
        <v>0.5</v>
      </c>
      <c r="AI62">
        <v>1</v>
      </c>
    </row>
    <row r="63" spans="1:36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100</v>
      </c>
      <c r="H63">
        <v>100</v>
      </c>
      <c r="I63">
        <v>130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E63">
        <v>816</v>
      </c>
      <c r="AF63" t="s">
        <v>267</v>
      </c>
      <c r="AG63">
        <v>0</v>
      </c>
      <c r="AH63">
        <v>-1</v>
      </c>
      <c r="AI63">
        <v>1</v>
      </c>
    </row>
    <row r="64" spans="1:36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30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1098</v>
      </c>
      <c r="AE64">
        <v>552</v>
      </c>
      <c r="AF64" t="s">
        <v>271</v>
      </c>
      <c r="AG64">
        <v>0</v>
      </c>
      <c r="AH64">
        <v>0.5</v>
      </c>
      <c r="AI64">
        <v>1</v>
      </c>
      <c r="AJ64" t="s">
        <v>1173</v>
      </c>
    </row>
    <row r="65" spans="1:35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1176</v>
      </c>
      <c r="AD65" t="s">
        <v>1121</v>
      </c>
      <c r="AE65">
        <v>360</v>
      </c>
      <c r="AF65" t="s">
        <v>276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1121</v>
      </c>
      <c r="AE66">
        <v>408</v>
      </c>
      <c r="AF66" t="s">
        <v>280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1119</v>
      </c>
      <c r="AE67">
        <v>480</v>
      </c>
      <c r="AF67" t="s">
        <v>283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1089</v>
      </c>
      <c r="AD68" t="s">
        <v>1098</v>
      </c>
      <c r="AE68">
        <v>504</v>
      </c>
      <c r="AF68" t="s">
        <v>287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288</v>
      </c>
      <c r="C69" t="s">
        <v>289</v>
      </c>
      <c r="D69">
        <v>42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100</v>
      </c>
      <c r="K69">
        <v>100</v>
      </c>
      <c r="L69">
        <v>110</v>
      </c>
      <c r="M69">
        <v>15</v>
      </c>
      <c r="N69">
        <v>1</v>
      </c>
      <c r="O69">
        <v>200</v>
      </c>
      <c r="P69">
        <v>100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1119</v>
      </c>
      <c r="AE69">
        <v>720</v>
      </c>
      <c r="AF69" t="s">
        <v>291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1121</v>
      </c>
      <c r="AE70">
        <v>216</v>
      </c>
      <c r="AF70" t="s">
        <v>294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1120</v>
      </c>
      <c r="AE71">
        <v>384</v>
      </c>
      <c r="AF71" t="s">
        <v>297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1119</v>
      </c>
      <c r="AE72">
        <v>432</v>
      </c>
      <c r="AF72" t="s">
        <v>300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1118</v>
      </c>
      <c r="AE73">
        <v>192</v>
      </c>
      <c r="AF73" t="s">
        <v>303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1119</v>
      </c>
      <c r="AE74">
        <v>180</v>
      </c>
      <c r="AF74" t="s">
        <v>306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1119</v>
      </c>
      <c r="AE75">
        <v>144</v>
      </c>
      <c r="AF75" t="s">
        <v>309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310</v>
      </c>
      <c r="C76" t="s">
        <v>311</v>
      </c>
      <c r="D76">
        <v>21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1119</v>
      </c>
      <c r="AE76">
        <v>144</v>
      </c>
      <c r="AF76" t="s">
        <v>312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313</v>
      </c>
      <c r="C77" t="s">
        <v>314</v>
      </c>
      <c r="D77">
        <v>26</v>
      </c>
      <c r="E77">
        <v>100</v>
      </c>
      <c r="F77">
        <v>60</v>
      </c>
      <c r="G77">
        <v>200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110</v>
      </c>
      <c r="R77">
        <v>110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1089</v>
      </c>
      <c r="AD77" t="s">
        <v>1113</v>
      </c>
      <c r="AE77">
        <v>576</v>
      </c>
      <c r="AF77" t="s">
        <v>315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1113</v>
      </c>
      <c r="AE78">
        <v>480</v>
      </c>
      <c r="AF78" t="s">
        <v>318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319</v>
      </c>
      <c r="C79" t="s">
        <v>320</v>
      </c>
      <c r="D79">
        <v>52</v>
      </c>
      <c r="E79">
        <v>140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110</v>
      </c>
      <c r="M79">
        <v>18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1121</v>
      </c>
      <c r="AE79">
        <v>624</v>
      </c>
      <c r="AF79" t="s">
        <v>322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323</v>
      </c>
      <c r="C80" t="s">
        <v>324</v>
      </c>
      <c r="D80">
        <v>38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110</v>
      </c>
      <c r="M80">
        <v>15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1121</v>
      </c>
      <c r="AE80">
        <v>624</v>
      </c>
      <c r="AF80" t="s">
        <v>325</v>
      </c>
      <c r="AG80">
        <v>0</v>
      </c>
      <c r="AH80">
        <v>1</v>
      </c>
      <c r="AI80">
        <v>0.8</v>
      </c>
    </row>
    <row r="81" spans="1:35" x14ac:dyDescent="0.4">
      <c r="A81">
        <v>4078</v>
      </c>
      <c r="B81" t="s">
        <v>326</v>
      </c>
      <c r="C81" t="s">
        <v>327</v>
      </c>
      <c r="D81">
        <v>35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110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1113</v>
      </c>
      <c r="AE81">
        <v>576</v>
      </c>
      <c r="AF81" t="s">
        <v>328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E82">
        <v>480</v>
      </c>
      <c r="AF82" t="s">
        <v>331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>
        <v>672</v>
      </c>
      <c r="AF83" t="s">
        <v>334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335</v>
      </c>
      <c r="C84" t="s">
        <v>336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1113</v>
      </c>
      <c r="AE84">
        <v>288</v>
      </c>
      <c r="AF84" t="s">
        <v>337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E85">
        <v>324</v>
      </c>
      <c r="AF85" t="s">
        <v>340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1098</v>
      </c>
      <c r="AE86">
        <v>180</v>
      </c>
      <c r="AF86" t="s">
        <v>343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344</v>
      </c>
      <c r="C87" t="s">
        <v>345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120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1120</v>
      </c>
      <c r="AE87">
        <v>288</v>
      </c>
      <c r="AF87" t="s">
        <v>346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110</v>
      </c>
      <c r="J88">
        <v>100</v>
      </c>
      <c r="K88">
        <v>100</v>
      </c>
      <c r="L88">
        <v>100</v>
      </c>
      <c r="M88">
        <v>6</v>
      </c>
      <c r="N88">
        <v>1</v>
      </c>
      <c r="O88">
        <v>0</v>
      </c>
      <c r="P88">
        <v>130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E88">
        <v>288</v>
      </c>
      <c r="AF88" t="s">
        <v>349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1121</v>
      </c>
      <c r="AE89">
        <v>324</v>
      </c>
      <c r="AF89" t="s">
        <v>352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140</v>
      </c>
      <c r="I90">
        <v>120</v>
      </c>
      <c r="J90">
        <v>90</v>
      </c>
      <c r="K90">
        <v>20</v>
      </c>
      <c r="L90">
        <v>40</v>
      </c>
      <c r="M90">
        <v>5</v>
      </c>
      <c r="N90">
        <v>1</v>
      </c>
      <c r="O90">
        <v>70</v>
      </c>
      <c r="P90">
        <v>100</v>
      </c>
      <c r="Q90">
        <v>112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E90">
        <v>432</v>
      </c>
      <c r="AF90" t="s">
        <v>355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1119</v>
      </c>
      <c r="AE91">
        <v>288</v>
      </c>
      <c r="AF91" t="s">
        <v>358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359</v>
      </c>
      <c r="C92" t="s">
        <v>360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1121</v>
      </c>
      <c r="AE92">
        <v>288</v>
      </c>
      <c r="AF92" t="s">
        <v>361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362</v>
      </c>
      <c r="C93" t="s">
        <v>363</v>
      </c>
      <c r="D93">
        <v>42</v>
      </c>
      <c r="E93">
        <v>110</v>
      </c>
      <c r="F93">
        <v>100</v>
      </c>
      <c r="G93">
        <v>100</v>
      </c>
      <c r="H93">
        <v>100</v>
      </c>
      <c r="I93">
        <v>130</v>
      </c>
      <c r="J93">
        <v>160</v>
      </c>
      <c r="K93">
        <v>100</v>
      </c>
      <c r="L93">
        <v>95</v>
      </c>
      <c r="M93">
        <v>10</v>
      </c>
      <c r="N93">
        <v>1</v>
      </c>
      <c r="O93">
        <v>100</v>
      </c>
      <c r="P93">
        <v>100</v>
      </c>
      <c r="Q93">
        <v>110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E93">
        <v>288</v>
      </c>
      <c r="AF93" t="s">
        <v>364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>
        <v>288</v>
      </c>
      <c r="AF94" t="s">
        <v>367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1113</v>
      </c>
      <c r="AE95">
        <v>216</v>
      </c>
      <c r="AF95" t="s">
        <v>370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1113</v>
      </c>
      <c r="AE96">
        <v>336</v>
      </c>
      <c r="AF96" t="s">
        <v>373</v>
      </c>
      <c r="AG96">
        <v>0</v>
      </c>
      <c r="AH96">
        <v>0.5</v>
      </c>
      <c r="AI96">
        <v>1</v>
      </c>
    </row>
    <row r="97" spans="1:36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1113</v>
      </c>
      <c r="AE97">
        <v>720</v>
      </c>
      <c r="AF97" t="s">
        <v>376</v>
      </c>
      <c r="AG97">
        <v>0</v>
      </c>
      <c r="AH97">
        <v>0.5</v>
      </c>
      <c r="AI97">
        <v>1</v>
      </c>
    </row>
    <row r="98" spans="1:36" x14ac:dyDescent="0.4">
      <c r="A98">
        <v>4095</v>
      </c>
      <c r="B98" t="s">
        <v>377</v>
      </c>
      <c r="C98" t="s">
        <v>378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1120</v>
      </c>
      <c r="AE98">
        <v>336</v>
      </c>
      <c r="AF98" t="s">
        <v>380</v>
      </c>
      <c r="AG98">
        <v>0</v>
      </c>
      <c r="AH98">
        <v>0.5</v>
      </c>
      <c r="AI98">
        <v>1</v>
      </c>
    </row>
    <row r="99" spans="1:36" x14ac:dyDescent="0.4">
      <c r="A99">
        <v>4096</v>
      </c>
      <c r="B99" t="s">
        <v>381</v>
      </c>
      <c r="C99" t="s">
        <v>382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1120</v>
      </c>
      <c r="AE99">
        <v>336</v>
      </c>
      <c r="AF99" t="s">
        <v>383</v>
      </c>
      <c r="AG99">
        <v>0</v>
      </c>
      <c r="AH99">
        <v>0.5</v>
      </c>
      <c r="AI99">
        <v>1</v>
      </c>
    </row>
    <row r="100" spans="1:36" x14ac:dyDescent="0.4">
      <c r="A100">
        <v>4097</v>
      </c>
      <c r="B100" t="s">
        <v>384</v>
      </c>
      <c r="C100" t="s">
        <v>385</v>
      </c>
      <c r="D100">
        <v>36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1162</v>
      </c>
      <c r="AD100" t="s">
        <v>115</v>
      </c>
      <c r="AE100">
        <v>180</v>
      </c>
      <c r="AF100" t="s">
        <v>386</v>
      </c>
      <c r="AG100">
        <v>0</v>
      </c>
      <c r="AH100">
        <v>-1</v>
      </c>
      <c r="AI100">
        <v>1</v>
      </c>
    </row>
    <row r="101" spans="1:36" x14ac:dyDescent="0.4">
      <c r="A101">
        <v>4098</v>
      </c>
      <c r="B101" t="s">
        <v>387</v>
      </c>
      <c r="C101" t="s">
        <v>388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1120</v>
      </c>
      <c r="AE101">
        <v>336</v>
      </c>
      <c r="AF101" t="s">
        <v>389</v>
      </c>
      <c r="AG101">
        <v>0</v>
      </c>
      <c r="AH101">
        <v>0.5</v>
      </c>
      <c r="AI101">
        <v>1</v>
      </c>
    </row>
    <row r="102" spans="1:36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1120</v>
      </c>
      <c r="AE102">
        <v>216</v>
      </c>
      <c r="AF102" t="s">
        <v>392</v>
      </c>
      <c r="AG102">
        <v>0</v>
      </c>
      <c r="AH102">
        <v>0.5</v>
      </c>
      <c r="AI102">
        <v>1</v>
      </c>
    </row>
    <row r="103" spans="1:36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110</v>
      </c>
      <c r="M103">
        <v>10</v>
      </c>
      <c r="N103">
        <v>1</v>
      </c>
      <c r="O103">
        <v>100</v>
      </c>
      <c r="P103">
        <v>100</v>
      </c>
      <c r="Q103">
        <v>105</v>
      </c>
      <c r="R103">
        <v>95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1121</v>
      </c>
      <c r="AE103">
        <v>576</v>
      </c>
      <c r="AF103" t="s">
        <v>396</v>
      </c>
      <c r="AG103">
        <v>0</v>
      </c>
      <c r="AH103">
        <v>-1</v>
      </c>
      <c r="AI103">
        <v>1</v>
      </c>
    </row>
    <row r="104" spans="1:36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1121</v>
      </c>
      <c r="AE104">
        <v>288</v>
      </c>
      <c r="AF104" t="s">
        <v>400</v>
      </c>
      <c r="AG104">
        <v>0</v>
      </c>
      <c r="AH104">
        <v>0.5</v>
      </c>
      <c r="AI104">
        <v>1</v>
      </c>
    </row>
    <row r="105" spans="1:36" x14ac:dyDescent="0.4">
      <c r="A105">
        <v>4102</v>
      </c>
      <c r="B105" t="s">
        <v>401</v>
      </c>
      <c r="C105" t="s">
        <v>402</v>
      </c>
      <c r="D105">
        <v>22</v>
      </c>
      <c r="E105">
        <v>100</v>
      </c>
      <c r="F105">
        <v>100</v>
      </c>
      <c r="G105">
        <v>100</v>
      </c>
      <c r="H105">
        <v>50</v>
      </c>
      <c r="I105">
        <v>80</v>
      </c>
      <c r="J105">
        <v>80</v>
      </c>
      <c r="K105">
        <v>100</v>
      </c>
      <c r="L105">
        <v>90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1113</v>
      </c>
      <c r="AE105">
        <v>312</v>
      </c>
      <c r="AF105" t="s">
        <v>403</v>
      </c>
      <c r="AG105">
        <v>0</v>
      </c>
      <c r="AH105">
        <v>0.5</v>
      </c>
      <c r="AI105">
        <v>1</v>
      </c>
      <c r="AJ105" t="s">
        <v>1174</v>
      </c>
    </row>
    <row r="106" spans="1:36" x14ac:dyDescent="0.4">
      <c r="A106">
        <v>4103</v>
      </c>
      <c r="B106" t="s">
        <v>404</v>
      </c>
      <c r="C106" t="s">
        <v>405</v>
      </c>
      <c r="D106">
        <v>45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1120</v>
      </c>
      <c r="AE106">
        <v>288</v>
      </c>
      <c r="AF106" t="s">
        <v>406</v>
      </c>
      <c r="AG106">
        <v>0</v>
      </c>
      <c r="AH106">
        <v>0.5</v>
      </c>
      <c r="AI106">
        <v>1</v>
      </c>
    </row>
    <row r="107" spans="1:36" x14ac:dyDescent="0.4">
      <c r="A107">
        <v>4104</v>
      </c>
      <c r="B107" t="s">
        <v>407</v>
      </c>
      <c r="C107" t="s">
        <v>408</v>
      </c>
      <c r="D107">
        <v>35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1113</v>
      </c>
      <c r="AE107">
        <v>252</v>
      </c>
      <c r="AF107" t="s">
        <v>409</v>
      </c>
      <c r="AG107">
        <v>0</v>
      </c>
      <c r="AH107">
        <v>0.5</v>
      </c>
      <c r="AI107">
        <v>1</v>
      </c>
    </row>
    <row r="108" spans="1:36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1113</v>
      </c>
      <c r="AE108">
        <v>504</v>
      </c>
      <c r="AF108" t="s">
        <v>412</v>
      </c>
      <c r="AG108">
        <v>0</v>
      </c>
      <c r="AH108">
        <v>0.5</v>
      </c>
      <c r="AI108">
        <v>1</v>
      </c>
    </row>
    <row r="109" spans="1:36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E109">
        <v>166</v>
      </c>
      <c r="AF109" t="s">
        <v>415</v>
      </c>
      <c r="AG109">
        <v>0</v>
      </c>
      <c r="AH109">
        <v>-1</v>
      </c>
      <c r="AI109">
        <v>1</v>
      </c>
    </row>
    <row r="110" spans="1:36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E110">
        <v>336</v>
      </c>
      <c r="AF110" t="s">
        <v>419</v>
      </c>
      <c r="AG110">
        <v>0</v>
      </c>
      <c r="AH110">
        <v>0.5</v>
      </c>
      <c r="AI110">
        <v>1</v>
      </c>
    </row>
    <row r="111" spans="1:36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422</v>
      </c>
      <c r="AG111">
        <v>0</v>
      </c>
      <c r="AH111">
        <v>0.5</v>
      </c>
      <c r="AI111">
        <v>1</v>
      </c>
    </row>
    <row r="112" spans="1:36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1121</v>
      </c>
      <c r="AE112">
        <v>168</v>
      </c>
      <c r="AF112" t="s">
        <v>425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1118</v>
      </c>
      <c r="AE113">
        <v>562</v>
      </c>
      <c r="AF113" t="s">
        <v>428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429</v>
      </c>
      <c r="C114" t="s">
        <v>430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>
        <v>504</v>
      </c>
      <c r="AF114" t="s">
        <v>431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1098</v>
      </c>
      <c r="AE115">
        <v>240</v>
      </c>
      <c r="AF115" t="s">
        <v>434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435</v>
      </c>
      <c r="C116" t="s">
        <v>436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1098</v>
      </c>
      <c r="AE116">
        <v>240</v>
      </c>
      <c r="AF116" t="s">
        <v>438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439</v>
      </c>
      <c r="C117" t="s">
        <v>440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1098</v>
      </c>
      <c r="AE117">
        <v>240</v>
      </c>
      <c r="AF117" t="s">
        <v>441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1121</v>
      </c>
      <c r="AE118">
        <v>240</v>
      </c>
      <c r="AF118" t="s">
        <v>444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140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110</v>
      </c>
      <c r="R119">
        <v>95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>
        <v>576</v>
      </c>
      <c r="AF119" t="s">
        <v>447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448</v>
      </c>
      <c r="C120" t="s">
        <v>449</v>
      </c>
      <c r="D120">
        <v>74</v>
      </c>
      <c r="E120">
        <v>100</v>
      </c>
      <c r="F120">
        <v>120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20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1121</v>
      </c>
      <c r="AE120">
        <v>624</v>
      </c>
      <c r="AF120" t="s">
        <v>450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1121</v>
      </c>
      <c r="AE121">
        <v>540</v>
      </c>
      <c r="AF121" t="s">
        <v>453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454</v>
      </c>
      <c r="C122" t="s">
        <v>455</v>
      </c>
      <c r="D122">
        <v>26</v>
      </c>
      <c r="E122">
        <v>100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>
        <v>504</v>
      </c>
      <c r="AF122" t="s">
        <v>457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1121</v>
      </c>
      <c r="AE123">
        <v>480</v>
      </c>
      <c r="AF123" t="s">
        <v>460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130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1114</v>
      </c>
      <c r="AD124" t="s">
        <v>1120</v>
      </c>
      <c r="AE124">
        <v>864</v>
      </c>
      <c r="AF124" t="s">
        <v>463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1121</v>
      </c>
      <c r="AE125">
        <v>192</v>
      </c>
      <c r="AF125" t="s">
        <v>466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467</v>
      </c>
      <c r="C126" t="s">
        <v>468</v>
      </c>
      <c r="D126">
        <v>32</v>
      </c>
      <c r="E126">
        <v>100</v>
      </c>
      <c r="F126">
        <v>120</v>
      </c>
      <c r="G126">
        <v>0</v>
      </c>
      <c r="H126">
        <v>80</v>
      </c>
      <c r="I126">
        <v>80</v>
      </c>
      <c r="J126">
        <v>80</v>
      </c>
      <c r="K126">
        <v>100</v>
      </c>
      <c r="L126">
        <v>130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>
        <v>288</v>
      </c>
      <c r="AF126" t="s">
        <v>471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0</v>
      </c>
      <c r="H127">
        <v>90</v>
      </c>
      <c r="I127">
        <v>75</v>
      </c>
      <c r="J127">
        <v>80</v>
      </c>
      <c r="K127">
        <v>100</v>
      </c>
      <c r="L127">
        <v>110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>
        <v>768</v>
      </c>
      <c r="AF127" t="s">
        <v>474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475</v>
      </c>
      <c r="C128" t="s">
        <v>476</v>
      </c>
      <c r="D128">
        <v>35</v>
      </c>
      <c r="E128">
        <v>85</v>
      </c>
      <c r="F128">
        <v>110</v>
      </c>
      <c r="G128">
        <v>0</v>
      </c>
      <c r="H128">
        <v>70</v>
      </c>
      <c r="I128">
        <v>130</v>
      </c>
      <c r="J128">
        <v>320</v>
      </c>
      <c r="K128">
        <v>50</v>
      </c>
      <c r="L128">
        <v>100</v>
      </c>
      <c r="M128">
        <v>10</v>
      </c>
      <c r="N128">
        <v>1</v>
      </c>
      <c r="O128">
        <v>70</v>
      </c>
      <c r="P128">
        <v>80</v>
      </c>
      <c r="Q128">
        <v>120</v>
      </c>
      <c r="R128">
        <v>100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1118</v>
      </c>
      <c r="AE128">
        <v>288</v>
      </c>
      <c r="AF128" t="s">
        <v>477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1120</v>
      </c>
      <c r="AE129">
        <v>288</v>
      </c>
      <c r="AF129" t="s">
        <v>481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0</v>
      </c>
      <c r="H130">
        <v>90</v>
      </c>
      <c r="I130">
        <v>110</v>
      </c>
      <c r="J130">
        <v>80</v>
      </c>
      <c r="K130">
        <v>70</v>
      </c>
      <c r="L130">
        <v>120</v>
      </c>
      <c r="M130">
        <v>10</v>
      </c>
      <c r="N130">
        <v>1</v>
      </c>
      <c r="O130">
        <v>100</v>
      </c>
      <c r="P130">
        <v>100</v>
      </c>
      <c r="Q130">
        <v>105</v>
      </c>
      <c r="R130">
        <v>120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1108</v>
      </c>
      <c r="AD130" t="s">
        <v>99</v>
      </c>
      <c r="AE130">
        <v>288</v>
      </c>
      <c r="AF130" t="s">
        <v>485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486</v>
      </c>
      <c r="C131" t="s">
        <v>487</v>
      </c>
      <c r="D131">
        <v>47</v>
      </c>
      <c r="E131">
        <v>110</v>
      </c>
      <c r="F131">
        <v>100</v>
      </c>
      <c r="G131">
        <v>100</v>
      </c>
      <c r="H131">
        <v>90</v>
      </c>
      <c r="I131">
        <v>95</v>
      </c>
      <c r="J131">
        <v>110</v>
      </c>
      <c r="K131">
        <v>60</v>
      </c>
      <c r="L131">
        <v>115</v>
      </c>
      <c r="M131">
        <v>10</v>
      </c>
      <c r="N131">
        <v>1</v>
      </c>
      <c r="O131">
        <v>100</v>
      </c>
      <c r="P131">
        <v>100</v>
      </c>
      <c r="Q131">
        <v>115</v>
      </c>
      <c r="R131">
        <v>105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1175</v>
      </c>
      <c r="AD131" t="s">
        <v>1120</v>
      </c>
      <c r="AE131">
        <v>480</v>
      </c>
      <c r="AF131" t="s">
        <v>488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489</v>
      </c>
      <c r="C132" t="s">
        <v>490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E132">
        <v>216</v>
      </c>
      <c r="AF132" t="s">
        <v>491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492</v>
      </c>
      <c r="C133" t="s">
        <v>493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E133">
        <v>672</v>
      </c>
      <c r="AF133" t="s">
        <v>495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496</v>
      </c>
      <c r="C134" t="s">
        <v>497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150</v>
      </c>
      <c r="J134">
        <v>240</v>
      </c>
      <c r="K134">
        <v>150</v>
      </c>
      <c r="L134">
        <v>140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1120</v>
      </c>
      <c r="AE134">
        <v>480</v>
      </c>
      <c r="AF134" t="s">
        <v>498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499</v>
      </c>
      <c r="C135" t="s">
        <v>500</v>
      </c>
      <c r="D135">
        <v>31</v>
      </c>
      <c r="E135">
        <v>100</v>
      </c>
      <c r="F135">
        <v>40</v>
      </c>
      <c r="G135">
        <v>20</v>
      </c>
      <c r="H135">
        <v>90</v>
      </c>
      <c r="I135">
        <v>100</v>
      </c>
      <c r="J135">
        <v>105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1120</v>
      </c>
      <c r="AE135">
        <v>144</v>
      </c>
      <c r="AF135" t="s">
        <v>501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1108</v>
      </c>
      <c r="AD136" t="s">
        <v>1118</v>
      </c>
      <c r="AE136">
        <v>480</v>
      </c>
      <c r="AF136" t="s">
        <v>504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505</v>
      </c>
      <c r="C137" t="s">
        <v>506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1121</v>
      </c>
      <c r="AE137">
        <v>288</v>
      </c>
      <c r="AF137" t="s">
        <v>508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50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1121</v>
      </c>
      <c r="AE138">
        <v>192</v>
      </c>
      <c r="AF138" t="s">
        <v>513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514</v>
      </c>
      <c r="C139" t="s">
        <v>515</v>
      </c>
      <c r="D139">
        <v>52</v>
      </c>
      <c r="E139">
        <v>100</v>
      </c>
      <c r="F139">
        <v>130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1120</v>
      </c>
      <c r="AE139">
        <v>576</v>
      </c>
      <c r="AF139" t="s">
        <v>517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1120</v>
      </c>
      <c r="AE140">
        <v>480</v>
      </c>
      <c r="AF140" t="s">
        <v>520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70</v>
      </c>
      <c r="M141">
        <v>20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E141">
        <v>720</v>
      </c>
      <c r="AF141" t="s">
        <v>523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130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99</v>
      </c>
      <c r="AE142">
        <v>816</v>
      </c>
      <c r="AF142" t="s">
        <v>526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1113</v>
      </c>
      <c r="AE143">
        <v>336</v>
      </c>
      <c r="AF143" t="s">
        <v>529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530</v>
      </c>
      <c r="C144" t="s">
        <v>531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>
        <v>600</v>
      </c>
      <c r="AF144" t="s">
        <v>534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535</v>
      </c>
      <c r="C145" t="s">
        <v>536</v>
      </c>
      <c r="D145">
        <v>42</v>
      </c>
      <c r="E145">
        <v>120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1120</v>
      </c>
      <c r="AE145">
        <v>672</v>
      </c>
      <c r="AF145" t="s">
        <v>537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E146">
        <v>336</v>
      </c>
      <c r="AF146" t="s">
        <v>540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E147">
        <v>480</v>
      </c>
      <c r="AF147" t="s">
        <v>543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544</v>
      </c>
      <c r="C148" t="s">
        <v>545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1120</v>
      </c>
      <c r="AE148">
        <v>720</v>
      </c>
      <c r="AF148" t="s">
        <v>548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549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E149">
        <v>720</v>
      </c>
      <c r="AF149" t="s">
        <v>548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551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1121</v>
      </c>
      <c r="AE150">
        <v>1152</v>
      </c>
      <c r="AF150" t="s">
        <v>552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553</v>
      </c>
      <c r="C151" t="s">
        <v>554</v>
      </c>
      <c r="D151">
        <v>33</v>
      </c>
      <c r="E151">
        <v>98</v>
      </c>
      <c r="F151">
        <v>130</v>
      </c>
      <c r="G151">
        <v>100</v>
      </c>
      <c r="H151">
        <v>130</v>
      </c>
      <c r="I151">
        <v>110</v>
      </c>
      <c r="J151">
        <v>110</v>
      </c>
      <c r="K151">
        <v>130</v>
      </c>
      <c r="L151">
        <v>110</v>
      </c>
      <c r="M151">
        <v>10</v>
      </c>
      <c r="N151">
        <v>1</v>
      </c>
      <c r="O151">
        <v>20</v>
      </c>
      <c r="P151">
        <v>70</v>
      </c>
      <c r="Q151">
        <v>105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1113</v>
      </c>
      <c r="AE151">
        <v>288</v>
      </c>
      <c r="AF151" t="s">
        <v>555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15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1121</v>
      </c>
      <c r="AE152">
        <v>288</v>
      </c>
      <c r="AF152" t="s">
        <v>559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560</v>
      </c>
      <c r="C153" t="s">
        <v>561</v>
      </c>
      <c r="D153">
        <v>69</v>
      </c>
      <c r="E153">
        <v>100</v>
      </c>
      <c r="F153">
        <v>100</v>
      </c>
      <c r="G153">
        <v>100</v>
      </c>
      <c r="H153">
        <v>100</v>
      </c>
      <c r="I153">
        <v>110</v>
      </c>
      <c r="J153">
        <v>100</v>
      </c>
      <c r="K153">
        <v>170</v>
      </c>
      <c r="L153">
        <v>80</v>
      </c>
      <c r="M153">
        <v>8</v>
      </c>
      <c r="N153">
        <v>1</v>
      </c>
      <c r="O153">
        <v>140</v>
      </c>
      <c r="P153">
        <v>140</v>
      </c>
      <c r="Q153">
        <v>115</v>
      </c>
      <c r="R153">
        <v>110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1121</v>
      </c>
      <c r="AE153">
        <v>120</v>
      </c>
      <c r="AF153" t="s">
        <v>563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110</v>
      </c>
      <c r="H154">
        <v>100</v>
      </c>
      <c r="I154">
        <v>100</v>
      </c>
      <c r="J154">
        <v>100</v>
      </c>
      <c r="K154">
        <v>170</v>
      </c>
      <c r="L154">
        <v>80</v>
      </c>
      <c r="M154">
        <v>20</v>
      </c>
      <c r="N154">
        <v>1</v>
      </c>
      <c r="O154">
        <v>40</v>
      </c>
      <c r="P154">
        <v>110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E154">
        <v>180</v>
      </c>
      <c r="AF154" t="s">
        <v>567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507</v>
      </c>
      <c r="AD155" t="s">
        <v>1121</v>
      </c>
      <c r="AE155">
        <v>216</v>
      </c>
      <c r="AF155" t="s">
        <v>570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E156">
        <v>166</v>
      </c>
      <c r="AF156" t="s">
        <v>573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574</v>
      </c>
      <c r="C157" t="s">
        <v>575</v>
      </c>
      <c r="D157">
        <v>43</v>
      </c>
      <c r="E157">
        <v>90</v>
      </c>
      <c r="F157">
        <v>100</v>
      </c>
      <c r="G157">
        <v>100</v>
      </c>
      <c r="H157">
        <v>60</v>
      </c>
      <c r="I157">
        <v>130</v>
      </c>
      <c r="J157">
        <v>420</v>
      </c>
      <c r="K157">
        <v>90</v>
      </c>
      <c r="L157">
        <v>110</v>
      </c>
      <c r="M157">
        <v>10</v>
      </c>
      <c r="N157">
        <v>1</v>
      </c>
      <c r="O157">
        <v>0</v>
      </c>
      <c r="P157">
        <v>190</v>
      </c>
      <c r="Q157">
        <v>100</v>
      </c>
      <c r="R157">
        <v>130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1120</v>
      </c>
      <c r="AE157">
        <v>900</v>
      </c>
      <c r="AF157" t="s">
        <v>576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577</v>
      </c>
      <c r="C158" t="s">
        <v>578</v>
      </c>
      <c r="D158">
        <v>59</v>
      </c>
      <c r="E158">
        <v>110</v>
      </c>
      <c r="F158">
        <v>100</v>
      </c>
      <c r="G158">
        <v>120</v>
      </c>
      <c r="H158">
        <v>80</v>
      </c>
      <c r="I158">
        <v>200</v>
      </c>
      <c r="J158">
        <v>100</v>
      </c>
      <c r="K158">
        <v>110</v>
      </c>
      <c r="L158">
        <v>110</v>
      </c>
      <c r="M158">
        <v>10</v>
      </c>
      <c r="N158">
        <v>1</v>
      </c>
      <c r="O158">
        <v>50</v>
      </c>
      <c r="P158">
        <v>140</v>
      </c>
      <c r="Q158">
        <v>105</v>
      </c>
      <c r="R158">
        <v>115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1121</v>
      </c>
      <c r="AE158">
        <v>468</v>
      </c>
      <c r="AF158" t="s">
        <v>579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580</v>
      </c>
      <c r="C159" t="s">
        <v>581</v>
      </c>
      <c r="D159">
        <v>44</v>
      </c>
      <c r="E159">
        <v>90</v>
      </c>
      <c r="F159">
        <v>100</v>
      </c>
      <c r="G159">
        <v>60</v>
      </c>
      <c r="H159">
        <v>40</v>
      </c>
      <c r="I159">
        <v>100</v>
      </c>
      <c r="J159">
        <v>100</v>
      </c>
      <c r="K159">
        <v>90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1121</v>
      </c>
      <c r="AE159">
        <v>288</v>
      </c>
      <c r="AF159" t="s">
        <v>582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90</v>
      </c>
      <c r="G160">
        <v>100</v>
      </c>
      <c r="H160">
        <v>60</v>
      </c>
      <c r="I160">
        <v>100</v>
      </c>
      <c r="J160">
        <v>100</v>
      </c>
      <c r="K160">
        <v>120</v>
      </c>
      <c r="L160">
        <v>120</v>
      </c>
      <c r="M160">
        <v>10</v>
      </c>
      <c r="N160">
        <v>3</v>
      </c>
      <c r="O160">
        <v>100</v>
      </c>
      <c r="P160">
        <v>100</v>
      </c>
      <c r="Q160">
        <v>110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1113</v>
      </c>
      <c r="AE160">
        <v>384</v>
      </c>
      <c r="AF160" t="s">
        <v>586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170</v>
      </c>
      <c r="H161">
        <v>90</v>
      </c>
      <c r="I161">
        <v>95</v>
      </c>
      <c r="J161">
        <v>100</v>
      </c>
      <c r="K161">
        <v>130</v>
      </c>
      <c r="L161">
        <v>70</v>
      </c>
      <c r="M161">
        <v>10</v>
      </c>
      <c r="N161">
        <v>3</v>
      </c>
      <c r="O161">
        <v>110</v>
      </c>
      <c r="P161">
        <v>170</v>
      </c>
      <c r="Q161">
        <v>120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E161">
        <v>720</v>
      </c>
      <c r="AF161" t="s">
        <v>589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1121</v>
      </c>
      <c r="AE162">
        <v>540</v>
      </c>
      <c r="AF162" t="s">
        <v>592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1121</v>
      </c>
      <c r="AE163">
        <v>768</v>
      </c>
      <c r="AF163" t="s">
        <v>595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558</v>
      </c>
      <c r="AD164" t="s">
        <v>1121</v>
      </c>
      <c r="AE164">
        <v>768</v>
      </c>
      <c r="AF164" t="s">
        <v>598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1121</v>
      </c>
      <c r="AE165">
        <v>480</v>
      </c>
      <c r="AF165" t="s">
        <v>601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1113</v>
      </c>
      <c r="AE166">
        <v>432</v>
      </c>
      <c r="AF166" t="s">
        <v>604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1085</v>
      </c>
      <c r="AD167" t="s">
        <v>1120</v>
      </c>
      <c r="AE167">
        <v>620</v>
      </c>
      <c r="AF167" t="s">
        <v>607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608</v>
      </c>
      <c r="C168" t="s">
        <v>609</v>
      </c>
      <c r="D168">
        <v>67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200</v>
      </c>
      <c r="K168">
        <v>500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1121</v>
      </c>
      <c r="AE168">
        <v>312</v>
      </c>
      <c r="AF168" t="s">
        <v>610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611</v>
      </c>
      <c r="C169" t="s">
        <v>612</v>
      </c>
      <c r="D169">
        <v>57</v>
      </c>
      <c r="E169">
        <v>90</v>
      </c>
      <c r="F169">
        <v>100</v>
      </c>
      <c r="G169">
        <v>100</v>
      </c>
      <c r="H169">
        <v>70</v>
      </c>
      <c r="I169">
        <v>130</v>
      </c>
      <c r="J169">
        <v>70</v>
      </c>
      <c r="K169">
        <v>100</v>
      </c>
      <c r="L169">
        <v>100</v>
      </c>
      <c r="M169">
        <v>10</v>
      </c>
      <c r="N169">
        <v>7</v>
      </c>
      <c r="O169">
        <v>80</v>
      </c>
      <c r="P169">
        <v>80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1121</v>
      </c>
      <c r="AE169">
        <v>336</v>
      </c>
      <c r="AF169" t="s">
        <v>613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1121</v>
      </c>
      <c r="AE170">
        <v>768</v>
      </c>
      <c r="AF170" t="s">
        <v>616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15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1121</v>
      </c>
      <c r="AE171">
        <v>576</v>
      </c>
      <c r="AF171" t="s">
        <v>620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1120</v>
      </c>
      <c r="AE172">
        <v>720</v>
      </c>
      <c r="AF172" t="s">
        <v>623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E173">
        <v>192</v>
      </c>
      <c r="AF173" t="s">
        <v>626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627</v>
      </c>
      <c r="C174" t="s">
        <v>628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1121</v>
      </c>
      <c r="AE174">
        <v>840</v>
      </c>
      <c r="AF174" t="s">
        <v>629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630</v>
      </c>
      <c r="C175" t="s">
        <v>631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1121</v>
      </c>
      <c r="AE175">
        <v>1080</v>
      </c>
      <c r="AF175" t="s">
        <v>632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1121</v>
      </c>
      <c r="AE176">
        <v>240</v>
      </c>
      <c r="AF176" t="s">
        <v>635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1167</v>
      </c>
      <c r="AD177" t="s">
        <v>1121</v>
      </c>
      <c r="AE177">
        <v>384</v>
      </c>
      <c r="AF177" t="s">
        <v>638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639</v>
      </c>
      <c r="C178" t="s">
        <v>640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641</v>
      </c>
      <c r="AD178" t="s">
        <v>1121</v>
      </c>
      <c r="AE178">
        <v>216</v>
      </c>
      <c r="AF178" t="s">
        <v>642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1122</v>
      </c>
      <c r="AE179">
        <v>720</v>
      </c>
      <c r="AF179" t="s">
        <v>645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646</v>
      </c>
      <c r="C180" t="s">
        <v>647</v>
      </c>
      <c r="D180">
        <v>40</v>
      </c>
      <c r="E180">
        <v>100</v>
      </c>
      <c r="F180">
        <v>100</v>
      </c>
      <c r="G180">
        <v>0</v>
      </c>
      <c r="H180">
        <v>100</v>
      </c>
      <c r="I180">
        <v>100</v>
      </c>
      <c r="J180">
        <v>100</v>
      </c>
      <c r="K180">
        <v>100</v>
      </c>
      <c r="L180">
        <v>110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E180">
        <v>408</v>
      </c>
      <c r="AF180" t="s">
        <v>648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649</v>
      </c>
      <c r="C181" t="s">
        <v>650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1121</v>
      </c>
      <c r="AE181">
        <v>192</v>
      </c>
      <c r="AF181" t="s">
        <v>651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E182">
        <v>780</v>
      </c>
      <c r="AF182" t="s">
        <v>654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655</v>
      </c>
      <c r="C183" t="s">
        <v>656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1120</v>
      </c>
      <c r="AE183">
        <v>240</v>
      </c>
      <c r="AF183" t="s">
        <v>657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658</v>
      </c>
      <c r="C184" t="s">
        <v>659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1121</v>
      </c>
      <c r="AE184">
        <v>288</v>
      </c>
      <c r="AF184" t="s">
        <v>660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1121</v>
      </c>
      <c r="AE185">
        <v>192</v>
      </c>
      <c r="AF185" t="s">
        <v>663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1121</v>
      </c>
      <c r="AE186">
        <v>480</v>
      </c>
      <c r="AF186" t="s">
        <v>666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E187">
        <v>432</v>
      </c>
      <c r="AF187" t="s">
        <v>669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E188">
        <v>720</v>
      </c>
      <c r="AF188" t="s">
        <v>672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41</v>
      </c>
      <c r="AD189" t="s">
        <v>1120</v>
      </c>
      <c r="AE189">
        <v>288</v>
      </c>
      <c r="AF189" t="s">
        <v>675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1120</v>
      </c>
      <c r="AE190">
        <v>432</v>
      </c>
      <c r="AF190" t="s">
        <v>678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100</v>
      </c>
      <c r="L191">
        <v>110</v>
      </c>
      <c r="M191">
        <v>20</v>
      </c>
      <c r="N191">
        <v>1</v>
      </c>
      <c r="O191">
        <v>120</v>
      </c>
      <c r="P191">
        <v>120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1121</v>
      </c>
      <c r="AE191">
        <v>576</v>
      </c>
      <c r="AF191" t="s">
        <v>682</v>
      </c>
      <c r="AG191">
        <v>2.5</v>
      </c>
      <c r="AH191">
        <v>0.5</v>
      </c>
      <c r="AI191">
        <v>1</v>
      </c>
    </row>
    <row r="192" spans="1:35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E192">
        <v>576</v>
      </c>
      <c r="AF192" t="s">
        <v>685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686</v>
      </c>
      <c r="C193" t="s">
        <v>687</v>
      </c>
      <c r="D193">
        <v>24</v>
      </c>
      <c r="E193">
        <v>110</v>
      </c>
      <c r="F193">
        <v>100</v>
      </c>
      <c r="G193">
        <v>100</v>
      </c>
      <c r="H193">
        <v>100</v>
      </c>
      <c r="I193">
        <v>90</v>
      </c>
      <c r="J193">
        <v>100</v>
      </c>
      <c r="K193">
        <v>100</v>
      </c>
      <c r="L193">
        <v>100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E193">
        <v>720</v>
      </c>
      <c r="AF193" t="s">
        <v>688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1118</v>
      </c>
      <c r="AE194">
        <v>480</v>
      </c>
      <c r="AF194" t="s">
        <v>691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1113</v>
      </c>
      <c r="AE195">
        <v>420</v>
      </c>
      <c r="AF195" t="s">
        <v>694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100</v>
      </c>
      <c r="H196">
        <v>120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1113</v>
      </c>
      <c r="AE196">
        <v>192</v>
      </c>
      <c r="AF196" t="s">
        <v>697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698</v>
      </c>
      <c r="C197" t="s">
        <v>699</v>
      </c>
      <c r="D197">
        <v>31</v>
      </c>
      <c r="E197">
        <v>100</v>
      </c>
      <c r="F197">
        <v>100</v>
      </c>
      <c r="G197">
        <v>100</v>
      </c>
      <c r="H197">
        <v>80</v>
      </c>
      <c r="I197">
        <v>90</v>
      </c>
      <c r="J197">
        <v>120</v>
      </c>
      <c r="K197">
        <v>100</v>
      </c>
      <c r="L197">
        <v>100</v>
      </c>
      <c r="M197">
        <v>10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1113</v>
      </c>
      <c r="AE197">
        <v>468</v>
      </c>
      <c r="AF197" t="s">
        <v>700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90</v>
      </c>
      <c r="J198">
        <v>100</v>
      </c>
      <c r="K198">
        <v>100</v>
      </c>
      <c r="L198">
        <v>100</v>
      </c>
      <c r="M198">
        <v>10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1120</v>
      </c>
      <c r="AE198">
        <v>384</v>
      </c>
      <c r="AF198" t="s">
        <v>703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704</v>
      </c>
      <c r="C199" t="s">
        <v>705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15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286</v>
      </c>
      <c r="AD199" t="s">
        <v>1121</v>
      </c>
      <c r="AE199">
        <v>384</v>
      </c>
      <c r="AF199" t="s">
        <v>706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90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1113</v>
      </c>
      <c r="AE200">
        <v>432</v>
      </c>
      <c r="AF200" t="s">
        <v>709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710</v>
      </c>
      <c r="C201" t="s">
        <v>711</v>
      </c>
      <c r="D201">
        <v>35</v>
      </c>
      <c r="E201">
        <v>100</v>
      </c>
      <c r="F201">
        <v>100</v>
      </c>
      <c r="G201">
        <v>100</v>
      </c>
      <c r="H201">
        <v>30</v>
      </c>
      <c r="I201">
        <v>30</v>
      </c>
      <c r="J201">
        <v>30</v>
      </c>
      <c r="K201">
        <v>100</v>
      </c>
      <c r="L201">
        <v>30</v>
      </c>
      <c r="M201">
        <v>5</v>
      </c>
      <c r="N201">
        <v>1</v>
      </c>
      <c r="O201">
        <v>50</v>
      </c>
      <c r="P201">
        <v>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E201">
        <v>240</v>
      </c>
      <c r="AF201" t="s">
        <v>712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713</v>
      </c>
      <c r="C202" t="s">
        <v>714</v>
      </c>
      <c r="D202">
        <v>41</v>
      </c>
      <c r="E202">
        <v>120</v>
      </c>
      <c r="F202">
        <v>100</v>
      </c>
      <c r="G202">
        <v>100</v>
      </c>
      <c r="H202">
        <v>120</v>
      </c>
      <c r="I202">
        <v>90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110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E202">
        <v>216</v>
      </c>
      <c r="AF202" t="s">
        <v>715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716</v>
      </c>
      <c r="C203" t="s">
        <v>717</v>
      </c>
      <c r="D203">
        <v>38</v>
      </c>
      <c r="E203">
        <v>120</v>
      </c>
      <c r="F203">
        <v>100</v>
      </c>
      <c r="G203">
        <v>100</v>
      </c>
      <c r="H203">
        <v>100</v>
      </c>
      <c r="I203">
        <v>90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E203">
        <v>192</v>
      </c>
      <c r="AF203" t="s">
        <v>718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719</v>
      </c>
      <c r="C204" t="s">
        <v>720</v>
      </c>
      <c r="D204">
        <v>53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99</v>
      </c>
      <c r="AE204">
        <v>108</v>
      </c>
      <c r="AF204" t="s">
        <v>721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722</v>
      </c>
      <c r="C205" t="s">
        <v>723</v>
      </c>
      <c r="D205">
        <v>55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1113</v>
      </c>
      <c r="AE205">
        <v>288</v>
      </c>
      <c r="AF205" t="s">
        <v>725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726</v>
      </c>
      <c r="C206" t="s">
        <v>727</v>
      </c>
      <c r="D206">
        <v>53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15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1113</v>
      </c>
      <c r="AE206">
        <v>504</v>
      </c>
      <c r="AF206" t="s">
        <v>728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1121</v>
      </c>
      <c r="AE207">
        <v>576</v>
      </c>
      <c r="AF207" t="s">
        <v>731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100</v>
      </c>
      <c r="K208">
        <v>100</v>
      </c>
      <c r="L208">
        <v>120</v>
      </c>
      <c r="M208">
        <v>15</v>
      </c>
      <c r="N208">
        <v>1</v>
      </c>
      <c r="O208">
        <v>70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1121</v>
      </c>
      <c r="AE208">
        <v>360</v>
      </c>
      <c r="AF208" t="s">
        <v>734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15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1113</v>
      </c>
      <c r="AE209">
        <v>2112</v>
      </c>
      <c r="AF209" t="s">
        <v>737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738</v>
      </c>
      <c r="C210" t="s">
        <v>739</v>
      </c>
      <c r="D210">
        <v>62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1120</v>
      </c>
      <c r="AE210">
        <v>384</v>
      </c>
      <c r="AF210" t="s">
        <v>740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741</v>
      </c>
      <c r="C211" t="s">
        <v>742</v>
      </c>
      <c r="D211">
        <v>62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1114</v>
      </c>
      <c r="AD211" t="s">
        <v>99</v>
      </c>
      <c r="AE211">
        <v>972</v>
      </c>
      <c r="AF211" t="s">
        <v>743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100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1121</v>
      </c>
      <c r="AE212">
        <v>384</v>
      </c>
      <c r="AF212" t="s">
        <v>747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15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1110</v>
      </c>
      <c r="AD213" t="s">
        <v>1121</v>
      </c>
      <c r="AE213">
        <v>168</v>
      </c>
      <c r="AF213" t="s">
        <v>750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50</v>
      </c>
      <c r="H214">
        <v>95</v>
      </c>
      <c r="I214">
        <v>130</v>
      </c>
      <c r="J214">
        <v>80</v>
      </c>
      <c r="K214">
        <v>80</v>
      </c>
      <c r="L214">
        <v>110</v>
      </c>
      <c r="M214">
        <v>20</v>
      </c>
      <c r="N214">
        <v>1</v>
      </c>
      <c r="O214">
        <v>130</v>
      </c>
      <c r="P214">
        <v>130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1121</v>
      </c>
      <c r="AE214">
        <v>720</v>
      </c>
      <c r="AF214" t="s">
        <v>754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755</v>
      </c>
      <c r="C215" t="s">
        <v>756</v>
      </c>
      <c r="D215">
        <v>65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1121</v>
      </c>
      <c r="AE215">
        <v>240</v>
      </c>
      <c r="AF215" t="s">
        <v>757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758</v>
      </c>
      <c r="C216" t="s">
        <v>759</v>
      </c>
      <c r="D216">
        <v>53</v>
      </c>
      <c r="E216">
        <v>110</v>
      </c>
      <c r="F216">
        <v>100</v>
      </c>
      <c r="G216">
        <v>100</v>
      </c>
      <c r="H216">
        <v>60</v>
      </c>
      <c r="I216">
        <v>110</v>
      </c>
      <c r="J216">
        <v>110</v>
      </c>
      <c r="K216">
        <v>100</v>
      </c>
      <c r="L216">
        <v>105</v>
      </c>
      <c r="M216">
        <v>15</v>
      </c>
      <c r="N216">
        <v>1</v>
      </c>
      <c r="O216">
        <v>40</v>
      </c>
      <c r="P216">
        <v>100</v>
      </c>
      <c r="Q216">
        <v>110</v>
      </c>
      <c r="R216">
        <v>110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1121</v>
      </c>
      <c r="AE216">
        <v>384</v>
      </c>
      <c r="AF216" t="s">
        <v>760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20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1121</v>
      </c>
      <c r="AE217">
        <v>269</v>
      </c>
      <c r="AF217" t="s">
        <v>764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110</v>
      </c>
      <c r="M218">
        <v>20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1168</v>
      </c>
      <c r="AD218" t="s">
        <v>1121</v>
      </c>
      <c r="AE218">
        <v>408</v>
      </c>
      <c r="AF218" t="s">
        <v>767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768</v>
      </c>
      <c r="C219" t="s">
        <v>769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15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1108</v>
      </c>
      <c r="AD219" t="s">
        <v>1098</v>
      </c>
      <c r="AE219">
        <v>864</v>
      </c>
      <c r="AF219" t="s">
        <v>771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15</v>
      </c>
      <c r="N220">
        <v>1</v>
      </c>
      <c r="O220">
        <v>95</v>
      </c>
      <c r="P220">
        <v>95</v>
      </c>
      <c r="Q220">
        <v>120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1108</v>
      </c>
      <c r="AD220" t="s">
        <v>1098</v>
      </c>
      <c r="AE220">
        <v>480</v>
      </c>
      <c r="AF220" t="s">
        <v>774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775</v>
      </c>
      <c r="C221" t="s">
        <v>776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130</v>
      </c>
      <c r="J221">
        <v>70</v>
      </c>
      <c r="K221">
        <v>100</v>
      </c>
      <c r="L221">
        <v>110</v>
      </c>
      <c r="M221">
        <v>15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1121</v>
      </c>
      <c r="AE221">
        <v>336</v>
      </c>
      <c r="AF221" t="s">
        <v>777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778</v>
      </c>
      <c r="C222" t="s">
        <v>779</v>
      </c>
      <c r="D222">
        <v>66</v>
      </c>
      <c r="E222">
        <v>100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1121</v>
      </c>
      <c r="AE222">
        <v>660</v>
      </c>
      <c r="AF222" t="s">
        <v>781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782</v>
      </c>
      <c r="C223" t="s">
        <v>783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15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1115</v>
      </c>
      <c r="AD223" t="s">
        <v>99</v>
      </c>
      <c r="AE223">
        <v>600</v>
      </c>
      <c r="AF223" t="s">
        <v>785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1121</v>
      </c>
      <c r="AE224">
        <v>288</v>
      </c>
      <c r="AF224" t="s">
        <v>788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110</v>
      </c>
      <c r="M225">
        <v>15</v>
      </c>
      <c r="N225">
        <v>1</v>
      </c>
      <c r="O225">
        <v>90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1121</v>
      </c>
      <c r="AE225">
        <v>540</v>
      </c>
      <c r="AF225" t="s">
        <v>791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110</v>
      </c>
      <c r="M226">
        <v>15</v>
      </c>
      <c r="N226">
        <v>1</v>
      </c>
      <c r="O226">
        <v>130</v>
      </c>
      <c r="P226">
        <v>120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1098</v>
      </c>
      <c r="AE226">
        <v>900</v>
      </c>
      <c r="AF226" t="s">
        <v>795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796</v>
      </c>
      <c r="C227" t="s">
        <v>797</v>
      </c>
      <c r="D227">
        <v>73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20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1098</v>
      </c>
      <c r="AE227">
        <v>1920</v>
      </c>
      <c r="AF227" t="s">
        <v>798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70</v>
      </c>
      <c r="L228">
        <v>100</v>
      </c>
      <c r="M228">
        <v>10</v>
      </c>
      <c r="N228">
        <v>2</v>
      </c>
      <c r="O228">
        <v>150</v>
      </c>
      <c r="P228">
        <v>130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1098</v>
      </c>
      <c r="AE228">
        <v>960</v>
      </c>
      <c r="AF228" t="s">
        <v>801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802</v>
      </c>
      <c r="C229" t="s">
        <v>803</v>
      </c>
      <c r="D229">
        <v>61</v>
      </c>
      <c r="E229">
        <v>120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80</v>
      </c>
      <c r="L229">
        <v>100</v>
      </c>
      <c r="M229">
        <v>15</v>
      </c>
      <c r="N229">
        <v>1</v>
      </c>
      <c r="O229">
        <v>90</v>
      </c>
      <c r="P229">
        <v>90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1121</v>
      </c>
      <c r="AE229">
        <v>660</v>
      </c>
      <c r="AF229" t="s">
        <v>804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1116</v>
      </c>
      <c r="AD230" t="s">
        <v>1121</v>
      </c>
      <c r="AE230">
        <v>720</v>
      </c>
      <c r="AF230" t="s">
        <v>807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110</v>
      </c>
      <c r="M231">
        <v>15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1086</v>
      </c>
      <c r="AD231" t="s">
        <v>99</v>
      </c>
      <c r="AE231">
        <v>432</v>
      </c>
      <c r="AF231" t="s">
        <v>810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1121</v>
      </c>
      <c r="AE232">
        <v>336</v>
      </c>
      <c r="AF232" t="s">
        <v>813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E233">
        <v>360</v>
      </c>
      <c r="AF233" t="s">
        <v>816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1121</v>
      </c>
      <c r="AE234">
        <v>108</v>
      </c>
      <c r="AF234" t="s">
        <v>819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820</v>
      </c>
      <c r="C235" t="s">
        <v>821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15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1117</v>
      </c>
      <c r="AD235" t="s">
        <v>1118</v>
      </c>
      <c r="AE235">
        <v>756</v>
      </c>
      <c r="AF235" t="s">
        <v>822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100</v>
      </c>
      <c r="H236">
        <v>70</v>
      </c>
      <c r="I236">
        <v>140</v>
      </c>
      <c r="J236">
        <v>130</v>
      </c>
      <c r="K236">
        <v>100</v>
      </c>
      <c r="L236">
        <v>100</v>
      </c>
      <c r="M236">
        <v>15</v>
      </c>
      <c r="N236">
        <v>1</v>
      </c>
      <c r="O236">
        <v>80</v>
      </c>
      <c r="P236">
        <v>80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1121</v>
      </c>
      <c r="AE236">
        <v>396</v>
      </c>
      <c r="AF236" t="s">
        <v>825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15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1113</v>
      </c>
      <c r="AE237">
        <v>720</v>
      </c>
      <c r="AF237" t="s">
        <v>829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830</v>
      </c>
      <c r="C238" t="s">
        <v>831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1113</v>
      </c>
      <c r="AE238">
        <v>1248</v>
      </c>
      <c r="AF238" t="s">
        <v>832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833</v>
      </c>
      <c r="C239" t="s">
        <v>834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1121</v>
      </c>
      <c r="AE239">
        <v>522</v>
      </c>
      <c r="AF239" t="s">
        <v>835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836</v>
      </c>
      <c r="C240" t="s">
        <v>837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1121</v>
      </c>
      <c r="AE240">
        <v>1200</v>
      </c>
      <c r="AF240" t="s">
        <v>838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1121</v>
      </c>
      <c r="AE241">
        <v>540</v>
      </c>
      <c r="AF241" t="s">
        <v>842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20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1121</v>
      </c>
      <c r="AE242">
        <v>624</v>
      </c>
      <c r="AF242" t="s">
        <v>846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847</v>
      </c>
      <c r="C243" t="s">
        <v>848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E243">
        <v>432</v>
      </c>
      <c r="AF243" t="s">
        <v>849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E244">
        <v>240</v>
      </c>
      <c r="AF244" t="s">
        <v>852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853</v>
      </c>
      <c r="C245" t="s">
        <v>854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1098</v>
      </c>
      <c r="AE245">
        <v>336</v>
      </c>
      <c r="AF245" t="s">
        <v>855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856</v>
      </c>
      <c r="C246" t="s">
        <v>854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1098</v>
      </c>
      <c r="AE246">
        <v>336</v>
      </c>
      <c r="AF246" t="s">
        <v>857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100</v>
      </c>
      <c r="J247">
        <v>100</v>
      </c>
      <c r="K247">
        <v>80</v>
      </c>
      <c r="L247">
        <v>100</v>
      </c>
      <c r="M247">
        <v>10</v>
      </c>
      <c r="N247">
        <v>3</v>
      </c>
      <c r="O247">
        <v>110</v>
      </c>
      <c r="P247">
        <v>110</v>
      </c>
      <c r="Q247">
        <v>90</v>
      </c>
      <c r="R247">
        <v>90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1096</v>
      </c>
      <c r="AD247" t="s">
        <v>115</v>
      </c>
      <c r="AE247">
        <v>480</v>
      </c>
      <c r="AF247" t="s">
        <v>860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E248">
        <v>432</v>
      </c>
      <c r="AF248" t="s">
        <v>863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864</v>
      </c>
      <c r="C249" t="s">
        <v>865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E249">
        <v>312</v>
      </c>
      <c r="AF249" t="s">
        <v>867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E250">
        <v>720</v>
      </c>
      <c r="AF250" t="s">
        <v>870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871</v>
      </c>
      <c r="C251" t="s">
        <v>872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E251">
        <v>720</v>
      </c>
      <c r="AF251" t="s">
        <v>873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874</v>
      </c>
      <c r="C252" t="s">
        <v>875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E252">
        <v>672</v>
      </c>
      <c r="AF252" t="s">
        <v>877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878</v>
      </c>
      <c r="C253" t="s">
        <v>879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E253">
        <v>540</v>
      </c>
      <c r="AF253" t="s">
        <v>880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881</v>
      </c>
      <c r="C254" t="s">
        <v>882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E254">
        <v>384</v>
      </c>
      <c r="AF254" t="s">
        <v>883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110</v>
      </c>
      <c r="M255">
        <v>10</v>
      </c>
      <c r="N255">
        <v>2</v>
      </c>
      <c r="O255">
        <v>100</v>
      </c>
      <c r="P255">
        <v>100</v>
      </c>
      <c r="Q255">
        <v>90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E255">
        <v>420</v>
      </c>
      <c r="AF255" t="s">
        <v>886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110</v>
      </c>
      <c r="M256">
        <v>10</v>
      </c>
      <c r="N256">
        <v>2</v>
      </c>
      <c r="O256">
        <v>100</v>
      </c>
      <c r="P256">
        <v>100</v>
      </c>
      <c r="Q256">
        <v>90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E256">
        <v>420</v>
      </c>
      <c r="AF256" t="s">
        <v>888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110</v>
      </c>
      <c r="M257">
        <v>10</v>
      </c>
      <c r="N257">
        <v>2</v>
      </c>
      <c r="O257">
        <v>100</v>
      </c>
      <c r="P257">
        <v>100</v>
      </c>
      <c r="Q257">
        <v>90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E257">
        <v>420</v>
      </c>
      <c r="AF257" t="s">
        <v>890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110</v>
      </c>
      <c r="M258">
        <v>10</v>
      </c>
      <c r="N258">
        <v>2</v>
      </c>
      <c r="O258">
        <v>100</v>
      </c>
      <c r="P258">
        <v>100</v>
      </c>
      <c r="Q258">
        <v>90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E258">
        <v>420</v>
      </c>
      <c r="AF258" t="s">
        <v>892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1113</v>
      </c>
      <c r="AE259">
        <v>108</v>
      </c>
      <c r="AF259" t="s">
        <v>895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896</v>
      </c>
      <c r="C260" t="s">
        <v>894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1113</v>
      </c>
      <c r="AE260">
        <v>336</v>
      </c>
      <c r="AF260" t="s">
        <v>898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899</v>
      </c>
      <c r="C261" t="s">
        <v>900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E261">
        <v>1224</v>
      </c>
      <c r="AF261" t="s">
        <v>901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1121</v>
      </c>
      <c r="AE262">
        <v>336</v>
      </c>
      <c r="AF262" t="s">
        <v>904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1121</v>
      </c>
      <c r="AE263">
        <v>384</v>
      </c>
      <c r="AF263" t="s">
        <v>907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200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1107</v>
      </c>
      <c r="AD264" t="s">
        <v>1121</v>
      </c>
      <c r="AE264">
        <v>312</v>
      </c>
      <c r="AF264" t="s">
        <v>910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E265">
        <v>288</v>
      </c>
      <c r="AF265" t="s">
        <v>913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1169</v>
      </c>
      <c r="AD266" t="s">
        <v>1121</v>
      </c>
      <c r="AE266">
        <v>252</v>
      </c>
      <c r="AF266" t="s">
        <v>916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917</v>
      </c>
      <c r="C267" t="s">
        <v>918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1113</v>
      </c>
      <c r="AE267">
        <v>432</v>
      </c>
      <c r="AF267" t="s">
        <v>919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920</v>
      </c>
      <c r="C268" t="s">
        <v>921</v>
      </c>
      <c r="D268">
        <v>74</v>
      </c>
      <c r="E268">
        <v>110</v>
      </c>
      <c r="F268">
        <v>100</v>
      </c>
      <c r="G268">
        <v>100</v>
      </c>
      <c r="H268">
        <v>60</v>
      </c>
      <c r="I268">
        <v>120</v>
      </c>
      <c r="J268">
        <v>110</v>
      </c>
      <c r="K268">
        <v>100</v>
      </c>
      <c r="L268">
        <v>110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1121</v>
      </c>
      <c r="AE268">
        <v>720</v>
      </c>
      <c r="AF268" t="s">
        <v>923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924</v>
      </c>
      <c r="C269" t="s">
        <v>925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1113</v>
      </c>
      <c r="AE269">
        <v>468</v>
      </c>
      <c r="AF269" t="s">
        <v>926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927</v>
      </c>
      <c r="C270" t="s">
        <v>928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1113</v>
      </c>
      <c r="AE270">
        <v>540</v>
      </c>
      <c r="AF270" t="s">
        <v>929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930</v>
      </c>
      <c r="C271" t="s">
        <v>931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1113</v>
      </c>
      <c r="AE271">
        <v>336</v>
      </c>
      <c r="AF271" t="s">
        <v>932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933</v>
      </c>
      <c r="C272" t="s">
        <v>934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E272">
        <v>288</v>
      </c>
      <c r="AF272" t="s">
        <v>935</v>
      </c>
      <c r="AG272">
        <v>0</v>
      </c>
      <c r="AH272">
        <v>0.5</v>
      </c>
      <c r="AI272">
        <v>1</v>
      </c>
    </row>
    <row r="273" spans="1:36" x14ac:dyDescent="0.4">
      <c r="A273">
        <v>4270</v>
      </c>
      <c r="B273" t="s">
        <v>936</v>
      </c>
      <c r="C273" t="s">
        <v>937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1121</v>
      </c>
      <c r="AE273">
        <v>252</v>
      </c>
      <c r="AF273" t="s">
        <v>938</v>
      </c>
      <c r="AG273">
        <v>0</v>
      </c>
      <c r="AH273">
        <v>0.5</v>
      </c>
      <c r="AI273">
        <v>1</v>
      </c>
    </row>
    <row r="274" spans="1:36" x14ac:dyDescent="0.4">
      <c r="A274">
        <v>4271</v>
      </c>
      <c r="B274" t="s">
        <v>939</v>
      </c>
      <c r="C274" t="s">
        <v>940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1121</v>
      </c>
      <c r="AE274">
        <v>576</v>
      </c>
      <c r="AF274" t="s">
        <v>942</v>
      </c>
      <c r="AG274">
        <v>0</v>
      </c>
      <c r="AH274">
        <v>0.5</v>
      </c>
      <c r="AI274">
        <v>1</v>
      </c>
    </row>
    <row r="275" spans="1:36" x14ac:dyDescent="0.4">
      <c r="A275">
        <v>4272</v>
      </c>
      <c r="B275" t="s">
        <v>943</v>
      </c>
      <c r="C275" t="s">
        <v>944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275</v>
      </c>
      <c r="AD275" t="s">
        <v>1120</v>
      </c>
      <c r="AE275">
        <v>576</v>
      </c>
      <c r="AF275" t="s">
        <v>945</v>
      </c>
      <c r="AG275">
        <v>0</v>
      </c>
      <c r="AH275">
        <v>0.5</v>
      </c>
      <c r="AI275">
        <v>1</v>
      </c>
    </row>
    <row r="276" spans="1:36" x14ac:dyDescent="0.4">
      <c r="A276">
        <v>4273</v>
      </c>
      <c r="B276" t="s">
        <v>946</v>
      </c>
      <c r="C276" t="s">
        <v>947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1119</v>
      </c>
      <c r="AE276">
        <v>480</v>
      </c>
      <c r="AF276" t="s">
        <v>948</v>
      </c>
      <c r="AG276">
        <v>0</v>
      </c>
      <c r="AH276">
        <v>0.5</v>
      </c>
      <c r="AI276">
        <v>1</v>
      </c>
    </row>
    <row r="277" spans="1:36" x14ac:dyDescent="0.4">
      <c r="A277">
        <v>4274</v>
      </c>
      <c r="B277" t="s">
        <v>949</v>
      </c>
      <c r="C277" t="s">
        <v>950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1121</v>
      </c>
      <c r="AE277">
        <v>900</v>
      </c>
      <c r="AF277" t="s">
        <v>951</v>
      </c>
      <c r="AG277">
        <v>0</v>
      </c>
      <c r="AH277">
        <v>0.5</v>
      </c>
      <c r="AI277">
        <v>1</v>
      </c>
    </row>
    <row r="278" spans="1:36" x14ac:dyDescent="0.4">
      <c r="A278">
        <v>4275</v>
      </c>
      <c r="B278" t="s">
        <v>952</v>
      </c>
      <c r="C278" t="s">
        <v>953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275</v>
      </c>
      <c r="AD278" t="s">
        <v>1120</v>
      </c>
      <c r="AE278">
        <v>432</v>
      </c>
      <c r="AF278" t="s">
        <v>954</v>
      </c>
      <c r="AG278">
        <v>0</v>
      </c>
      <c r="AH278">
        <v>0.5</v>
      </c>
      <c r="AI278">
        <v>1</v>
      </c>
    </row>
    <row r="279" spans="1:36" x14ac:dyDescent="0.4">
      <c r="A279">
        <v>4276</v>
      </c>
      <c r="B279" t="s">
        <v>955</v>
      </c>
      <c r="C279" t="s">
        <v>956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1121</v>
      </c>
      <c r="AE279">
        <v>288</v>
      </c>
      <c r="AF279" t="s">
        <v>957</v>
      </c>
      <c r="AG279">
        <v>0</v>
      </c>
      <c r="AH279">
        <v>0.5</v>
      </c>
      <c r="AI279">
        <v>1</v>
      </c>
    </row>
    <row r="280" spans="1:36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960</v>
      </c>
      <c r="AD280" t="s">
        <v>1121</v>
      </c>
      <c r="AE280">
        <v>1080</v>
      </c>
      <c r="AF280" t="s">
        <v>961</v>
      </c>
      <c r="AG280">
        <v>0</v>
      </c>
      <c r="AH280">
        <v>0.5</v>
      </c>
      <c r="AI280">
        <v>1</v>
      </c>
    </row>
    <row r="281" spans="1:36" x14ac:dyDescent="0.4">
      <c r="A281">
        <v>4278</v>
      </c>
      <c r="B281" t="s">
        <v>962</v>
      </c>
      <c r="C281" t="s">
        <v>963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1121</v>
      </c>
      <c r="AE281">
        <v>384</v>
      </c>
      <c r="AF281" t="s">
        <v>964</v>
      </c>
      <c r="AG281">
        <v>0</v>
      </c>
      <c r="AH281">
        <v>0.5</v>
      </c>
      <c r="AI281">
        <v>1</v>
      </c>
    </row>
    <row r="282" spans="1:36" x14ac:dyDescent="0.4">
      <c r="A282">
        <v>4279</v>
      </c>
      <c r="B282" t="s">
        <v>965</v>
      </c>
      <c r="C282" t="s">
        <v>966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1121</v>
      </c>
      <c r="AE282">
        <v>540</v>
      </c>
      <c r="AF282" t="s">
        <v>967</v>
      </c>
      <c r="AG282">
        <v>0</v>
      </c>
      <c r="AH282">
        <v>0.5</v>
      </c>
      <c r="AI282">
        <v>1</v>
      </c>
    </row>
    <row r="283" spans="1:36" x14ac:dyDescent="0.4">
      <c r="A283">
        <v>4280</v>
      </c>
      <c r="B283" t="s">
        <v>968</v>
      </c>
      <c r="C283" t="s">
        <v>969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327</v>
      </c>
      <c r="AD283" t="s">
        <v>1113</v>
      </c>
      <c r="AE283">
        <v>720</v>
      </c>
      <c r="AF283" t="s">
        <v>970</v>
      </c>
      <c r="AG283">
        <v>0</v>
      </c>
      <c r="AH283">
        <v>1</v>
      </c>
      <c r="AI283">
        <v>1</v>
      </c>
    </row>
    <row r="284" spans="1:36" x14ac:dyDescent="0.4">
      <c r="A284">
        <v>4281</v>
      </c>
      <c r="B284" t="s">
        <v>971</v>
      </c>
      <c r="C284" t="s">
        <v>972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E284">
        <v>696</v>
      </c>
      <c r="AF284" t="s">
        <v>973</v>
      </c>
      <c r="AG284">
        <v>0</v>
      </c>
      <c r="AH284">
        <v>0.5</v>
      </c>
      <c r="AI284">
        <v>1</v>
      </c>
    </row>
    <row r="285" spans="1:36" x14ac:dyDescent="0.4">
      <c r="A285">
        <v>4282</v>
      </c>
      <c r="B285" t="s">
        <v>974</v>
      </c>
      <c r="C285" t="s">
        <v>975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1093</v>
      </c>
      <c r="AD285" t="s">
        <v>115</v>
      </c>
      <c r="AE285">
        <v>936</v>
      </c>
      <c r="AF285" t="s">
        <v>976</v>
      </c>
      <c r="AG285">
        <v>0</v>
      </c>
      <c r="AH285">
        <v>-1</v>
      </c>
      <c r="AI285">
        <v>1</v>
      </c>
    </row>
    <row r="286" spans="1:36" x14ac:dyDescent="0.4">
      <c r="A286">
        <v>4283</v>
      </c>
      <c r="B286" t="s">
        <v>977</v>
      </c>
      <c r="C286" t="s">
        <v>978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>
        <v>384</v>
      </c>
      <c r="AF286" t="s">
        <v>979</v>
      </c>
      <c r="AG286">
        <v>0</v>
      </c>
      <c r="AH286">
        <v>0.5</v>
      </c>
      <c r="AI286">
        <v>1</v>
      </c>
    </row>
    <row r="287" spans="1:36" x14ac:dyDescent="0.4">
      <c r="A287">
        <v>4284</v>
      </c>
      <c r="B287" t="s">
        <v>980</v>
      </c>
      <c r="C287" t="s">
        <v>981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144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119</v>
      </c>
      <c r="AC287" t="s">
        <v>58</v>
      </c>
      <c r="AD287" t="s">
        <v>59</v>
      </c>
      <c r="AE287">
        <v>0</v>
      </c>
      <c r="AF287" t="s">
        <v>982</v>
      </c>
      <c r="AG287">
        <v>0</v>
      </c>
      <c r="AH287">
        <v>-1</v>
      </c>
      <c r="AI287">
        <v>1</v>
      </c>
      <c r="AJ287" t="s">
        <v>1172</v>
      </c>
    </row>
    <row r="288" spans="1:36" x14ac:dyDescent="0.4">
      <c r="A288">
        <v>4285</v>
      </c>
      <c r="B288" t="s">
        <v>983</v>
      </c>
      <c r="C288" t="s">
        <v>984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985</v>
      </c>
      <c r="AE288">
        <v>216</v>
      </c>
      <c r="AF288" t="s">
        <v>986</v>
      </c>
      <c r="AG288">
        <v>0</v>
      </c>
      <c r="AH288">
        <v>0.5</v>
      </c>
      <c r="AI288">
        <v>1</v>
      </c>
      <c r="AJ288" t="s">
        <v>1172</v>
      </c>
    </row>
    <row r="289" spans="1:36" x14ac:dyDescent="0.4">
      <c r="A289">
        <v>4286</v>
      </c>
      <c r="B289" t="s">
        <v>987</v>
      </c>
      <c r="C289" t="s">
        <v>988</v>
      </c>
      <c r="D289">
        <v>99</v>
      </c>
      <c r="E289">
        <v>140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70</v>
      </c>
      <c r="M289">
        <v>10</v>
      </c>
      <c r="N289">
        <v>3</v>
      </c>
      <c r="O289">
        <v>100</v>
      </c>
      <c r="P289">
        <v>100</v>
      </c>
      <c r="Q289">
        <v>200</v>
      </c>
      <c r="R289">
        <v>200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1166</v>
      </c>
      <c r="AD289" t="s">
        <v>99</v>
      </c>
      <c r="AE289">
        <v>504</v>
      </c>
      <c r="AF289" t="s">
        <v>989</v>
      </c>
      <c r="AG289">
        <v>0</v>
      </c>
      <c r="AH289">
        <v>0.5</v>
      </c>
      <c r="AI289">
        <v>1</v>
      </c>
    </row>
    <row r="290" spans="1:36" x14ac:dyDescent="0.4">
      <c r="A290">
        <v>4287</v>
      </c>
      <c r="B290" t="s">
        <v>990</v>
      </c>
      <c r="C290" t="s">
        <v>991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50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E290">
        <v>504</v>
      </c>
      <c r="AF290" t="s">
        <v>992</v>
      </c>
      <c r="AG290">
        <v>0</v>
      </c>
      <c r="AH290">
        <v>0.5</v>
      </c>
      <c r="AI290">
        <v>1</v>
      </c>
    </row>
    <row r="291" spans="1:36" x14ac:dyDescent="0.4">
      <c r="A291">
        <v>4288</v>
      </c>
      <c r="B291" t="s">
        <v>993</v>
      </c>
      <c r="C291" t="s">
        <v>994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1120</v>
      </c>
      <c r="AE291">
        <v>384</v>
      </c>
      <c r="AF291" t="s">
        <v>995</v>
      </c>
      <c r="AG291">
        <v>0</v>
      </c>
      <c r="AH291">
        <v>0.5</v>
      </c>
      <c r="AI291">
        <v>1</v>
      </c>
    </row>
    <row r="292" spans="1:36" x14ac:dyDescent="0.4">
      <c r="A292">
        <v>4289</v>
      </c>
      <c r="B292" t="s">
        <v>996</v>
      </c>
      <c r="C292" t="s">
        <v>997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E292">
        <v>480</v>
      </c>
      <c r="AF292" t="s">
        <v>998</v>
      </c>
      <c r="AG292">
        <v>0</v>
      </c>
      <c r="AH292">
        <v>0.5</v>
      </c>
      <c r="AI292">
        <v>1</v>
      </c>
    </row>
    <row r="293" spans="1:36" x14ac:dyDescent="0.4">
      <c r="A293">
        <v>4290</v>
      </c>
      <c r="B293" t="s">
        <v>999</v>
      </c>
      <c r="C293" t="s">
        <v>1000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E293">
        <v>576</v>
      </c>
      <c r="AF293" t="s">
        <v>1001</v>
      </c>
      <c r="AG293">
        <v>0</v>
      </c>
      <c r="AH293">
        <v>0.5</v>
      </c>
      <c r="AI293">
        <v>1</v>
      </c>
    </row>
    <row r="294" spans="1:36" x14ac:dyDescent="0.4">
      <c r="A294">
        <v>4291</v>
      </c>
      <c r="B294" t="s">
        <v>1002</v>
      </c>
      <c r="C294" t="s">
        <v>1003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E294">
        <v>432</v>
      </c>
      <c r="AF294" t="s">
        <v>1004</v>
      </c>
      <c r="AG294">
        <v>0</v>
      </c>
      <c r="AH294">
        <v>0.5</v>
      </c>
      <c r="AI294">
        <v>1</v>
      </c>
    </row>
    <row r="295" spans="1:36" x14ac:dyDescent="0.4">
      <c r="A295">
        <v>4292</v>
      </c>
      <c r="B295" t="s">
        <v>1005</v>
      </c>
      <c r="C295" t="s">
        <v>1006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E295">
        <v>624</v>
      </c>
      <c r="AF295" t="s">
        <v>1007</v>
      </c>
      <c r="AG295">
        <v>0</v>
      </c>
      <c r="AH295">
        <v>0.5</v>
      </c>
      <c r="AI295">
        <v>1</v>
      </c>
    </row>
    <row r="296" spans="1:36" x14ac:dyDescent="0.4">
      <c r="A296">
        <v>4293</v>
      </c>
      <c r="B296" t="s">
        <v>1008</v>
      </c>
      <c r="C296" t="s">
        <v>1009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110</v>
      </c>
      <c r="J296">
        <v>100</v>
      </c>
      <c r="K296">
        <v>100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E296">
        <v>480</v>
      </c>
      <c r="AF296" t="s">
        <v>1010</v>
      </c>
      <c r="AG296">
        <v>0</v>
      </c>
      <c r="AH296">
        <v>0.5</v>
      </c>
      <c r="AI296">
        <v>1</v>
      </c>
    </row>
    <row r="297" spans="1:36" x14ac:dyDescent="0.4">
      <c r="A297">
        <v>4294</v>
      </c>
      <c r="B297" t="s">
        <v>1011</v>
      </c>
      <c r="C297" t="s">
        <v>1012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E297">
        <v>425</v>
      </c>
      <c r="AF297" t="s">
        <v>1013</v>
      </c>
      <c r="AG297">
        <v>0</v>
      </c>
      <c r="AH297">
        <v>0.5</v>
      </c>
      <c r="AI297">
        <v>1</v>
      </c>
    </row>
    <row r="298" spans="1:36" x14ac:dyDescent="0.4">
      <c r="A298">
        <v>4295</v>
      </c>
      <c r="B298" t="s">
        <v>1014</v>
      </c>
      <c r="C298" t="s">
        <v>1015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1113</v>
      </c>
      <c r="AE298">
        <v>672</v>
      </c>
      <c r="AF298" t="s">
        <v>1016</v>
      </c>
      <c r="AG298">
        <v>0</v>
      </c>
      <c r="AH298">
        <v>0.5</v>
      </c>
      <c r="AI298">
        <v>1</v>
      </c>
    </row>
    <row r="299" spans="1:36" x14ac:dyDescent="0.4">
      <c r="A299">
        <v>4296</v>
      </c>
      <c r="B299" t="s">
        <v>1017</v>
      </c>
      <c r="C299" t="s">
        <v>1097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E299">
        <v>540</v>
      </c>
      <c r="AF299" t="s">
        <v>1018</v>
      </c>
      <c r="AG299">
        <v>0</v>
      </c>
      <c r="AH299">
        <v>0.5</v>
      </c>
      <c r="AI299">
        <v>1</v>
      </c>
    </row>
    <row r="300" spans="1:36" x14ac:dyDescent="0.4">
      <c r="A300">
        <v>4297</v>
      </c>
      <c r="B300" t="s">
        <v>1019</v>
      </c>
      <c r="C300" t="s">
        <v>1020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E300">
        <v>624</v>
      </c>
      <c r="AF300" t="s">
        <v>1021</v>
      </c>
      <c r="AG300">
        <v>0</v>
      </c>
      <c r="AH300">
        <v>0.5</v>
      </c>
      <c r="AI300">
        <v>1</v>
      </c>
    </row>
    <row r="301" spans="1:36" x14ac:dyDescent="0.4">
      <c r="A301">
        <v>4298</v>
      </c>
      <c r="B301" t="s">
        <v>1177</v>
      </c>
      <c r="C301" t="s">
        <v>1178</v>
      </c>
      <c r="D301">
        <v>99</v>
      </c>
      <c r="E301">
        <v>100</v>
      </c>
      <c r="F301">
        <v>100</v>
      </c>
      <c r="G301">
        <v>100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144</v>
      </c>
      <c r="V301" t="s">
        <v>219</v>
      </c>
      <c r="W301" t="s">
        <v>321</v>
      </c>
      <c r="X301">
        <v>1000</v>
      </c>
      <c r="Y301">
        <v>1</v>
      </c>
      <c r="Z301">
        <v>200</v>
      </c>
      <c r="AA301">
        <v>-1</v>
      </c>
      <c r="AB301" t="s">
        <v>119</v>
      </c>
      <c r="AC301" t="s">
        <v>58</v>
      </c>
      <c r="AD301" t="s">
        <v>115</v>
      </c>
      <c r="AE301">
        <v>200</v>
      </c>
      <c r="AF301" t="s">
        <v>982</v>
      </c>
      <c r="AG301">
        <v>0</v>
      </c>
      <c r="AH301">
        <v>-1</v>
      </c>
      <c r="AI301">
        <v>1</v>
      </c>
      <c r="AJ301" t="s">
        <v>1179</v>
      </c>
    </row>
    <row r="302" spans="1:36" x14ac:dyDescent="0.4">
      <c r="A302">
        <v>5000</v>
      </c>
      <c r="B302" t="s">
        <v>44</v>
      </c>
      <c r="C302" t="s">
        <v>37</v>
      </c>
      <c r="D302">
        <v>50</v>
      </c>
      <c r="E302">
        <v>80</v>
      </c>
      <c r="F302">
        <v>80</v>
      </c>
      <c r="G302">
        <v>80</v>
      </c>
      <c r="H302">
        <v>80</v>
      </c>
      <c r="I302">
        <v>80</v>
      </c>
      <c r="J302">
        <v>80</v>
      </c>
      <c r="K302">
        <v>80</v>
      </c>
      <c r="L302">
        <v>100</v>
      </c>
      <c r="M302">
        <v>5</v>
      </c>
      <c r="N302">
        <v>1</v>
      </c>
      <c r="O302">
        <v>50</v>
      </c>
      <c r="P302">
        <v>50</v>
      </c>
      <c r="Q302">
        <v>100</v>
      </c>
      <c r="R302">
        <v>100</v>
      </c>
      <c r="S302">
        <v>10</v>
      </c>
      <c r="T302">
        <v>12</v>
      </c>
      <c r="U302" t="s">
        <v>38</v>
      </c>
      <c r="V302" t="s">
        <v>39</v>
      </c>
      <c r="W302" t="s">
        <v>40</v>
      </c>
      <c r="X302">
        <v>1872</v>
      </c>
      <c r="Y302">
        <v>480</v>
      </c>
      <c r="Z302">
        <v>672</v>
      </c>
      <c r="AA302">
        <v>400</v>
      </c>
      <c r="AB302" t="s">
        <v>41</v>
      </c>
      <c r="AC302" t="s">
        <v>39</v>
      </c>
      <c r="AD302" t="s">
        <v>1118</v>
      </c>
      <c r="AE302">
        <v>288</v>
      </c>
      <c r="AF302" t="s">
        <v>43</v>
      </c>
      <c r="AG302">
        <v>0</v>
      </c>
      <c r="AH302">
        <v>0.5</v>
      </c>
      <c r="AI302">
        <v>1.1000000000000001</v>
      </c>
    </row>
    <row r="303" spans="1:36" x14ac:dyDescent="0.4">
      <c r="A303">
        <v>6000</v>
      </c>
      <c r="B303" t="s">
        <v>1094</v>
      </c>
      <c r="C303" t="s">
        <v>565</v>
      </c>
      <c r="D303">
        <v>65</v>
      </c>
      <c r="E303">
        <v>15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130</v>
      </c>
      <c r="L303">
        <v>66</v>
      </c>
      <c r="M303">
        <v>15</v>
      </c>
      <c r="N303">
        <v>1</v>
      </c>
      <c r="O303">
        <v>60</v>
      </c>
      <c r="P303">
        <v>110</v>
      </c>
      <c r="Q303">
        <v>0</v>
      </c>
      <c r="R303">
        <v>0</v>
      </c>
      <c r="S303">
        <v>10</v>
      </c>
      <c r="T303">
        <v>12</v>
      </c>
      <c r="U303" t="s">
        <v>38</v>
      </c>
      <c r="V303" t="s">
        <v>219</v>
      </c>
      <c r="W303" t="s">
        <v>274</v>
      </c>
      <c r="X303">
        <v>1276</v>
      </c>
      <c r="Y303">
        <v>288</v>
      </c>
      <c r="Z303">
        <v>576</v>
      </c>
      <c r="AA303">
        <v>150</v>
      </c>
      <c r="AB303" t="s">
        <v>119</v>
      </c>
      <c r="AC303" t="s">
        <v>566</v>
      </c>
      <c r="AD303" t="s">
        <v>1121</v>
      </c>
      <c r="AE303">
        <v>180</v>
      </c>
      <c r="AF303" t="s">
        <v>567</v>
      </c>
      <c r="AG303">
        <v>0</v>
      </c>
      <c r="AH303">
        <v>0.5</v>
      </c>
      <c r="AI303">
        <v>1</v>
      </c>
      <c r="AJ303" t="s">
        <v>1095</v>
      </c>
    </row>
    <row r="304" spans="1:36" x14ac:dyDescent="0.4">
      <c r="A304">
        <v>6001</v>
      </c>
      <c r="B304" t="s">
        <v>1103</v>
      </c>
      <c r="C304" t="s">
        <v>77</v>
      </c>
      <c r="D304">
        <v>13</v>
      </c>
      <c r="E304">
        <v>100</v>
      </c>
      <c r="F304">
        <v>100</v>
      </c>
      <c r="G304">
        <v>100</v>
      </c>
      <c r="H304">
        <v>80</v>
      </c>
      <c r="I304">
        <v>100</v>
      </c>
      <c r="J304">
        <v>100</v>
      </c>
      <c r="K304">
        <v>100</v>
      </c>
      <c r="L304">
        <v>100</v>
      </c>
      <c r="M304">
        <v>10</v>
      </c>
      <c r="N304">
        <v>0</v>
      </c>
      <c r="O304">
        <v>100</v>
      </c>
      <c r="P304">
        <v>100</v>
      </c>
      <c r="Q304">
        <v>0</v>
      </c>
      <c r="R304">
        <v>0</v>
      </c>
      <c r="S304">
        <v>1</v>
      </c>
      <c r="T304">
        <v>1</v>
      </c>
      <c r="U304" t="s">
        <v>47</v>
      </c>
      <c r="V304" t="s">
        <v>48</v>
      </c>
      <c r="W304" t="s">
        <v>619</v>
      </c>
      <c r="X304">
        <v>701</v>
      </c>
      <c r="Y304">
        <v>1</v>
      </c>
      <c r="Z304">
        <v>1</v>
      </c>
      <c r="AA304">
        <v>-1</v>
      </c>
      <c r="AB304" t="s">
        <v>41</v>
      </c>
      <c r="AC304" t="s">
        <v>1090</v>
      </c>
      <c r="AD304" t="s">
        <v>59</v>
      </c>
      <c r="AE304">
        <v>288</v>
      </c>
      <c r="AF304" t="s">
        <v>79</v>
      </c>
      <c r="AG304">
        <v>0</v>
      </c>
      <c r="AH304">
        <v>-1</v>
      </c>
      <c r="AI304">
        <v>1.2</v>
      </c>
    </row>
    <row r="305" spans="1:36" x14ac:dyDescent="0.4">
      <c r="A305">
        <v>6002</v>
      </c>
      <c r="B305" t="s">
        <v>1104</v>
      </c>
      <c r="C305" t="s">
        <v>1105</v>
      </c>
      <c r="D305">
        <v>24</v>
      </c>
      <c r="E305">
        <v>90</v>
      </c>
      <c r="F305">
        <v>100</v>
      </c>
      <c r="G305">
        <v>100</v>
      </c>
      <c r="H305">
        <v>100</v>
      </c>
      <c r="I305">
        <v>100</v>
      </c>
      <c r="J305">
        <v>100</v>
      </c>
      <c r="K305">
        <v>100</v>
      </c>
      <c r="L305">
        <v>105</v>
      </c>
      <c r="M305">
        <v>10</v>
      </c>
      <c r="N305">
        <v>1</v>
      </c>
      <c r="O305">
        <v>100</v>
      </c>
      <c r="P305">
        <v>100</v>
      </c>
      <c r="Q305">
        <v>0</v>
      </c>
      <c r="R305">
        <v>0</v>
      </c>
      <c r="S305">
        <v>12</v>
      </c>
      <c r="T305">
        <v>12</v>
      </c>
      <c r="U305" t="s">
        <v>38</v>
      </c>
      <c r="V305" t="s">
        <v>48</v>
      </c>
      <c r="W305" t="s">
        <v>619</v>
      </c>
      <c r="X305">
        <v>500</v>
      </c>
      <c r="Y305">
        <v>288</v>
      </c>
      <c r="Z305">
        <v>288</v>
      </c>
      <c r="AA305">
        <v>120</v>
      </c>
      <c r="AB305" t="s">
        <v>41</v>
      </c>
      <c r="AC305" t="s">
        <v>1089</v>
      </c>
      <c r="AD305" t="s">
        <v>1121</v>
      </c>
      <c r="AE305">
        <v>504</v>
      </c>
      <c r="AF305" t="s">
        <v>283</v>
      </c>
      <c r="AG305">
        <v>0</v>
      </c>
      <c r="AH305">
        <v>0.5</v>
      </c>
      <c r="AI305">
        <v>0.7</v>
      </c>
      <c r="AJ305" t="s">
        <v>1106</v>
      </c>
    </row>
    <row r="306" spans="1:36" x14ac:dyDescent="0.4">
      <c r="A306">
        <v>6003</v>
      </c>
      <c r="B306" t="s">
        <v>1123</v>
      </c>
      <c r="C306" t="s">
        <v>1124</v>
      </c>
      <c r="D306">
        <v>48</v>
      </c>
      <c r="E306">
        <v>40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15</v>
      </c>
      <c r="N306">
        <v>1</v>
      </c>
      <c r="O306">
        <v>350</v>
      </c>
      <c r="P306">
        <v>350</v>
      </c>
      <c r="Q306">
        <v>100</v>
      </c>
      <c r="R306">
        <v>100</v>
      </c>
      <c r="S306">
        <v>10</v>
      </c>
      <c r="T306">
        <v>12</v>
      </c>
      <c r="U306" t="s">
        <v>38</v>
      </c>
      <c r="V306" t="s">
        <v>53</v>
      </c>
      <c r="W306" t="s">
        <v>619</v>
      </c>
      <c r="X306">
        <v>902</v>
      </c>
      <c r="Y306">
        <v>432</v>
      </c>
      <c r="Z306">
        <v>648</v>
      </c>
      <c r="AA306">
        <v>150</v>
      </c>
      <c r="AB306" t="s">
        <v>119</v>
      </c>
      <c r="AC306" t="s">
        <v>120</v>
      </c>
      <c r="AD306" t="s">
        <v>1121</v>
      </c>
      <c r="AE306">
        <v>216</v>
      </c>
      <c r="AF306" t="s">
        <v>1125</v>
      </c>
      <c r="AG306">
        <v>0</v>
      </c>
      <c r="AH306">
        <v>0.5</v>
      </c>
      <c r="AI306">
        <v>1</v>
      </c>
    </row>
    <row r="307" spans="1:36" x14ac:dyDescent="0.4">
      <c r="A307">
        <v>6004</v>
      </c>
      <c r="B307" t="s">
        <v>1126</v>
      </c>
      <c r="C307" t="s">
        <v>1127</v>
      </c>
      <c r="D307">
        <v>38</v>
      </c>
      <c r="E307">
        <v>100</v>
      </c>
      <c r="F307">
        <v>100</v>
      </c>
      <c r="G307">
        <v>100</v>
      </c>
      <c r="H307">
        <v>100</v>
      </c>
      <c r="I307">
        <v>100</v>
      </c>
      <c r="J307">
        <v>100</v>
      </c>
      <c r="K307">
        <v>100</v>
      </c>
      <c r="L307">
        <v>100</v>
      </c>
      <c r="M307">
        <v>10</v>
      </c>
      <c r="N307">
        <v>3</v>
      </c>
      <c r="O307">
        <v>100</v>
      </c>
      <c r="P307">
        <v>100</v>
      </c>
      <c r="Q307">
        <v>100</v>
      </c>
      <c r="R307">
        <v>100</v>
      </c>
      <c r="S307">
        <v>10</v>
      </c>
      <c r="T307">
        <v>12</v>
      </c>
      <c r="U307" t="s">
        <v>38</v>
      </c>
      <c r="V307" t="s">
        <v>53</v>
      </c>
      <c r="W307" t="s">
        <v>40</v>
      </c>
      <c r="X307">
        <v>1540</v>
      </c>
      <c r="Y307">
        <v>576</v>
      </c>
      <c r="Z307">
        <v>720</v>
      </c>
      <c r="AA307">
        <v>300</v>
      </c>
      <c r="AB307" t="s">
        <v>41</v>
      </c>
      <c r="AC307" t="s">
        <v>41</v>
      </c>
      <c r="AD307" t="s">
        <v>1120</v>
      </c>
      <c r="AE307">
        <v>324</v>
      </c>
      <c r="AF307" t="s">
        <v>1128</v>
      </c>
      <c r="AG307">
        <v>0</v>
      </c>
      <c r="AH307">
        <v>0.5</v>
      </c>
      <c r="AI307">
        <v>1</v>
      </c>
    </row>
    <row r="308" spans="1:36" x14ac:dyDescent="0.4">
      <c r="A308">
        <v>6005</v>
      </c>
      <c r="B308" t="s">
        <v>1134</v>
      </c>
      <c r="C308" t="s">
        <v>1135</v>
      </c>
      <c r="D308">
        <v>34</v>
      </c>
      <c r="E308">
        <v>100</v>
      </c>
      <c r="F308">
        <v>100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v>100</v>
      </c>
      <c r="M308">
        <v>10</v>
      </c>
      <c r="N308">
        <v>1</v>
      </c>
      <c r="O308">
        <v>100</v>
      </c>
      <c r="P308">
        <v>100</v>
      </c>
      <c r="Q308">
        <v>100</v>
      </c>
      <c r="R308">
        <v>100</v>
      </c>
      <c r="S308">
        <v>10</v>
      </c>
      <c r="T308">
        <v>12</v>
      </c>
      <c r="U308" t="s">
        <v>47</v>
      </c>
      <c r="V308" t="s">
        <v>53</v>
      </c>
      <c r="W308" t="s">
        <v>49</v>
      </c>
      <c r="X308">
        <v>1000</v>
      </c>
      <c r="Y308">
        <v>1000</v>
      </c>
      <c r="Z308">
        <v>500</v>
      </c>
      <c r="AA308">
        <v>140</v>
      </c>
      <c r="AB308" t="s">
        <v>41</v>
      </c>
      <c r="AC308" t="s">
        <v>275</v>
      </c>
      <c r="AD308" t="s">
        <v>1120</v>
      </c>
      <c r="AE308">
        <v>620</v>
      </c>
      <c r="AF308" t="s">
        <v>103</v>
      </c>
      <c r="AG308">
        <v>0</v>
      </c>
      <c r="AH308">
        <v>0.5</v>
      </c>
      <c r="AI308">
        <v>1</v>
      </c>
      <c r="AJ308" t="s">
        <v>1133</v>
      </c>
    </row>
    <row r="309" spans="1:36" x14ac:dyDescent="0.4">
      <c r="A309">
        <v>6006</v>
      </c>
      <c r="B309" t="s">
        <v>1136</v>
      </c>
      <c r="C309" t="s">
        <v>1139</v>
      </c>
      <c r="D309">
        <v>31</v>
      </c>
      <c r="E309">
        <v>130</v>
      </c>
      <c r="F309">
        <v>100</v>
      </c>
      <c r="G309">
        <v>100</v>
      </c>
      <c r="H309">
        <v>130</v>
      </c>
      <c r="I309">
        <v>100</v>
      </c>
      <c r="J309">
        <v>100</v>
      </c>
      <c r="K309">
        <v>80</v>
      </c>
      <c r="L309">
        <v>100</v>
      </c>
      <c r="M309">
        <v>10</v>
      </c>
      <c r="N309">
        <v>1</v>
      </c>
      <c r="O309">
        <v>130</v>
      </c>
      <c r="P309">
        <v>100</v>
      </c>
      <c r="Q309">
        <v>105</v>
      </c>
      <c r="R309">
        <v>100</v>
      </c>
      <c r="S309">
        <v>10</v>
      </c>
      <c r="T309">
        <v>12</v>
      </c>
      <c r="U309" t="s">
        <v>47</v>
      </c>
      <c r="V309" t="s">
        <v>48</v>
      </c>
      <c r="W309" t="s">
        <v>113</v>
      </c>
      <c r="X309">
        <v>916</v>
      </c>
      <c r="Y309">
        <v>576</v>
      </c>
      <c r="Z309">
        <v>648</v>
      </c>
      <c r="AA309">
        <v>250</v>
      </c>
      <c r="AB309" t="s">
        <v>41</v>
      </c>
      <c r="AC309" t="s">
        <v>48</v>
      </c>
      <c r="AD309" t="s">
        <v>1120</v>
      </c>
      <c r="AE309">
        <v>180</v>
      </c>
      <c r="AF309" t="s">
        <v>1142</v>
      </c>
      <c r="AG309">
        <v>0</v>
      </c>
      <c r="AH309">
        <v>0.5</v>
      </c>
      <c r="AI309">
        <v>1</v>
      </c>
    </row>
    <row r="310" spans="1:36" x14ac:dyDescent="0.4">
      <c r="A310">
        <v>6007</v>
      </c>
      <c r="B310" s="9" t="s">
        <v>1137</v>
      </c>
      <c r="C310" t="s">
        <v>1140</v>
      </c>
      <c r="D310">
        <v>33</v>
      </c>
      <c r="E310">
        <v>100</v>
      </c>
      <c r="F310">
        <v>100</v>
      </c>
      <c r="G310">
        <v>100</v>
      </c>
      <c r="H310">
        <v>100</v>
      </c>
      <c r="I310">
        <v>130</v>
      </c>
      <c r="J310">
        <v>85</v>
      </c>
      <c r="K310">
        <v>100</v>
      </c>
      <c r="L310">
        <v>130</v>
      </c>
      <c r="M310">
        <v>10</v>
      </c>
      <c r="N310">
        <v>1</v>
      </c>
      <c r="O310">
        <v>100</v>
      </c>
      <c r="P310">
        <v>100</v>
      </c>
      <c r="Q310">
        <v>105</v>
      </c>
      <c r="R310">
        <v>105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1200</v>
      </c>
      <c r="Y310">
        <v>576</v>
      </c>
      <c r="Z310">
        <v>648</v>
      </c>
      <c r="AA310">
        <v>160</v>
      </c>
      <c r="AB310" t="s">
        <v>41</v>
      </c>
      <c r="AC310" t="s">
        <v>48</v>
      </c>
      <c r="AD310" t="s">
        <v>1120</v>
      </c>
      <c r="AE310">
        <v>144</v>
      </c>
      <c r="AF310" t="s">
        <v>1143</v>
      </c>
      <c r="AG310">
        <v>0</v>
      </c>
      <c r="AH310">
        <v>0.5</v>
      </c>
      <c r="AI310">
        <v>1</v>
      </c>
    </row>
    <row r="311" spans="1:36" x14ac:dyDescent="0.4">
      <c r="A311">
        <v>6008</v>
      </c>
      <c r="B311" s="9" t="s">
        <v>1138</v>
      </c>
      <c r="C311" t="s">
        <v>1141</v>
      </c>
      <c r="D311">
        <v>36</v>
      </c>
      <c r="E311">
        <v>95</v>
      </c>
      <c r="F311">
        <v>100</v>
      </c>
      <c r="G311">
        <v>130</v>
      </c>
      <c r="H311">
        <v>100</v>
      </c>
      <c r="I311">
        <v>90</v>
      </c>
      <c r="J311">
        <v>130</v>
      </c>
      <c r="K311">
        <v>110</v>
      </c>
      <c r="L311">
        <v>100</v>
      </c>
      <c r="M311">
        <v>10</v>
      </c>
      <c r="N311">
        <v>1</v>
      </c>
      <c r="O311">
        <v>100</v>
      </c>
      <c r="P311">
        <v>130</v>
      </c>
      <c r="Q311">
        <v>112</v>
      </c>
      <c r="R311">
        <v>105</v>
      </c>
      <c r="S311">
        <v>10</v>
      </c>
      <c r="T311">
        <v>12</v>
      </c>
      <c r="U311" t="s">
        <v>47</v>
      </c>
      <c r="V311" t="s">
        <v>48</v>
      </c>
      <c r="W311" t="s">
        <v>113</v>
      </c>
      <c r="X311">
        <v>800</v>
      </c>
      <c r="Y311">
        <v>576</v>
      </c>
      <c r="Z311">
        <v>648</v>
      </c>
      <c r="AA311">
        <v>200</v>
      </c>
      <c r="AB311" t="s">
        <v>41</v>
      </c>
      <c r="AC311" t="s">
        <v>48</v>
      </c>
      <c r="AD311" t="s">
        <v>1120</v>
      </c>
      <c r="AE311">
        <v>144</v>
      </c>
      <c r="AF311" t="s">
        <v>1144</v>
      </c>
      <c r="AG311">
        <v>0</v>
      </c>
      <c r="AH311">
        <v>0.5</v>
      </c>
      <c r="AI311">
        <v>1</v>
      </c>
    </row>
    <row r="312" spans="1:36" x14ac:dyDescent="0.4">
      <c r="A312">
        <v>6009</v>
      </c>
      <c r="B312" t="s">
        <v>1145</v>
      </c>
      <c r="C312" t="s">
        <v>1148</v>
      </c>
      <c r="D312">
        <v>18</v>
      </c>
      <c r="E312">
        <v>100</v>
      </c>
      <c r="F312">
        <v>100</v>
      </c>
      <c r="G312">
        <v>100</v>
      </c>
      <c r="H312">
        <v>100</v>
      </c>
      <c r="I312">
        <v>100</v>
      </c>
      <c r="J312">
        <v>100</v>
      </c>
      <c r="K312">
        <v>100</v>
      </c>
      <c r="L312">
        <v>150</v>
      </c>
      <c r="M312">
        <v>10</v>
      </c>
      <c r="N312">
        <v>1</v>
      </c>
      <c r="O312">
        <v>100</v>
      </c>
      <c r="P312">
        <v>100</v>
      </c>
      <c r="Q312">
        <v>170</v>
      </c>
      <c r="R312">
        <v>170</v>
      </c>
      <c r="S312">
        <v>10</v>
      </c>
      <c r="T312">
        <v>12</v>
      </c>
      <c r="U312" t="s">
        <v>47</v>
      </c>
      <c r="V312" t="s">
        <v>48</v>
      </c>
      <c r="W312" t="s">
        <v>49</v>
      </c>
      <c r="X312">
        <v>600</v>
      </c>
      <c r="Y312">
        <v>384</v>
      </c>
      <c r="Z312">
        <v>288</v>
      </c>
      <c r="AA312">
        <v>160</v>
      </c>
      <c r="AB312" t="s">
        <v>41</v>
      </c>
      <c r="AC312" t="s">
        <v>48</v>
      </c>
      <c r="AD312" t="s">
        <v>1119</v>
      </c>
      <c r="AE312">
        <v>180</v>
      </c>
      <c r="AF312" t="s">
        <v>1153</v>
      </c>
      <c r="AG312">
        <v>0</v>
      </c>
      <c r="AH312">
        <v>0.25</v>
      </c>
      <c r="AI312">
        <v>1</v>
      </c>
    </row>
    <row r="313" spans="1:36" x14ac:dyDescent="0.4">
      <c r="A313">
        <v>6010</v>
      </c>
      <c r="B313" t="s">
        <v>1146</v>
      </c>
      <c r="C313" t="s">
        <v>1149</v>
      </c>
      <c r="D313">
        <v>20</v>
      </c>
      <c r="E313">
        <v>100</v>
      </c>
      <c r="F313">
        <v>100</v>
      </c>
      <c r="G313">
        <v>100</v>
      </c>
      <c r="H313">
        <v>100</v>
      </c>
      <c r="I313">
        <v>100</v>
      </c>
      <c r="J313">
        <v>100</v>
      </c>
      <c r="K313">
        <v>100</v>
      </c>
      <c r="L313">
        <v>150</v>
      </c>
      <c r="M313">
        <v>10</v>
      </c>
      <c r="N313">
        <v>1</v>
      </c>
      <c r="O313">
        <v>100</v>
      </c>
      <c r="P313">
        <v>100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576</v>
      </c>
      <c r="Z313">
        <v>288</v>
      </c>
      <c r="AA313">
        <v>80</v>
      </c>
      <c r="AB313" t="s">
        <v>41</v>
      </c>
      <c r="AC313" t="s">
        <v>48</v>
      </c>
      <c r="AD313" t="s">
        <v>1119</v>
      </c>
      <c r="AE313">
        <v>144</v>
      </c>
      <c r="AF313" t="s">
        <v>1154</v>
      </c>
      <c r="AG313">
        <v>0</v>
      </c>
      <c r="AH313">
        <v>0.25</v>
      </c>
      <c r="AI313">
        <v>1</v>
      </c>
    </row>
    <row r="314" spans="1:36" x14ac:dyDescent="0.4">
      <c r="A314">
        <v>6011</v>
      </c>
      <c r="B314" t="s">
        <v>1147</v>
      </c>
      <c r="C314" t="s">
        <v>1150</v>
      </c>
      <c r="D314">
        <v>22</v>
      </c>
      <c r="E314">
        <v>100</v>
      </c>
      <c r="F314">
        <v>100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150</v>
      </c>
      <c r="M314">
        <v>10</v>
      </c>
      <c r="N314">
        <v>1</v>
      </c>
      <c r="O314">
        <v>100</v>
      </c>
      <c r="P314">
        <v>100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48</v>
      </c>
      <c r="W314" t="s">
        <v>49</v>
      </c>
      <c r="X314">
        <v>600</v>
      </c>
      <c r="Y314">
        <v>576</v>
      </c>
      <c r="Z314">
        <v>288</v>
      </c>
      <c r="AA314">
        <v>140</v>
      </c>
      <c r="AB314" t="s">
        <v>41</v>
      </c>
      <c r="AC314" t="s">
        <v>48</v>
      </c>
      <c r="AD314" t="s">
        <v>1119</v>
      </c>
      <c r="AE314">
        <v>144</v>
      </c>
      <c r="AF314" t="s">
        <v>1155</v>
      </c>
      <c r="AG314">
        <v>0</v>
      </c>
      <c r="AH314">
        <v>0.25</v>
      </c>
      <c r="AI314">
        <v>1</v>
      </c>
    </row>
    <row r="315" spans="1:36" x14ac:dyDescent="0.4">
      <c r="A315">
        <v>6012</v>
      </c>
      <c r="B315" t="s">
        <v>1151</v>
      </c>
      <c r="C315" t="s">
        <v>1152</v>
      </c>
      <c r="D315">
        <v>20</v>
      </c>
      <c r="E315">
        <v>100</v>
      </c>
      <c r="F315">
        <v>100</v>
      </c>
      <c r="G315">
        <v>100</v>
      </c>
      <c r="H315">
        <v>100</v>
      </c>
      <c r="I315">
        <v>100</v>
      </c>
      <c r="J315">
        <v>100</v>
      </c>
      <c r="K315">
        <v>100</v>
      </c>
      <c r="L315">
        <v>100</v>
      </c>
      <c r="M315">
        <v>10</v>
      </c>
      <c r="N315">
        <v>0</v>
      </c>
      <c r="O315">
        <v>100</v>
      </c>
      <c r="P315">
        <v>100</v>
      </c>
      <c r="Q315">
        <v>170</v>
      </c>
      <c r="R315">
        <v>170</v>
      </c>
      <c r="S315">
        <v>10</v>
      </c>
      <c r="T315">
        <v>12</v>
      </c>
      <c r="U315" t="s">
        <v>47</v>
      </c>
      <c r="V315" t="s">
        <v>140</v>
      </c>
      <c r="W315" t="s">
        <v>54</v>
      </c>
      <c r="X315">
        <v>1001</v>
      </c>
      <c r="Y315">
        <v>1</v>
      </c>
      <c r="Z315">
        <v>1</v>
      </c>
      <c r="AA315">
        <v>1000</v>
      </c>
      <c r="AB315" t="s">
        <v>41</v>
      </c>
      <c r="AC315" t="s">
        <v>58</v>
      </c>
      <c r="AD315" t="s">
        <v>59</v>
      </c>
      <c r="AE315">
        <v>672</v>
      </c>
      <c r="AF315" t="s">
        <v>334</v>
      </c>
      <c r="AG315">
        <v>0</v>
      </c>
      <c r="AH315">
        <v>-1</v>
      </c>
      <c r="AI315">
        <v>1.05</v>
      </c>
    </row>
    <row r="316" spans="1:36" x14ac:dyDescent="0.4">
      <c r="A316">
        <v>6013</v>
      </c>
      <c r="B316" t="s">
        <v>1158</v>
      </c>
      <c r="C316" t="s">
        <v>1160</v>
      </c>
      <c r="D316">
        <v>36</v>
      </c>
      <c r="E316">
        <v>100</v>
      </c>
      <c r="F316">
        <v>100</v>
      </c>
      <c r="G316">
        <v>100</v>
      </c>
      <c r="H316">
        <v>80</v>
      </c>
      <c r="I316">
        <v>110</v>
      </c>
      <c r="J316">
        <v>110</v>
      </c>
      <c r="K316">
        <v>100</v>
      </c>
      <c r="L316">
        <v>100</v>
      </c>
      <c r="M316">
        <v>10</v>
      </c>
      <c r="N316">
        <v>1</v>
      </c>
      <c r="O316">
        <v>70</v>
      </c>
      <c r="P316">
        <v>70</v>
      </c>
      <c r="Q316">
        <v>100</v>
      </c>
      <c r="R316">
        <v>100</v>
      </c>
      <c r="S316">
        <v>10</v>
      </c>
      <c r="T316">
        <v>12</v>
      </c>
      <c r="U316" t="s">
        <v>38</v>
      </c>
      <c r="V316" t="s">
        <v>39</v>
      </c>
      <c r="W316" t="s">
        <v>437</v>
      </c>
      <c r="X316">
        <v>1472</v>
      </c>
      <c r="Y316">
        <v>288</v>
      </c>
      <c r="Z316">
        <v>672</v>
      </c>
      <c r="AA316">
        <v>180</v>
      </c>
      <c r="AB316" t="s">
        <v>41</v>
      </c>
      <c r="AC316" t="s">
        <v>39</v>
      </c>
      <c r="AD316" t="s">
        <v>99</v>
      </c>
      <c r="AE316">
        <v>528</v>
      </c>
      <c r="AF316" t="s">
        <v>1156</v>
      </c>
      <c r="AG316">
        <v>0</v>
      </c>
      <c r="AH316">
        <v>0.5</v>
      </c>
      <c r="AI316">
        <v>1</v>
      </c>
    </row>
    <row r="317" spans="1:36" x14ac:dyDescent="0.4">
      <c r="A317">
        <v>6014</v>
      </c>
      <c r="B317" t="s">
        <v>1159</v>
      </c>
      <c r="C317" t="s">
        <v>1161</v>
      </c>
      <c r="D317">
        <v>42</v>
      </c>
      <c r="E317">
        <v>85</v>
      </c>
      <c r="F317">
        <v>100</v>
      </c>
      <c r="G317">
        <v>100</v>
      </c>
      <c r="H317">
        <v>80</v>
      </c>
      <c r="I317">
        <v>110</v>
      </c>
      <c r="J317">
        <v>110</v>
      </c>
      <c r="K317">
        <v>100</v>
      </c>
      <c r="L317">
        <v>170</v>
      </c>
      <c r="M317">
        <v>10</v>
      </c>
      <c r="N317">
        <v>1</v>
      </c>
      <c r="O317">
        <v>70</v>
      </c>
      <c r="P317">
        <v>70</v>
      </c>
      <c r="Q317">
        <v>125</v>
      </c>
      <c r="R317">
        <v>125</v>
      </c>
      <c r="S317">
        <v>10</v>
      </c>
      <c r="T317">
        <v>12</v>
      </c>
      <c r="U317" t="s">
        <v>38</v>
      </c>
      <c r="V317" t="s">
        <v>39</v>
      </c>
      <c r="W317" t="s">
        <v>1027</v>
      </c>
      <c r="X317">
        <v>1272</v>
      </c>
      <c r="Y317">
        <v>288</v>
      </c>
      <c r="Z317">
        <v>672</v>
      </c>
      <c r="AA317">
        <v>170</v>
      </c>
      <c r="AB317" t="s">
        <v>41</v>
      </c>
      <c r="AC317" t="s">
        <v>225</v>
      </c>
      <c r="AD317" t="s">
        <v>99</v>
      </c>
      <c r="AE317">
        <v>528</v>
      </c>
      <c r="AF317" t="s">
        <v>1157</v>
      </c>
      <c r="AG317">
        <v>0</v>
      </c>
      <c r="AH317">
        <v>0.5</v>
      </c>
      <c r="AI317">
        <v>1</v>
      </c>
    </row>
  </sheetData>
  <sortState xmlns:xlrd2="http://schemas.microsoft.com/office/spreadsheetml/2017/richdata2" ref="A3:AI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1023</v>
      </c>
      <c r="B1" t="s">
        <v>28</v>
      </c>
      <c r="C1" t="s">
        <v>1077</v>
      </c>
      <c r="D1" t="s">
        <v>1078</v>
      </c>
      <c r="E1" t="s">
        <v>1037</v>
      </c>
      <c r="F1" t="s">
        <v>1038</v>
      </c>
    </row>
    <row r="2" spans="1:6" x14ac:dyDescent="0.4">
      <c r="A2" t="s">
        <v>1052</v>
      </c>
      <c r="B2" t="s">
        <v>1039</v>
      </c>
      <c r="C2">
        <v>0</v>
      </c>
      <c r="D2">
        <v>1</v>
      </c>
    </row>
    <row r="3" spans="1:6" x14ac:dyDescent="0.4">
      <c r="A3" t="s">
        <v>1052</v>
      </c>
      <c r="B3" t="s">
        <v>1040</v>
      </c>
      <c r="C3">
        <v>0</v>
      </c>
      <c r="D3">
        <v>2</v>
      </c>
      <c r="E3" t="s">
        <v>1079</v>
      </c>
      <c r="F3" t="s">
        <v>1080</v>
      </c>
    </row>
    <row r="4" spans="1:6" x14ac:dyDescent="0.4">
      <c r="A4" t="s">
        <v>1052</v>
      </c>
      <c r="B4" t="s">
        <v>1041</v>
      </c>
      <c r="C4">
        <v>0</v>
      </c>
      <c r="D4">
        <v>2</v>
      </c>
      <c r="E4" t="s">
        <v>1081</v>
      </c>
      <c r="F4" t="s">
        <v>1082</v>
      </c>
    </row>
    <row r="5" spans="1:6" x14ac:dyDescent="0.4">
      <c r="A5" t="s">
        <v>1055</v>
      </c>
      <c r="B5" t="s">
        <v>1039</v>
      </c>
      <c r="C5">
        <v>0</v>
      </c>
      <c r="D5">
        <v>1</v>
      </c>
    </row>
    <row r="6" spans="1:6" x14ac:dyDescent="0.4">
      <c r="A6" t="s">
        <v>1055</v>
      </c>
      <c r="B6" t="s">
        <v>1040</v>
      </c>
      <c r="C6">
        <v>0</v>
      </c>
      <c r="D6">
        <v>2</v>
      </c>
      <c r="E6" t="s">
        <v>1083</v>
      </c>
      <c r="F6" t="s">
        <v>1084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1028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1028</v>
      </c>
      <c r="C1" s="7" t="s">
        <v>4</v>
      </c>
      <c r="D1" s="7" t="s">
        <v>11</v>
      </c>
      <c r="E1" s="7" t="s">
        <v>1029</v>
      </c>
      <c r="F1" s="7" t="s">
        <v>16</v>
      </c>
      <c r="G1" s="6" t="s">
        <v>1030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2.1933121927088997</v>
      </c>
      <c r="F3" s="1">
        <f ca="1">OFFSET(StatCharts!F$2,Sheet2!$A3-1,0)</f>
        <v>12.260543706177737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2.7689540832216291</v>
      </c>
      <c r="F4" s="1">
        <f ca="1">OFFSET(StatCharts!F$2,Sheet2!$A4-1,0)</f>
        <v>36.058793398203242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3.7505672369981147</v>
      </c>
      <c r="F5" s="1">
        <f ca="1">OFFSET(StatCharts!F$2,Sheet2!$A5-1,0)</f>
        <v>98.843189356524846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5.1811390512800415</v>
      </c>
      <c r="F6" s="1">
        <f ca="1">OFFSET(StatCharts!F$2,Sheet2!$A6-1,0)</f>
        <v>265.66553659285688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7.1108681802634823</v>
      </c>
      <c r="F7" s="1">
        <f ca="1">OFFSET(StatCharts!F$2,Sheet2!$A7-1,0)</f>
        <v>481.66386884383616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9.5988734922181429</v>
      </c>
      <c r="F8" s="1">
        <f ca="1">OFFSET(StatCharts!F$2,Sheet2!$A8-1,0)</f>
        <v>887.87670130005642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12.715441324317963</v>
      </c>
      <c r="F9" s="1">
        <f ca="1">OFFSET(StatCharts!F$2,Sheet2!$A9-1,0)</f>
        <v>1079.4559274360054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16.545028260391913</v>
      </c>
      <c r="F10" s="1">
        <f ca="1">OFFSET(StatCharts!F$2,Sheet2!$A10-1,0)</f>
        <v>1700.4646834308955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21.19034634540024</v>
      </c>
      <c r="F11" s="1">
        <f ca="1">OFFSET(StatCharts!F$2,Sheet2!$A11-1,0)</f>
        <v>2138.2599450438543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26.778035592953309</v>
      </c>
      <c r="F12" s="1">
        <f ca="1">OFFSET(StatCharts!F$2,Sheet2!$A12-1,0)</f>
        <v>3468.3156656606789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33.466726677417348</v>
      </c>
      <c r="F13" s="1">
        <f ca="1">OFFSET(StatCharts!F$2,Sheet2!$A13-1,0)</f>
        <v>4469.382466961928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41.458814478666405</v>
      </c>
      <c r="F14" s="1">
        <f ca="1">OFFSET(StatCharts!F$2,Sheet2!$A14-1,0)</f>
        <v>6866.85649520278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51.018201597545705</v>
      </c>
      <c r="F15" s="1">
        <f ca="1">OFFSET(StatCharts!F$2,Sheet2!$A15-1,0)</f>
        <v>8986.9666687141162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62.498058475983811</v>
      </c>
      <c r="F16" s="1">
        <f ca="1">OFFSET(StatCharts!F$2,Sheet2!$A16-1,0)</f>
        <v>13963.228447822517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76.386258984742511</v>
      </c>
      <c r="F17" s="1">
        <f ca="1">OFFSET(StatCharts!F$2,Sheet2!$A17-1,0)</f>
        <v>16786.335771824328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93.383993255705548</v>
      </c>
      <c r="F18" s="1">
        <f ca="1">OFFSET(StatCharts!F$2,Sheet2!$A18-1,0)</f>
        <v>26153.015029506292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114.55167824908774</v>
      </c>
      <c r="F19" s="1">
        <f ca="1">OFFSET(StatCharts!F$2,Sheet2!$A19-1,0)</f>
        <v>31326.474778006024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141.60585600208375</v>
      </c>
      <c r="F20" s="1">
        <f ca="1">OFFSET(StatCharts!F$2,Sheet2!$A20-1,0)</f>
        <v>48267.502300262262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177.60472544678416</v>
      </c>
      <c r="F21" s="1">
        <f ca="1">OFFSET(StatCharts!F$2,Sheet2!$A21-1,0)</f>
        <v>56545.793176053812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216.85702598273321</v>
      </c>
      <c r="F22" s="1">
        <f ca="1">OFFSET(StatCharts!F$2,Sheet2!$A22-1,0)</f>
        <v>92428.741956937738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9"/>
  <sheetViews>
    <sheetView workbookViewId="0">
      <pane ySplit="1" topLeftCell="A2" activePane="bottomLeft" state="frozen"/>
      <selection pane="bottomLeft" activeCell="E3" sqref="E3"/>
    </sheetView>
  </sheetViews>
  <sheetFormatPr defaultRowHeight="14.6" x14ac:dyDescent="0.4"/>
  <cols>
    <col min="1" max="1" width="16.535156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  <c r="N1" t="s">
        <v>1024</v>
      </c>
    </row>
    <row r="2" spans="1:14" x14ac:dyDescent="0.4">
      <c r="A2" t="s">
        <v>1025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1131</v>
      </c>
      <c r="B3">
        <v>100</v>
      </c>
      <c r="C3">
        <v>90</v>
      </c>
      <c r="D3">
        <v>100</v>
      </c>
      <c r="E3">
        <v>75</v>
      </c>
      <c r="F3">
        <v>100</v>
      </c>
      <c r="G3">
        <v>100</v>
      </c>
      <c r="H3">
        <v>115</v>
      </c>
      <c r="I3">
        <v>60</v>
      </c>
      <c r="J3">
        <v>100</v>
      </c>
      <c r="K3">
        <v>100</v>
      </c>
      <c r="L3">
        <v>100</v>
      </c>
      <c r="M3">
        <v>70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1000</v>
      </c>
      <c r="G4">
        <v>300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200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1026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1163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1109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105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110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90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286</v>
      </c>
      <c r="B22">
        <v>130</v>
      </c>
      <c r="C22">
        <v>115</v>
      </c>
      <c r="D22">
        <v>110</v>
      </c>
      <c r="E22">
        <v>100</v>
      </c>
      <c r="F22">
        <v>110</v>
      </c>
      <c r="G22">
        <v>95</v>
      </c>
      <c r="H22">
        <v>110</v>
      </c>
      <c r="I22">
        <v>100</v>
      </c>
      <c r="J22">
        <v>105</v>
      </c>
      <c r="K22">
        <v>95</v>
      </c>
      <c r="L22">
        <v>110</v>
      </c>
      <c r="M22">
        <v>110</v>
      </c>
      <c r="N22">
        <v>1</v>
      </c>
    </row>
    <row r="23" spans="1:14" x14ac:dyDescent="0.4">
      <c r="A23" t="s">
        <v>456</v>
      </c>
      <c r="B23">
        <v>150</v>
      </c>
      <c r="C23">
        <v>120</v>
      </c>
      <c r="D23">
        <v>110</v>
      </c>
      <c r="E23">
        <v>110</v>
      </c>
      <c r="F23">
        <v>110</v>
      </c>
      <c r="G23">
        <v>110</v>
      </c>
      <c r="H23">
        <v>115</v>
      </c>
      <c r="I23">
        <v>110</v>
      </c>
      <c r="J23">
        <v>110</v>
      </c>
      <c r="K23">
        <v>110</v>
      </c>
      <c r="L23">
        <v>120</v>
      </c>
      <c r="M23">
        <v>135</v>
      </c>
      <c r="N23">
        <v>2</v>
      </c>
    </row>
    <row r="24" spans="1:14" x14ac:dyDescent="0.4">
      <c r="A24" t="s">
        <v>181</v>
      </c>
      <c r="B24">
        <v>200</v>
      </c>
      <c r="C24">
        <v>125</v>
      </c>
      <c r="D24">
        <v>120</v>
      </c>
      <c r="E24">
        <v>115</v>
      </c>
      <c r="F24">
        <v>120</v>
      </c>
      <c r="G24">
        <v>120</v>
      </c>
      <c r="H24">
        <v>120</v>
      </c>
      <c r="I24">
        <v>120</v>
      </c>
      <c r="J24">
        <v>120</v>
      </c>
      <c r="K24">
        <v>120</v>
      </c>
      <c r="L24">
        <v>140</v>
      </c>
      <c r="M24">
        <v>145</v>
      </c>
      <c r="N24">
        <v>2</v>
      </c>
    </row>
    <row r="25" spans="1:14" x14ac:dyDescent="0.4">
      <c r="A25" t="s">
        <v>753</v>
      </c>
      <c r="B25">
        <v>240</v>
      </c>
      <c r="C25">
        <v>130</v>
      </c>
      <c r="D25">
        <v>130</v>
      </c>
      <c r="E25">
        <v>120</v>
      </c>
      <c r="F25">
        <v>130</v>
      </c>
      <c r="G25">
        <v>130</v>
      </c>
      <c r="H25">
        <v>125</v>
      </c>
      <c r="I25">
        <v>130</v>
      </c>
      <c r="J25">
        <v>130</v>
      </c>
      <c r="K25">
        <v>130</v>
      </c>
      <c r="L25">
        <v>160</v>
      </c>
      <c r="M25">
        <v>150</v>
      </c>
      <c r="N25">
        <v>3</v>
      </c>
    </row>
    <row r="26" spans="1:14" x14ac:dyDescent="0.4">
      <c r="A26" t="s">
        <v>192</v>
      </c>
      <c r="B26">
        <v>500</v>
      </c>
      <c r="C26">
        <v>140</v>
      </c>
      <c r="D26">
        <v>140</v>
      </c>
      <c r="E26">
        <v>125</v>
      </c>
      <c r="F26">
        <v>140</v>
      </c>
      <c r="G26">
        <v>140</v>
      </c>
      <c r="H26">
        <v>130</v>
      </c>
      <c r="I26">
        <v>140</v>
      </c>
      <c r="J26">
        <v>130</v>
      </c>
      <c r="K26">
        <v>130</v>
      </c>
      <c r="L26">
        <v>300</v>
      </c>
      <c r="M26">
        <v>300</v>
      </c>
      <c r="N26">
        <v>4</v>
      </c>
    </row>
    <row r="27" spans="1:14" x14ac:dyDescent="0.4">
      <c r="A27" t="s">
        <v>681</v>
      </c>
      <c r="B27">
        <v>1500</v>
      </c>
      <c r="C27">
        <v>150</v>
      </c>
      <c r="D27">
        <v>150</v>
      </c>
      <c r="E27">
        <v>130</v>
      </c>
      <c r="F27">
        <v>150</v>
      </c>
      <c r="G27">
        <v>150</v>
      </c>
      <c r="H27">
        <v>135</v>
      </c>
      <c r="I27">
        <v>150</v>
      </c>
      <c r="J27">
        <v>140</v>
      </c>
      <c r="K27">
        <v>140</v>
      </c>
      <c r="L27">
        <v>800</v>
      </c>
      <c r="M27">
        <v>800</v>
      </c>
      <c r="N27">
        <v>5</v>
      </c>
    </row>
    <row r="28" spans="1:14" x14ac:dyDescent="0.4">
      <c r="A28" t="s">
        <v>1164</v>
      </c>
      <c r="B28">
        <v>2000</v>
      </c>
      <c r="C28">
        <v>180</v>
      </c>
      <c r="D28">
        <v>160</v>
      </c>
      <c r="E28">
        <v>135</v>
      </c>
      <c r="F28">
        <v>160</v>
      </c>
      <c r="G28">
        <v>160</v>
      </c>
      <c r="H28">
        <v>140</v>
      </c>
      <c r="I28">
        <v>160</v>
      </c>
      <c r="J28">
        <v>140</v>
      </c>
      <c r="K28">
        <v>140</v>
      </c>
      <c r="L28">
        <v>1000</v>
      </c>
      <c r="M28">
        <v>1000</v>
      </c>
      <c r="N28">
        <v>5</v>
      </c>
    </row>
    <row r="29" spans="1:14" x14ac:dyDescent="0.4">
      <c r="A29" t="s">
        <v>1165</v>
      </c>
      <c r="B29">
        <v>3200</v>
      </c>
      <c r="C29">
        <v>200</v>
      </c>
      <c r="D29">
        <v>180</v>
      </c>
      <c r="E29">
        <v>140</v>
      </c>
      <c r="F29">
        <v>180</v>
      </c>
      <c r="G29">
        <v>180</v>
      </c>
      <c r="H29">
        <v>150</v>
      </c>
      <c r="I29">
        <v>180</v>
      </c>
      <c r="J29">
        <v>140</v>
      </c>
      <c r="K29">
        <v>140</v>
      </c>
      <c r="L29">
        <v>1200</v>
      </c>
      <c r="M29">
        <v>1200</v>
      </c>
      <c r="N2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11" activePane="bottomLeft" state="frozen"/>
      <selection pane="bottomLeft" activeCell="K30" sqref="K30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1027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K10" sqref="K10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102</v>
      </c>
      <c r="K2">
        <v>98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98</v>
      </c>
      <c r="K4">
        <v>99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99</v>
      </c>
      <c r="K5">
        <v>101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101</v>
      </c>
      <c r="K6">
        <v>98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98</v>
      </c>
      <c r="K7">
        <v>98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102</v>
      </c>
      <c r="K9">
        <v>98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103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102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U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3" sqref="R3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1" x14ac:dyDescent="0.4">
      <c r="A1" t="s">
        <v>3</v>
      </c>
      <c r="B1" s="1" t="s">
        <v>1028</v>
      </c>
      <c r="C1" s="1" t="s">
        <v>4</v>
      </c>
      <c r="D1" s="1" t="s">
        <v>11</v>
      </c>
      <c r="E1" s="1" t="s">
        <v>1029</v>
      </c>
      <c r="F1" s="1" t="s">
        <v>16</v>
      </c>
      <c r="G1" t="s">
        <v>1030</v>
      </c>
      <c r="H1" t="s">
        <v>14</v>
      </c>
      <c r="J1" s="1" t="s">
        <v>16</v>
      </c>
      <c r="K1" s="1" t="s">
        <v>1101</v>
      </c>
      <c r="L1" t="s">
        <v>1102</v>
      </c>
      <c r="M1" s="1" t="s">
        <v>1129</v>
      </c>
      <c r="Q1" s="1" t="s">
        <v>16</v>
      </c>
      <c r="R1" s="1" t="s">
        <v>1132</v>
      </c>
      <c r="T1" t="s">
        <v>1170</v>
      </c>
      <c r="U1" t="s">
        <v>1171</v>
      </c>
    </row>
    <row r="2" spans="1:21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 t="shared" ref="D2:D33" si="0">(5+A2*2+10*B2)*MIN(1,0.8+A2*0.015)*T2</f>
        <v>6.4469254645277374</v>
      </c>
      <c r="E2" s="1">
        <v>2</v>
      </c>
      <c r="F2" s="1">
        <f>VLOOKUP($A2,Exp!$V2:$W100,2)/$E2</f>
        <v>3.5</v>
      </c>
      <c r="G2">
        <f t="shared" ref="G2:G33" si="1">FLOOR(A2*0.8,1)+1</f>
        <v>1</v>
      </c>
      <c r="H2">
        <f t="shared" ref="H2:H33" si="2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>MAX(1,1+(1-POWER(1-(A2-10)/300,3)))</f>
        <v>1</v>
      </c>
      <c r="Q2" s="1">
        <f>VLOOKUP($A2,Exp!$Q2:$R100,2)/$E2</f>
        <v>2</v>
      </c>
      <c r="R2" s="1">
        <v>10</v>
      </c>
      <c r="T2">
        <v>0.98</v>
      </c>
      <c r="U2">
        <f>T2/(1+A2/100)</f>
        <v>0.97029702970297027</v>
      </c>
    </row>
    <row r="3" spans="1:21" x14ac:dyDescent="0.4">
      <c r="A3">
        <v>2</v>
      </c>
      <c r="B3" s="1">
        <f t="shared" ref="B3:B66" si="3">FLOOR(A3/20,1)*FLOOR(A3/20,1)*MIN(2,A3/30)+FLOOR(A3/30,1)*FLOOR(A3/30,1)*5+POWER(2,A3/10)/10</f>
        <v>0.1148698354997035</v>
      </c>
      <c r="C3" s="1">
        <f t="shared" ref="C3:C66" si="4">(A3*20+A3*B3*2+30+(MAX(0,A3-20)*50))*0.7</f>
        <v>49.321635539399168</v>
      </c>
      <c r="D3" s="1">
        <f t="shared" si="0"/>
        <v>8.1285999474348767</v>
      </c>
      <c r="E3" s="1">
        <f>E2+A3/(75-A3/1.5)</f>
        <v>2.0271493212669682</v>
      </c>
      <c r="F3" s="1">
        <f>VLOOKUP($A3,Exp!$V3:$W101,2)/$E3</f>
        <v>4.8343749999999996</v>
      </c>
      <c r="G3">
        <f t="shared" si="1"/>
        <v>2</v>
      </c>
      <c r="H3">
        <f t="shared" si="2"/>
        <v>1</v>
      </c>
      <c r="J3" s="1">
        <f>VLOOKUP($A3,Exp!$Q3:$R101,2)/$E3</f>
        <v>2.9598214285714288</v>
      </c>
      <c r="K3" s="1">
        <f>VLOOKUP(A3,Exp!M3:N101,2)/E3</f>
        <v>4.4397321428571432</v>
      </c>
      <c r="L3">
        <f>VLOOKUP($A3,Exp!$Q3:$R101,2)/($E3*O3)</f>
        <v>2.9598214285714288</v>
      </c>
      <c r="M3" s="1">
        <f t="shared" ref="M3:M34" si="5">M2+A3*4</f>
        <v>64</v>
      </c>
      <c r="O3">
        <f t="shared" ref="O3:O33" si="6">MAX(1,1+(1-POWER(1-(A3-10)/200,3)))</f>
        <v>1</v>
      </c>
      <c r="Q3" s="1">
        <f>VLOOKUP($A3,Exp!$Q3:$R101,2)/$E3</f>
        <v>2.9598214285714288</v>
      </c>
      <c r="R3" s="1">
        <f>(R2+A3*U3/2)</f>
        <v>10.946078431372548</v>
      </c>
      <c r="T3">
        <f>T2-0.015</f>
        <v>0.96499999999999997</v>
      </c>
      <c r="U3">
        <f t="shared" ref="U3:U66" si="7">T3/(1+A3/100)</f>
        <v>0.94607843137254899</v>
      </c>
    </row>
    <row r="4" spans="1:21" x14ac:dyDescent="0.4">
      <c r="A4">
        <v>3</v>
      </c>
      <c r="B4" s="1">
        <f t="shared" si="3"/>
        <v>0.12311444133449163</v>
      </c>
      <c r="C4" s="1">
        <f t="shared" si="4"/>
        <v>63.517080653604857</v>
      </c>
      <c r="D4" s="1">
        <f t="shared" si="0"/>
        <v>9.8185511778126315</v>
      </c>
      <c r="E4" s="1">
        <f t="shared" ref="E4:E67" si="8">E3+A4/(75-A4/1.5)</f>
        <v>2.0682452116779273</v>
      </c>
      <c r="F4" s="1">
        <f>VLOOKUP($A4,Exp!$V4:$W102,2)/$E4</f>
        <v>6.6336428207510396</v>
      </c>
      <c r="G4">
        <f t="shared" si="1"/>
        <v>3</v>
      </c>
      <c r="H4">
        <f t="shared" si="2"/>
        <v>2</v>
      </c>
      <c r="J4" s="1">
        <f>VLOOKUP($A4,Exp!$Q4:$R102,2)/$E4</f>
        <v>3.3845116432403271</v>
      </c>
      <c r="K4" s="1">
        <f>VLOOKUP(A4,Exp!M4:N102,2)/E4</f>
        <v>5.8020199598405604</v>
      </c>
      <c r="L4">
        <f>VLOOKUP($A4,Exp!$Q4:$R102,2)/($E4*O4)</f>
        <v>3.3845116432403271</v>
      </c>
      <c r="M4" s="1">
        <f t="shared" si="5"/>
        <v>76</v>
      </c>
      <c r="O4">
        <f t="shared" si="6"/>
        <v>1</v>
      </c>
      <c r="Q4" s="1">
        <f>VLOOKUP($A4,Exp!$Q4:$R102,2)/$E4</f>
        <v>3.3845116432403271</v>
      </c>
      <c r="R4" s="1">
        <f>(R3+A4*U4/2.5)</f>
        <v>12.052874547877403</v>
      </c>
      <c r="T4">
        <f t="shared" ref="T4:T21" si="9">T3-0.015</f>
        <v>0.95</v>
      </c>
      <c r="U4">
        <f t="shared" si="7"/>
        <v>0.92233009708737856</v>
      </c>
    </row>
    <row r="5" spans="1:21" x14ac:dyDescent="0.4">
      <c r="A5">
        <v>4</v>
      </c>
      <c r="B5" s="1">
        <f t="shared" si="3"/>
        <v>0.13195079107728941</v>
      </c>
      <c r="C5" s="1">
        <f t="shared" si="4"/>
        <v>77.73892443003281</v>
      </c>
      <c r="D5" s="1">
        <f t="shared" si="0"/>
        <v>11.514316311052484</v>
      </c>
      <c r="E5" s="1">
        <f t="shared" si="8"/>
        <v>2.1235447508484344</v>
      </c>
      <c r="F5" s="1">
        <f>VLOOKUP($A5,Exp!$V5:$W103,2)/$E5</f>
        <v>9.0452532221539901</v>
      </c>
      <c r="G5">
        <f t="shared" si="1"/>
        <v>4</v>
      </c>
      <c r="H5">
        <f t="shared" si="2"/>
        <v>2</v>
      </c>
      <c r="J5" s="1">
        <f>VLOOKUP($A5,Exp!$Q5:$R103,2)/$E5</f>
        <v>4.7091072585141571</v>
      </c>
      <c r="K5" s="1">
        <f>VLOOKUP(A5,Exp!M5:N103,2)/E5</f>
        <v>8.0054823394740673</v>
      </c>
      <c r="L5">
        <f>VLOOKUP($A5,Exp!$Q5:$R103,2)/($E5*O5)</f>
        <v>4.7091072585141571</v>
      </c>
      <c r="M5" s="1">
        <f t="shared" si="5"/>
        <v>92</v>
      </c>
      <c r="O5">
        <f t="shared" si="6"/>
        <v>1</v>
      </c>
      <c r="Q5" s="1">
        <f>VLOOKUP($A5,Exp!$Q5:$R103,2)/$E5</f>
        <v>4.7091072585141571</v>
      </c>
      <c r="R5" s="1">
        <f t="shared" ref="R5:R68" si="10">(R4+A5*U5/2.5)</f>
        <v>13.491336086338942</v>
      </c>
      <c r="T5">
        <f t="shared" si="9"/>
        <v>0.93499999999999994</v>
      </c>
      <c r="U5">
        <f t="shared" si="7"/>
        <v>0.89903846153846145</v>
      </c>
    </row>
    <row r="6" spans="1:21" x14ac:dyDescent="0.4">
      <c r="A6">
        <v>5</v>
      </c>
      <c r="B6" s="1">
        <f t="shared" si="3"/>
        <v>0.1414213562373095</v>
      </c>
      <c r="C6" s="1">
        <f t="shared" si="4"/>
        <v>91.989949493661172</v>
      </c>
      <c r="D6" s="1">
        <f t="shared" si="0"/>
        <v>13.213441917710341</v>
      </c>
      <c r="E6" s="1">
        <f t="shared" si="8"/>
        <v>2.1933121927088997</v>
      </c>
      <c r="F6" s="1">
        <f>VLOOKUP($A6,Exp!$V6:$W104,2)/$E6</f>
        <v>12.260543706177737</v>
      </c>
      <c r="G6">
        <f t="shared" si="1"/>
        <v>5</v>
      </c>
      <c r="H6">
        <f t="shared" si="2"/>
        <v>2</v>
      </c>
      <c r="J6" s="1">
        <f>VLOOKUP($A6,Exp!$Q6:$R104,2)/$E6</f>
        <v>6.8389716930693352</v>
      </c>
      <c r="K6" s="1">
        <f>VLOOKUP(A6,Exp!M6:N104,2)/E6</f>
        <v>10.486423262706314</v>
      </c>
      <c r="L6">
        <f>VLOOKUP($A6,Exp!$Q6:$R104,2)/($E6*O6)</f>
        <v>6.8389716930693352</v>
      </c>
      <c r="M6" s="1">
        <f t="shared" si="5"/>
        <v>112</v>
      </c>
      <c r="O6">
        <f t="shared" si="6"/>
        <v>1</v>
      </c>
      <c r="Q6" s="1">
        <f>VLOOKUP($A6,Exp!$Q6:$R104,2)/$E6</f>
        <v>6.8389716930693352</v>
      </c>
      <c r="R6" s="1">
        <f t="shared" si="10"/>
        <v>15.243717038719893</v>
      </c>
      <c r="T6">
        <f t="shared" si="9"/>
        <v>0.91999999999999993</v>
      </c>
      <c r="U6">
        <f t="shared" si="7"/>
        <v>0.87619047619047608</v>
      </c>
    </row>
    <row r="7" spans="1:21" x14ac:dyDescent="0.4">
      <c r="A7">
        <v>6</v>
      </c>
      <c r="B7" s="1">
        <f t="shared" si="3"/>
        <v>0.1515716566510398</v>
      </c>
      <c r="C7" s="1">
        <f t="shared" si="4"/>
        <v>106.27320191586873</v>
      </c>
      <c r="D7" s="1">
        <f t="shared" si="0"/>
        <v>14.913483908495801</v>
      </c>
      <c r="E7" s="1">
        <f t="shared" si="8"/>
        <v>2.2778192349624207</v>
      </c>
      <c r="F7" s="1">
        <f>VLOOKUP($A7,Exp!$V7:$W105,2)/$E7</f>
        <v>15.347381154491277</v>
      </c>
      <c r="G7">
        <f t="shared" si="1"/>
        <v>5</v>
      </c>
      <c r="H7">
        <f t="shared" si="2"/>
        <v>3</v>
      </c>
      <c r="J7" s="1">
        <f>VLOOKUP($A7,Exp!$Q7:$R105,2)/$E7</f>
        <v>9.658360796291614</v>
      </c>
      <c r="K7" s="1">
        <f>VLOOKUP(A7,Exp!M7:N105,2)/E7</f>
        <v>15.365573994100295</v>
      </c>
      <c r="L7">
        <f>VLOOKUP($A7,Exp!$Q7:$R105,2)/($E7*O7)</f>
        <v>9.658360796291614</v>
      </c>
      <c r="M7" s="1">
        <f t="shared" si="5"/>
        <v>136</v>
      </c>
      <c r="O7">
        <f t="shared" si="6"/>
        <v>1</v>
      </c>
      <c r="Q7" s="1">
        <f>VLOOKUP($A7,Exp!$Q7:$R105,2)/$E7</f>
        <v>9.658360796291614</v>
      </c>
      <c r="R7" s="1">
        <f t="shared" si="10"/>
        <v>17.292773642493479</v>
      </c>
      <c r="T7">
        <f t="shared" si="9"/>
        <v>0.90499999999999992</v>
      </c>
      <c r="U7">
        <f t="shared" si="7"/>
        <v>0.85377358490566024</v>
      </c>
    </row>
    <row r="8" spans="1:21" x14ac:dyDescent="0.4">
      <c r="A8">
        <v>7</v>
      </c>
      <c r="B8" s="1">
        <f t="shared" si="3"/>
        <v>0.16245047927124709</v>
      </c>
      <c r="C8" s="1">
        <f t="shared" si="4"/>
        <v>120.59201469685821</v>
      </c>
      <c r="D8" s="1">
        <f t="shared" si="0"/>
        <v>16.612007385290259</v>
      </c>
      <c r="E8" s="1">
        <f t="shared" si="8"/>
        <v>2.3773453013131314</v>
      </c>
      <c r="F8" s="1">
        <f>VLOOKUP($A8,Exp!$V8:$W106,2)/$E8</f>
        <v>19.116334499198636</v>
      </c>
      <c r="G8">
        <f t="shared" si="1"/>
        <v>6</v>
      </c>
      <c r="H8">
        <f t="shared" si="2"/>
        <v>3</v>
      </c>
      <c r="J8" s="1">
        <f>VLOOKUP($A8,Exp!$Q8:$R106,2)/$E8</f>
        <v>13.460392136693285</v>
      </c>
      <c r="K8" s="1">
        <f>VLOOKUP(A8,Exp!M8:N106,2)/E8</f>
        <v>21.031862713583255</v>
      </c>
      <c r="L8">
        <f>VLOOKUP($A8,Exp!$Q8:$R106,2)/($E8*O8)</f>
        <v>13.460392136693285</v>
      </c>
      <c r="M8" s="1">
        <f t="shared" si="5"/>
        <v>164</v>
      </c>
      <c r="O8">
        <f t="shared" si="6"/>
        <v>1</v>
      </c>
      <c r="Q8" s="1">
        <f>VLOOKUP($A8,Exp!$Q8:$R106,2)/$E8</f>
        <v>13.460392136693285</v>
      </c>
      <c r="R8" s="1">
        <f t="shared" si="10"/>
        <v>19.621745605110302</v>
      </c>
      <c r="T8">
        <f t="shared" si="9"/>
        <v>0.8899999999999999</v>
      </c>
      <c r="U8">
        <f t="shared" si="7"/>
        <v>0.83177570093457931</v>
      </c>
    </row>
    <row r="9" spans="1:21" x14ac:dyDescent="0.4">
      <c r="A9">
        <v>8</v>
      </c>
      <c r="B9" s="1">
        <f t="shared" si="3"/>
        <v>0.17411011265922482</v>
      </c>
      <c r="C9" s="1">
        <f t="shared" si="4"/>
        <v>134.95003326178332</v>
      </c>
      <c r="D9" s="1">
        <f t="shared" si="0"/>
        <v>18.306586406906757</v>
      </c>
      <c r="E9" s="1">
        <f t="shared" si="8"/>
        <v>2.492177837198299</v>
      </c>
      <c r="F9" s="1">
        <f>VLOOKUP($A9,Exp!$V9:$W107,2)/$E9</f>
        <v>23.706159936972057</v>
      </c>
      <c r="G9">
        <f t="shared" si="1"/>
        <v>7</v>
      </c>
      <c r="H9">
        <f t="shared" si="2"/>
        <v>3</v>
      </c>
      <c r="J9" s="1">
        <f>VLOOKUP($A9,Exp!$Q9:$R107,2)/$E9</f>
        <v>18.457751815862828</v>
      </c>
      <c r="K9" s="1">
        <f>VLOOKUP(A9,Exp!M9:N107,2)/E9</f>
        <v>28.087883198052129</v>
      </c>
      <c r="L9">
        <f>VLOOKUP($A9,Exp!$Q9:$R107,2)/($E9*O9)</f>
        <v>18.457751815862828</v>
      </c>
      <c r="M9" s="1">
        <f t="shared" si="5"/>
        <v>196</v>
      </c>
      <c r="O9">
        <f t="shared" si="6"/>
        <v>1</v>
      </c>
      <c r="Q9" s="1">
        <f>VLOOKUP($A9,Exp!$Q9:$R107,2)/$E9</f>
        <v>18.457751815862828</v>
      </c>
      <c r="R9" s="1">
        <f t="shared" si="10"/>
        <v>22.214338197702894</v>
      </c>
      <c r="T9">
        <f t="shared" si="9"/>
        <v>0.87499999999999989</v>
      </c>
      <c r="U9">
        <f t="shared" si="7"/>
        <v>0.81018518518518501</v>
      </c>
    </row>
    <row r="10" spans="1:21" x14ac:dyDescent="0.4">
      <c r="A10">
        <v>9</v>
      </c>
      <c r="B10" s="1">
        <f t="shared" si="3"/>
        <v>0.18660659830736148</v>
      </c>
      <c r="C10" s="1">
        <f t="shared" si="4"/>
        <v>149.35124313867274</v>
      </c>
      <c r="D10" s="1">
        <f t="shared" si="0"/>
        <v>19.99480365698949</v>
      </c>
      <c r="E10" s="1">
        <f t="shared" si="8"/>
        <v>2.6226126198069948</v>
      </c>
      <c r="F10" s="1">
        <f>VLOOKUP($A10,Exp!$V10:$W108,2)/$E10</f>
        <v>29.28528435345217</v>
      </c>
      <c r="G10">
        <f t="shared" si="1"/>
        <v>8</v>
      </c>
      <c r="H10">
        <f t="shared" si="2"/>
        <v>4</v>
      </c>
      <c r="J10" s="1">
        <f>VLOOKUP($A10,Exp!$Q10:$R108,2)/$E10</f>
        <v>25.165744838388338</v>
      </c>
      <c r="K10" s="1">
        <f>VLOOKUP(A10,Exp!M10:N108,2)/E10</f>
        <v>35.842121436492484</v>
      </c>
      <c r="L10">
        <f>VLOOKUP($A10,Exp!$Q10:$R108,2)/($E10*O10)</f>
        <v>25.165744838388338</v>
      </c>
      <c r="M10" s="1">
        <f t="shared" si="5"/>
        <v>232</v>
      </c>
      <c r="O10">
        <f t="shared" si="6"/>
        <v>1</v>
      </c>
      <c r="Q10" s="1">
        <f>VLOOKUP($A10,Exp!$Q10:$R108,2)/$E10</f>
        <v>25.165744838388338</v>
      </c>
      <c r="R10" s="1">
        <f t="shared" si="10"/>
        <v>25.054705170179957</v>
      </c>
      <c r="T10">
        <f t="shared" si="9"/>
        <v>0.85999999999999988</v>
      </c>
      <c r="U10">
        <f t="shared" si="7"/>
        <v>0.78899082568807322</v>
      </c>
    </row>
    <row r="11" spans="1:21" x14ac:dyDescent="0.4">
      <c r="A11">
        <v>10</v>
      </c>
      <c r="B11" s="1">
        <f t="shared" si="3"/>
        <v>0.2</v>
      </c>
      <c r="C11" s="1">
        <f t="shared" si="4"/>
        <v>163.79999999999998</v>
      </c>
      <c r="D11" s="1">
        <f t="shared" si="0"/>
        <v>21.674249999999997</v>
      </c>
      <c r="E11" s="1">
        <f t="shared" si="8"/>
        <v>2.7689540832216291</v>
      </c>
      <c r="F11" s="1">
        <f>VLOOKUP($A11,Exp!$V11:$W109,2)/$E11</f>
        <v>36.058793398203242</v>
      </c>
      <c r="G11">
        <f t="shared" si="1"/>
        <v>9</v>
      </c>
      <c r="H11">
        <f t="shared" si="2"/>
        <v>4</v>
      </c>
      <c r="J11" s="1">
        <f>VLOOKUP($A11,Exp!$Q11:$R109,2)/$E11</f>
        <v>36.114719491358187</v>
      </c>
      <c r="K11" s="1">
        <f>VLOOKUP(A11,Exp!M11:N109,2)/E11</f>
        <v>89.203357143654713</v>
      </c>
      <c r="L11">
        <f>VLOOKUP($A11,Exp!$Q11:$R109,2)/($E11*O11)</f>
        <v>36.114719491358187</v>
      </c>
      <c r="M11" s="1">
        <f t="shared" si="5"/>
        <v>272</v>
      </c>
      <c r="O11">
        <f t="shared" si="6"/>
        <v>1</v>
      </c>
      <c r="Q11" s="1">
        <f>VLOOKUP($A11,Exp!$Q11:$R109,2)/$E11</f>
        <v>36.114719491358187</v>
      </c>
      <c r="R11" s="1">
        <f t="shared" si="10"/>
        <v>28.127432442907228</v>
      </c>
      <c r="T11">
        <f t="shared" si="9"/>
        <v>0.84499999999999986</v>
      </c>
      <c r="U11">
        <f t="shared" si="7"/>
        <v>0.76818181818181797</v>
      </c>
    </row>
    <row r="12" spans="1:21" x14ac:dyDescent="0.4">
      <c r="A12">
        <v>11</v>
      </c>
      <c r="B12" s="1">
        <f t="shared" si="3"/>
        <v>0.21435469250725864</v>
      </c>
      <c r="C12" s="1">
        <f t="shared" si="4"/>
        <v>178.30106226461177</v>
      </c>
      <c r="D12" s="1">
        <f t="shared" si="0"/>
        <v>23.342523909636885</v>
      </c>
      <c r="E12" s="1">
        <f t="shared" si="8"/>
        <v>2.9315156595763088</v>
      </c>
      <c r="F12" s="1">
        <f>VLOOKUP($A12,Exp!$V12:$W110,2)/$E12</f>
        <v>44.276988852776505</v>
      </c>
      <c r="G12">
        <f t="shared" si="1"/>
        <v>9</v>
      </c>
      <c r="H12">
        <f t="shared" si="2"/>
        <v>4</v>
      </c>
      <c r="J12" s="1">
        <f>VLOOKUP($A12,Exp!$Q12:$R110,2)/$E12</f>
        <v>46.392383938230793</v>
      </c>
      <c r="K12" s="1">
        <f>VLOOKUP(A12,Exp!M12:N110,2)/E12</f>
        <v>107.11182762209168</v>
      </c>
      <c r="L12">
        <f>VLOOKUP($A12,Exp!$Q12:$R110,2)/($E12*O12)</f>
        <v>45.710154173423184</v>
      </c>
      <c r="M12" s="1">
        <f t="shared" si="5"/>
        <v>316</v>
      </c>
      <c r="O12">
        <f t="shared" si="6"/>
        <v>1.014925125</v>
      </c>
      <c r="Q12" s="1">
        <f>VLOOKUP($A12,Exp!$Q12:$R110,2)/$E12</f>
        <v>46.392383938230793</v>
      </c>
      <c r="R12" s="1">
        <f t="shared" si="10"/>
        <v>31.417522532997317</v>
      </c>
      <c r="T12">
        <f t="shared" si="9"/>
        <v>0.82999999999999985</v>
      </c>
      <c r="U12">
        <f t="shared" si="7"/>
        <v>0.74774774774774755</v>
      </c>
    </row>
    <row r="13" spans="1:21" x14ac:dyDescent="0.4">
      <c r="A13">
        <v>12</v>
      </c>
      <c r="B13" s="1">
        <f t="shared" si="3"/>
        <v>0.22973967099940701</v>
      </c>
      <c r="C13" s="1">
        <f t="shared" si="4"/>
        <v>192.85962647279004</v>
      </c>
      <c r="D13" s="1">
        <f t="shared" si="0"/>
        <v>24.997230752272259</v>
      </c>
      <c r="E13" s="1">
        <f t="shared" si="8"/>
        <v>3.1106201371882491</v>
      </c>
      <c r="F13" s="1">
        <f>VLOOKUP($A13,Exp!$V13:$W111,2)/$E13</f>
        <v>54.245868859952104</v>
      </c>
      <c r="G13">
        <f t="shared" si="1"/>
        <v>10</v>
      </c>
      <c r="H13">
        <f t="shared" si="2"/>
        <v>5</v>
      </c>
      <c r="J13" s="1">
        <f>VLOOKUP($A13,Exp!$Q13:$R111,2)/$E13</f>
        <v>57.866274910283821</v>
      </c>
      <c r="K13" s="1">
        <f>VLOOKUP(A13,Exp!M13:N111,2)/E13</f>
        <v>125.37692897228162</v>
      </c>
      <c r="L13">
        <f>VLOOKUP($A13,Exp!$Q13:$R111,2)/($E13*O13)</f>
        <v>56.197162972827854</v>
      </c>
      <c r="M13" s="1">
        <f t="shared" si="5"/>
        <v>364</v>
      </c>
      <c r="O13">
        <f t="shared" si="6"/>
        <v>1.0297010000000002</v>
      </c>
      <c r="Q13" s="1">
        <f>VLOOKUP($A13,Exp!$Q13:$R111,2)/$E13</f>
        <v>57.866274910283821</v>
      </c>
      <c r="R13" s="1">
        <f t="shared" si="10"/>
        <v>34.910379675854458</v>
      </c>
      <c r="T13">
        <f t="shared" si="9"/>
        <v>0.81499999999999984</v>
      </c>
      <c r="U13">
        <f t="shared" si="7"/>
        <v>0.72767857142857117</v>
      </c>
    </row>
    <row r="14" spans="1:21" x14ac:dyDescent="0.4">
      <c r="A14">
        <v>13</v>
      </c>
      <c r="B14" s="1">
        <f t="shared" si="3"/>
        <v>0.24622888266898327</v>
      </c>
      <c r="C14" s="1">
        <f t="shared" si="4"/>
        <v>207.48136566457546</v>
      </c>
      <c r="D14" s="1">
        <f t="shared" si="0"/>
        <v>26.635981906045107</v>
      </c>
      <c r="E14" s="1">
        <f t="shared" si="8"/>
        <v>3.3066000366857367</v>
      </c>
      <c r="F14" s="1">
        <f>VLOOKUP($A14,Exp!$V14:$W112,2)/$E14</f>
        <v>66.339979801554762</v>
      </c>
      <c r="G14">
        <f t="shared" si="1"/>
        <v>11</v>
      </c>
      <c r="H14">
        <f t="shared" si="2"/>
        <v>5</v>
      </c>
      <c r="J14" s="1">
        <f>VLOOKUP($A14,Exp!$Q14:$R112,2)/$E14</f>
        <v>71.372405909892549</v>
      </c>
      <c r="K14" s="1">
        <f>VLOOKUP(A14,Exp!M14:N112,2)/E14</f>
        <v>144.25693906363875</v>
      </c>
      <c r="L14">
        <f>VLOOKUP($A14,Exp!$Q14:$R112,2)/($E14*O14)</f>
        <v>68.34287721990944</v>
      </c>
      <c r="M14" s="1">
        <f t="shared" si="5"/>
        <v>416</v>
      </c>
      <c r="O14">
        <f t="shared" si="6"/>
        <v>1.0443283750000001</v>
      </c>
      <c r="Q14" s="1">
        <f>VLOOKUP($A14,Exp!$Q14:$R112,2)/$E14</f>
        <v>71.372405909892549</v>
      </c>
      <c r="R14" s="1">
        <f t="shared" si="10"/>
        <v>38.591795605057996</v>
      </c>
      <c r="T14">
        <f t="shared" si="9"/>
        <v>0.79999999999999982</v>
      </c>
      <c r="U14">
        <f t="shared" si="7"/>
        <v>0.70796460176991138</v>
      </c>
    </row>
    <row r="15" spans="1:21" x14ac:dyDescent="0.4">
      <c r="A15">
        <v>14</v>
      </c>
      <c r="B15" s="1">
        <f t="shared" si="3"/>
        <v>0.26390158215457882</v>
      </c>
      <c r="C15" s="1">
        <f t="shared" si="4"/>
        <v>222.17247101022971</v>
      </c>
      <c r="D15" s="1">
        <f t="shared" si="0"/>
        <v>27.976627419913438</v>
      </c>
      <c r="E15" s="1">
        <f t="shared" si="8"/>
        <v>3.5197980062288838</v>
      </c>
      <c r="F15" s="1">
        <f>VLOOKUP($A15,Exp!$V15:$W113,2)/$E15</f>
        <v>81.01820417949115</v>
      </c>
      <c r="G15">
        <f t="shared" si="1"/>
        <v>12</v>
      </c>
      <c r="H15">
        <f t="shared" si="2"/>
        <v>5</v>
      </c>
      <c r="J15" s="1">
        <f>VLOOKUP($A15,Exp!$Q15:$R113,2)/$E15</f>
        <v>88.641450290006048</v>
      </c>
      <c r="K15" s="1">
        <f>VLOOKUP(A15,Exp!M15:N113,2)/E15</f>
        <v>162.79343274414572</v>
      </c>
      <c r="L15">
        <f>VLOOKUP($A15,Exp!$Q15:$R113,2)/($E15*O15)</f>
        <v>83.718153140140657</v>
      </c>
      <c r="M15" s="1">
        <f t="shared" si="5"/>
        <v>472</v>
      </c>
      <c r="O15">
        <f t="shared" si="6"/>
        <v>1.058808</v>
      </c>
      <c r="Q15" s="1">
        <f>VLOOKUP($A15,Exp!$Q15:$R113,2)/$E15</f>
        <v>88.641450290006048</v>
      </c>
      <c r="R15" s="1">
        <f t="shared" si="10"/>
        <v>42.447935955935186</v>
      </c>
      <c r="T15">
        <f t="shared" si="9"/>
        <v>0.78499999999999981</v>
      </c>
      <c r="U15">
        <f t="shared" si="7"/>
        <v>0.68859649122806998</v>
      </c>
    </row>
    <row r="16" spans="1:21" x14ac:dyDescent="0.4">
      <c r="A16">
        <v>15</v>
      </c>
      <c r="B16" s="1">
        <f t="shared" si="3"/>
        <v>0.28284271247461901</v>
      </c>
      <c r="C16" s="1">
        <f t="shared" si="4"/>
        <v>236.939696961967</v>
      </c>
      <c r="D16" s="1">
        <f t="shared" si="0"/>
        <v>29.12788888605456</v>
      </c>
      <c r="E16" s="1">
        <f t="shared" si="8"/>
        <v>3.7505672369981147</v>
      </c>
      <c r="F16" s="1">
        <f>VLOOKUP($A16,Exp!$V16:$W114,2)/$E16</f>
        <v>98.843189356524846</v>
      </c>
      <c r="G16">
        <f t="shared" si="1"/>
        <v>13</v>
      </c>
      <c r="H16">
        <f t="shared" si="2"/>
        <v>6</v>
      </c>
      <c r="J16" s="1">
        <f>VLOOKUP($A16,Exp!$Q16:$R114,2)/$E16</f>
        <v>105.85065535786836</v>
      </c>
      <c r="K16" s="1">
        <f>VLOOKUP(A16,Exp!M16:N114,2)/E16</f>
        <v>181.57253475745176</v>
      </c>
      <c r="L16">
        <f>VLOOKUP($A16,Exp!$Q16:$R114,2)/($E16*O16)</f>
        <v>98.636332361258184</v>
      </c>
      <c r="M16" s="1">
        <f t="shared" si="5"/>
        <v>532</v>
      </c>
      <c r="O16">
        <f t="shared" si="6"/>
        <v>1.0731406250000002</v>
      </c>
      <c r="Q16" s="1">
        <f>VLOOKUP($A16,Exp!$Q16:$R114,2)/$E16</f>
        <v>105.85065535786836</v>
      </c>
      <c r="R16" s="1">
        <f t="shared" si="10"/>
        <v>46.465327260283011</v>
      </c>
      <c r="T16">
        <f t="shared" si="9"/>
        <v>0.7699999999999998</v>
      </c>
      <c r="U16">
        <f t="shared" si="7"/>
        <v>0.66956521739130426</v>
      </c>
    </row>
    <row r="17" spans="1:21" x14ac:dyDescent="0.4">
      <c r="A17">
        <v>16</v>
      </c>
      <c r="B17" s="1">
        <f t="shared" si="3"/>
        <v>0.30314331330207961</v>
      </c>
      <c r="C17" s="1">
        <f t="shared" si="4"/>
        <v>251.79041021796658</v>
      </c>
      <c r="D17" s="1">
        <f t="shared" si="0"/>
        <v>30.223732015430695</v>
      </c>
      <c r="E17" s="1">
        <f t="shared" si="8"/>
        <v>3.9992719002105499</v>
      </c>
      <c r="F17" s="1">
        <f>VLOOKUP($A17,Exp!$V17:$W115,2)/$E17</f>
        <v>120.50529394010579</v>
      </c>
      <c r="G17">
        <f t="shared" si="1"/>
        <v>13</v>
      </c>
      <c r="H17">
        <f t="shared" si="2"/>
        <v>6</v>
      </c>
      <c r="J17" s="1">
        <f>VLOOKUP($A17,Exp!$Q17:$R115,2)/$E17</f>
        <v>124.02257520272305</v>
      </c>
      <c r="K17" s="1">
        <f>VLOOKUP(A17,Exp!M17:N115,2)/E17</f>
        <v>199.53632058825198</v>
      </c>
      <c r="L17">
        <f>VLOOKUP($A17,Exp!$Q17:$R115,2)/($E17*O17)</f>
        <v>114.06189233112305</v>
      </c>
      <c r="M17" s="1">
        <f t="shared" si="5"/>
        <v>596</v>
      </c>
      <c r="O17">
        <f t="shared" si="6"/>
        <v>1.0873270000000002</v>
      </c>
      <c r="Q17" s="1">
        <f>VLOOKUP($A17,Exp!$Q17:$R115,2)/$E17</f>
        <v>124.02257520272305</v>
      </c>
      <c r="R17" s="1">
        <f t="shared" si="10"/>
        <v>50.630844501662324</v>
      </c>
      <c r="T17">
        <f t="shared" si="9"/>
        <v>0.75499999999999978</v>
      </c>
      <c r="U17">
        <f t="shared" si="7"/>
        <v>0.65086206896551713</v>
      </c>
    </row>
    <row r="18" spans="1:21" x14ac:dyDescent="0.4">
      <c r="A18">
        <v>17</v>
      </c>
      <c r="B18" s="1">
        <f t="shared" si="3"/>
        <v>0.32490095854249418</v>
      </c>
      <c r="C18" s="1">
        <f t="shared" si="4"/>
        <v>266.73264281331137</v>
      </c>
      <c r="D18" s="1">
        <f t="shared" si="0"/>
        <v>31.26426709321445</v>
      </c>
      <c r="E18" s="1">
        <f t="shared" si="8"/>
        <v>4.2662876070168325</v>
      </c>
      <c r="F18" s="1">
        <f>VLOOKUP($A18,Exp!$V18:$W116,2)/$E18</f>
        <v>146.85214039841671</v>
      </c>
      <c r="G18">
        <f t="shared" si="1"/>
        <v>14</v>
      </c>
      <c r="H18">
        <f t="shared" si="2"/>
        <v>6</v>
      </c>
      <c r="J18" s="1">
        <f>VLOOKUP($A18,Exp!$Q18:$R116,2)/$E18</f>
        <v>143.91903607017591</v>
      </c>
      <c r="K18" s="1">
        <f>VLOOKUP(A18,Exp!M18:N116,2)/E18</f>
        <v>217.05053322635652</v>
      </c>
      <c r="L18">
        <f>VLOOKUP($A18,Exp!$Q18:$R116,2)/($E18*O18)</f>
        <v>130.6729925005084</v>
      </c>
      <c r="M18" s="1">
        <f t="shared" si="5"/>
        <v>664</v>
      </c>
      <c r="O18">
        <f t="shared" si="6"/>
        <v>1.1013678750000002</v>
      </c>
      <c r="Q18" s="1">
        <f>VLOOKUP($A18,Exp!$Q18:$R116,2)/$E18</f>
        <v>143.91903607017591</v>
      </c>
      <c r="R18" s="1">
        <f t="shared" si="10"/>
        <v>54.931699202517024</v>
      </c>
      <c r="T18">
        <f t="shared" si="9"/>
        <v>0.73999999999999977</v>
      </c>
      <c r="U18">
        <f t="shared" si="7"/>
        <v>0.63247863247863234</v>
      </c>
    </row>
    <row r="19" spans="1:21" x14ac:dyDescent="0.4">
      <c r="A19">
        <v>18</v>
      </c>
      <c r="B19" s="1">
        <f t="shared" si="3"/>
        <v>0.34822022531844965</v>
      </c>
      <c r="C19" s="1">
        <f t="shared" si="4"/>
        <v>281.77514967802489</v>
      </c>
      <c r="D19" s="1">
        <f t="shared" si="0"/>
        <v>32.249596633558753</v>
      </c>
      <c r="E19" s="1">
        <f t="shared" si="8"/>
        <v>4.5520018927311181</v>
      </c>
      <c r="F19" s="1">
        <f>VLOOKUP($A19,Exp!$V19:$W117,2)/$E19</f>
        <v>178.9251247764077</v>
      </c>
      <c r="G19">
        <f t="shared" si="1"/>
        <v>15</v>
      </c>
      <c r="H19">
        <f t="shared" si="2"/>
        <v>7</v>
      </c>
      <c r="J19" s="1">
        <f>VLOOKUP($A19,Exp!$Q19:$R117,2)/$E19</f>
        <v>166.9595087852685</v>
      </c>
      <c r="K19" s="1">
        <f>VLOOKUP(A19,Exp!M19:N117,2)/E19</f>
        <v>233.96299586356704</v>
      </c>
      <c r="L19">
        <f>VLOOKUP($A19,Exp!$Q19:$R117,2)/($E19*O19)</f>
        <v>149.70402414609322</v>
      </c>
      <c r="M19" s="1">
        <f t="shared" si="5"/>
        <v>736</v>
      </c>
      <c r="O19">
        <f t="shared" si="6"/>
        <v>1.115264</v>
      </c>
      <c r="Q19" s="1">
        <f>VLOOKUP($A19,Exp!$Q19:$R117,2)/$E19</f>
        <v>166.9595087852685</v>
      </c>
      <c r="R19" s="1">
        <f t="shared" si="10"/>
        <v>59.355428016076345</v>
      </c>
      <c r="T19">
        <f t="shared" si="9"/>
        <v>0.72499999999999976</v>
      </c>
      <c r="U19">
        <f t="shared" si="7"/>
        <v>0.61440677966101676</v>
      </c>
    </row>
    <row r="20" spans="1:21" x14ac:dyDescent="0.4">
      <c r="A20">
        <v>19</v>
      </c>
      <c r="B20" s="1">
        <f t="shared" si="3"/>
        <v>0.37321319661472296</v>
      </c>
      <c r="C20" s="1">
        <f t="shared" si="4"/>
        <v>296.92747102995162</v>
      </c>
      <c r="D20" s="1">
        <f t="shared" si="0"/>
        <v>33.179813695964519</v>
      </c>
      <c r="E20" s="1">
        <f t="shared" si="8"/>
        <v>4.8568147269557169</v>
      </c>
      <c r="F20" s="1">
        <f>VLOOKUP($A20,Exp!$V20:$W118,2)/$E20</f>
        <v>218.0045602222992</v>
      </c>
      <c r="G20">
        <f t="shared" si="1"/>
        <v>16</v>
      </c>
      <c r="H20">
        <f t="shared" si="2"/>
        <v>7</v>
      </c>
      <c r="J20" s="1">
        <f>VLOOKUP($A20,Exp!$Q20:$R118,2)/$E20</f>
        <v>190.04225029982612</v>
      </c>
      <c r="K20" s="1">
        <f>VLOOKUP(A20,Exp!M20:N118,2)/E20</f>
        <v>250.1639589537256</v>
      </c>
      <c r="L20">
        <f>VLOOKUP($A20,Exp!$Q20:$R118,2)/($E20*O20)</f>
        <v>168.32554123159764</v>
      </c>
      <c r="M20" s="1">
        <f t="shared" si="5"/>
        <v>812</v>
      </c>
      <c r="O20">
        <f t="shared" si="6"/>
        <v>1.1290161250000001</v>
      </c>
      <c r="Q20" s="1">
        <f>VLOOKUP($A20,Exp!$Q20:$R118,2)/$E20</f>
        <v>190.04225029982612</v>
      </c>
      <c r="R20" s="1">
        <f t="shared" si="10"/>
        <v>63.889881797588949</v>
      </c>
      <c r="T20">
        <f t="shared" si="9"/>
        <v>0.70999999999999974</v>
      </c>
      <c r="U20">
        <f t="shared" si="7"/>
        <v>0.59663865546218464</v>
      </c>
    </row>
    <row r="21" spans="1:21" x14ac:dyDescent="0.4">
      <c r="A21">
        <v>20</v>
      </c>
      <c r="B21" s="1">
        <f t="shared" si="3"/>
        <v>1.0666666666666667</v>
      </c>
      <c r="C21" s="1">
        <f t="shared" si="4"/>
        <v>330.86666666666667</v>
      </c>
      <c r="D21" s="1">
        <f t="shared" si="0"/>
        <v>38.688333333333318</v>
      </c>
      <c r="E21" s="1">
        <f t="shared" si="8"/>
        <v>5.1811390512800415</v>
      </c>
      <c r="F21" s="1">
        <f>VLOOKUP($A21,Exp!$V21:$W119,2)/$E21</f>
        <v>265.66553659285688</v>
      </c>
      <c r="G21">
        <f t="shared" si="1"/>
        <v>17</v>
      </c>
      <c r="H21">
        <f t="shared" si="2"/>
        <v>7</v>
      </c>
      <c r="J21" s="1">
        <f>VLOOKUP($A21,Exp!$Q21:$R119,2)/$E21</f>
        <v>242.99675950386896</v>
      </c>
      <c r="K21" s="1">
        <f>VLOOKUP(A21,Exp!M21:N119,2)/E21</f>
        <v>483.48441823446524</v>
      </c>
      <c r="L21">
        <f>VLOOKUP($A21,Exp!$Q21:$R119,2)/($E21*O21)</f>
        <v>212.66536221758574</v>
      </c>
      <c r="M21" s="1">
        <f t="shared" si="5"/>
        <v>892</v>
      </c>
      <c r="O21">
        <f t="shared" si="6"/>
        <v>1.1426250000000002</v>
      </c>
      <c r="Q21" s="1">
        <f>VLOOKUP($A21,Exp!$Q21:$R119,2)/$E21</f>
        <v>242.99675950386896</v>
      </c>
      <c r="R21" s="1">
        <f t="shared" si="10"/>
        <v>68.523215130922281</v>
      </c>
      <c r="T21">
        <f t="shared" si="9"/>
        <v>0.69499999999999973</v>
      </c>
      <c r="U21">
        <f t="shared" si="7"/>
        <v>0.5791666666666665</v>
      </c>
    </row>
    <row r="22" spans="1:21" x14ac:dyDescent="0.4">
      <c r="A22">
        <v>21</v>
      </c>
      <c r="B22" s="1">
        <f t="shared" si="3"/>
        <v>1.1287093850145173</v>
      </c>
      <c r="C22" s="1">
        <f t="shared" si="4"/>
        <v>383.18405591942678</v>
      </c>
      <c r="D22" s="1">
        <f t="shared" si="0"/>
        <v>41.092401164352331</v>
      </c>
      <c r="E22" s="1">
        <f t="shared" si="8"/>
        <v>5.5254013463620089</v>
      </c>
      <c r="F22" s="1">
        <f>VLOOKUP($A22,Exp!$V22:$W120,2)/$E22</f>
        <v>298.93576953503054</v>
      </c>
      <c r="G22">
        <f t="shared" si="1"/>
        <v>17</v>
      </c>
      <c r="H22">
        <f t="shared" si="2"/>
        <v>8</v>
      </c>
      <c r="J22" s="1">
        <f>VLOOKUP($A22,Exp!$Q22:$R120,2)/$E22</f>
        <v>271.11152766962374</v>
      </c>
      <c r="K22" s="1">
        <f>VLOOKUP(A22,Exp!M22:N120,2)/E22</f>
        <v>509.64623626012047</v>
      </c>
      <c r="L22">
        <f>VLOOKUP($A22,Exp!$Q22:$R120,2)/($E22*O22)</f>
        <v>234.50700656738638</v>
      </c>
      <c r="M22" s="1">
        <f t="shared" si="5"/>
        <v>976</v>
      </c>
      <c r="O22">
        <f t="shared" si="6"/>
        <v>1.1560913749999999</v>
      </c>
      <c r="Q22" s="1">
        <f>VLOOKUP($A22,Exp!$Q22:$R120,2)/$E22</f>
        <v>271.11152766962374</v>
      </c>
      <c r="R22" s="1">
        <f t="shared" si="10"/>
        <v>73.417430006955342</v>
      </c>
      <c r="T22">
        <f>MIN(1.2,T21+0.01)</f>
        <v>0.70499999999999974</v>
      </c>
      <c r="U22">
        <f t="shared" si="7"/>
        <v>0.58264462809917339</v>
      </c>
    </row>
    <row r="23" spans="1:21" x14ac:dyDescent="0.4">
      <c r="A23">
        <v>22</v>
      </c>
      <c r="B23" s="1">
        <f t="shared" si="3"/>
        <v>1.1928126753321473</v>
      </c>
      <c r="C23" s="1">
        <f t="shared" si="4"/>
        <v>435.73863040023014</v>
      </c>
      <c r="D23" s="1">
        <f t="shared" si="0"/>
        <v>43.563610628624836</v>
      </c>
      <c r="E23" s="1">
        <f t="shared" si="8"/>
        <v>5.8900422303399091</v>
      </c>
      <c r="F23" s="1">
        <f>VLOOKUP($A23,Exp!$V23:$W121,2)/$E23</f>
        <v>336.51509558755072</v>
      </c>
      <c r="G23">
        <f t="shared" si="1"/>
        <v>18</v>
      </c>
      <c r="H23">
        <f t="shared" si="2"/>
        <v>8</v>
      </c>
      <c r="J23" s="1">
        <f>VLOOKUP($A23,Exp!$Q23:$R121,2)/$E23</f>
        <v>301.69562976078203</v>
      </c>
      <c r="K23" s="1">
        <f>VLOOKUP(A23,Exp!M23:N121,2)/E23</f>
        <v>534.63114131497048</v>
      </c>
      <c r="L23">
        <f>VLOOKUP($A23,Exp!$Q23:$R121,2)/($E23*O23)</f>
        <v>257.98828625637242</v>
      </c>
      <c r="M23" s="1">
        <f t="shared" si="5"/>
        <v>1064</v>
      </c>
      <c r="O23">
        <f t="shared" si="6"/>
        <v>1.169416</v>
      </c>
      <c r="Q23" s="1">
        <f>VLOOKUP($A23,Exp!$Q23:$R121,2)/$E23</f>
        <v>301.69562976078203</v>
      </c>
      <c r="R23" s="1">
        <f t="shared" si="10"/>
        <v>78.574807056135668</v>
      </c>
      <c r="T23">
        <f t="shared" ref="T23:T31" si="11">MIN(1.2,T22+0.01)</f>
        <v>0.71499999999999975</v>
      </c>
      <c r="U23">
        <f t="shared" si="7"/>
        <v>0.58606557377049162</v>
      </c>
    </row>
    <row r="24" spans="1:21" x14ac:dyDescent="0.4">
      <c r="A24">
        <v>23</v>
      </c>
      <c r="B24" s="1">
        <f t="shared" si="3"/>
        <v>1.2591244320046331</v>
      </c>
      <c r="C24" s="1">
        <f t="shared" si="4"/>
        <v>488.54380671054918</v>
      </c>
      <c r="D24" s="1">
        <f t="shared" si="0"/>
        <v>46.103652132033574</v>
      </c>
      <c r="E24" s="1">
        <f t="shared" si="8"/>
        <v>6.2755170906751045</v>
      </c>
      <c r="F24" s="1">
        <f>VLOOKUP($A24,Exp!$V24:$W122,2)/$E24</f>
        <v>379.01350830887156</v>
      </c>
      <c r="G24">
        <f t="shared" si="1"/>
        <v>19</v>
      </c>
      <c r="H24">
        <f t="shared" si="2"/>
        <v>8</v>
      </c>
      <c r="J24" s="1">
        <f>VLOOKUP($A24,Exp!$Q24:$R122,2)/$E24</f>
        <v>332.40288726161265</v>
      </c>
      <c r="K24" s="1">
        <f>VLOOKUP(A24,Exp!M24:N122,2)/E24</f>
        <v>558.36036287856689</v>
      </c>
      <c r="L24">
        <f>VLOOKUP($A24,Exp!$Q24:$R122,2)/($E24*O24)</f>
        <v>281.07812672578234</v>
      </c>
      <c r="M24" s="1">
        <f t="shared" si="5"/>
        <v>1156</v>
      </c>
      <c r="O24">
        <f t="shared" si="6"/>
        <v>1.1825996249999999</v>
      </c>
      <c r="Q24" s="1">
        <f>VLOOKUP($A24,Exp!$Q24:$R122,2)/$E24</f>
        <v>332.40288726161265</v>
      </c>
      <c r="R24" s="1">
        <f t="shared" si="10"/>
        <v>83.997571283777944</v>
      </c>
      <c r="T24">
        <f t="shared" si="11"/>
        <v>0.72499999999999976</v>
      </c>
      <c r="U24">
        <f t="shared" si="7"/>
        <v>0.58943089430894291</v>
      </c>
    </row>
    <row r="25" spans="1:21" x14ac:dyDescent="0.4">
      <c r="A25">
        <v>24</v>
      </c>
      <c r="B25" s="1">
        <f t="shared" si="3"/>
        <v>1.3278031643091577</v>
      </c>
      <c r="C25" s="1">
        <f t="shared" si="4"/>
        <v>541.61418632078767</v>
      </c>
      <c r="D25" s="1">
        <f t="shared" si="0"/>
        <v>48.714353257672293</v>
      </c>
      <c r="E25" s="1">
        <f t="shared" si="8"/>
        <v>6.6822967516920535</v>
      </c>
      <c r="F25" s="1">
        <f>VLOOKUP($A25,Exp!$V25:$W123,2)/$E25</f>
        <v>427.12962396710958</v>
      </c>
      <c r="G25">
        <f t="shared" si="1"/>
        <v>20</v>
      </c>
      <c r="H25">
        <f t="shared" si="2"/>
        <v>9</v>
      </c>
      <c r="J25" s="1">
        <f>VLOOKUP($A25,Exp!$Q25:$R123,2)/$E25</f>
        <v>386.24444497267405</v>
      </c>
      <c r="K25" s="1">
        <f>VLOOKUP(A25,Exp!M25:N123,2)/E25</f>
        <v>580.18973776019266</v>
      </c>
      <c r="L25">
        <f>VLOOKUP($A25,Exp!$Q25:$R123,2)/($E25*O25)</f>
        <v>323.04328714563968</v>
      </c>
      <c r="M25" s="1">
        <f t="shared" si="5"/>
        <v>1252</v>
      </c>
      <c r="O25">
        <f t="shared" si="6"/>
        <v>1.195643</v>
      </c>
      <c r="Q25" s="1">
        <f>VLOOKUP($A25,Exp!$Q25:$R123,2)/$E25</f>
        <v>386.24444497267405</v>
      </c>
      <c r="R25" s="1">
        <f t="shared" si="10"/>
        <v>89.687893864423103</v>
      </c>
      <c r="T25">
        <f t="shared" si="11"/>
        <v>0.73499999999999976</v>
      </c>
      <c r="U25">
        <f t="shared" si="7"/>
        <v>0.59274193548387077</v>
      </c>
    </row>
    <row r="26" spans="1:21" x14ac:dyDescent="0.4">
      <c r="A26">
        <v>25</v>
      </c>
      <c r="B26" s="1">
        <f t="shared" si="3"/>
        <v>1.3990187582825713</v>
      </c>
      <c r="C26" s="1">
        <f t="shared" si="4"/>
        <v>594.96565653988989</v>
      </c>
      <c r="D26" s="1">
        <f t="shared" si="0"/>
        <v>51.397689749205142</v>
      </c>
      <c r="E26" s="1">
        <f t="shared" si="8"/>
        <v>7.1108681802634823</v>
      </c>
      <c r="F26" s="1">
        <f>VLOOKUP($A26,Exp!$V26:$W124,2)/$E26</f>
        <v>481.66386884383616</v>
      </c>
      <c r="G26">
        <f t="shared" si="1"/>
        <v>21</v>
      </c>
      <c r="H26">
        <f t="shared" si="2"/>
        <v>9</v>
      </c>
      <c r="J26" s="1">
        <f>VLOOKUP($A26,Exp!$Q26:$R124,2)/$E26</f>
        <v>420.76437421585501</v>
      </c>
      <c r="K26" s="1">
        <f>VLOOKUP(A26,Exp!M26:N124,2)/E26</f>
        <v>600.7705236130123</v>
      </c>
      <c r="L26">
        <f>VLOOKUP($A26,Exp!$Q26:$R124,2)/($E26*O26)</f>
        <v>348.15726466203893</v>
      </c>
      <c r="M26" s="1">
        <f t="shared" si="5"/>
        <v>1352</v>
      </c>
      <c r="O26">
        <f t="shared" si="6"/>
        <v>1.2085468749999999</v>
      </c>
      <c r="Q26" s="1">
        <f>VLOOKUP($A26,Exp!$Q26:$R124,2)/$E26</f>
        <v>420.76437421585501</v>
      </c>
      <c r="R26" s="1">
        <f t="shared" si="10"/>
        <v>95.647893864423096</v>
      </c>
      <c r="T26">
        <f t="shared" si="11"/>
        <v>0.74499999999999977</v>
      </c>
      <c r="U26">
        <f t="shared" si="7"/>
        <v>0.59599999999999986</v>
      </c>
    </row>
    <row r="27" spans="1:21" x14ac:dyDescent="0.4">
      <c r="A27">
        <v>26</v>
      </c>
      <c r="B27" s="1">
        <f t="shared" si="3"/>
        <v>1.4729532932708258</v>
      </c>
      <c r="C27" s="1">
        <f t="shared" si="4"/>
        <v>648.61549987505805</v>
      </c>
      <c r="D27" s="1">
        <f t="shared" si="0"/>
        <v>54.155797364194719</v>
      </c>
      <c r="E27" s="1">
        <f t="shared" si="8"/>
        <v>7.5617352322866038</v>
      </c>
      <c r="F27" s="1">
        <f>VLOOKUP($A27,Exp!$V27:$W125,2)/$E27</f>
        <v>543.53370066492516</v>
      </c>
      <c r="G27">
        <f t="shared" si="1"/>
        <v>21</v>
      </c>
      <c r="H27">
        <f t="shared" si="2"/>
        <v>9</v>
      </c>
      <c r="J27" s="1">
        <f>VLOOKUP($A27,Exp!$Q27:$R125,2)/$E27</f>
        <v>457.30244365542677</v>
      </c>
      <c r="K27" s="1">
        <f>VLOOKUP(A27,Exp!M27:N125,2)/E27</f>
        <v>619.83127629062619</v>
      </c>
      <c r="L27">
        <f>VLOOKUP($A27,Exp!$Q27:$R125,2)/($E27*O27)</f>
        <v>374.43539706105139</v>
      </c>
      <c r="M27" s="1">
        <f t="shared" si="5"/>
        <v>1456</v>
      </c>
      <c r="O27">
        <f t="shared" si="6"/>
        <v>1.221312</v>
      </c>
      <c r="Q27" s="1">
        <f>VLOOKUP($A27,Exp!$Q27:$R125,2)/$E27</f>
        <v>457.30244365542677</v>
      </c>
      <c r="R27" s="1">
        <f t="shared" si="10"/>
        <v>101.87963989616912</v>
      </c>
      <c r="T27">
        <f t="shared" si="11"/>
        <v>0.75499999999999978</v>
      </c>
      <c r="U27">
        <f t="shared" si="7"/>
        <v>0.59920634920634908</v>
      </c>
    </row>
    <row r="28" spans="1:21" x14ac:dyDescent="0.4">
      <c r="A28">
        <v>27</v>
      </c>
      <c r="B28" s="1">
        <f t="shared" si="3"/>
        <v>1.5498019170849884</v>
      </c>
      <c r="C28" s="1">
        <f t="shared" si="4"/>
        <v>702.58251246581256</v>
      </c>
      <c r="D28" s="1">
        <f t="shared" si="0"/>
        <v>56.990984665700147</v>
      </c>
      <c r="E28" s="1">
        <f t="shared" si="8"/>
        <v>8.0354194428129198</v>
      </c>
      <c r="F28" s="1">
        <f>VLOOKUP($A28,Exp!$V28:$W126,2)/$E28</f>
        <v>613.7911724714096</v>
      </c>
      <c r="G28">
        <f t="shared" si="1"/>
        <v>22</v>
      </c>
      <c r="H28">
        <f t="shared" si="2"/>
        <v>10</v>
      </c>
      <c r="J28" s="1">
        <f>VLOOKUP($A28,Exp!$Q28:$R126,2)/$E28</f>
        <v>493.68922533946676</v>
      </c>
      <c r="K28" s="1">
        <f>VLOOKUP(A28,Exp!M28:N126,2)/E28</f>
        <v>637.55228167736027</v>
      </c>
      <c r="L28">
        <f>VLOOKUP($A28,Exp!$Q28:$R126,2)/($E28*O28)</f>
        <v>400.09204290322401</v>
      </c>
      <c r="M28" s="1">
        <f t="shared" si="5"/>
        <v>1564</v>
      </c>
      <c r="O28">
        <f t="shared" si="6"/>
        <v>1.233939125</v>
      </c>
      <c r="Q28" s="1">
        <f>VLOOKUP($A28,Exp!$Q28:$R126,2)/$E28</f>
        <v>493.68922533946676</v>
      </c>
      <c r="R28" s="1">
        <f t="shared" si="10"/>
        <v>108.38515170719275</v>
      </c>
      <c r="T28">
        <f t="shared" si="11"/>
        <v>0.76499999999999979</v>
      </c>
      <c r="U28">
        <f t="shared" si="7"/>
        <v>0.60236220472440927</v>
      </c>
    </row>
    <row r="29" spans="1:21" x14ac:dyDescent="0.4">
      <c r="A29">
        <v>28</v>
      </c>
      <c r="B29" s="1">
        <f t="shared" si="3"/>
        <v>1.6297737839702324</v>
      </c>
      <c r="C29" s="1">
        <f t="shared" si="4"/>
        <v>756.88713233163298</v>
      </c>
      <c r="D29" s="1">
        <f t="shared" si="0"/>
        <v>59.905746825769285</v>
      </c>
      <c r="E29" s="1">
        <f t="shared" si="8"/>
        <v>8.5324608629312628</v>
      </c>
      <c r="F29" s="1">
        <f>VLOOKUP($A29,Exp!$V29:$W127,2)/$E29</f>
        <v>693.64319630658031</v>
      </c>
      <c r="G29">
        <f t="shared" si="1"/>
        <v>23</v>
      </c>
      <c r="H29">
        <f t="shared" si="2"/>
        <v>10</v>
      </c>
      <c r="J29" s="1">
        <f>VLOOKUP($A29,Exp!$Q29:$R127,2)/$E29</f>
        <v>548.14198097514065</v>
      </c>
      <c r="K29" s="1">
        <f>VLOOKUP(A29,Exp!M29:N127,2)/E29</f>
        <v>653.97311392800611</v>
      </c>
      <c r="L29">
        <f>VLOOKUP($A29,Exp!$Q29:$R127,2)/($E29*O29)</f>
        <v>439.76991948610038</v>
      </c>
      <c r="M29" s="1">
        <f t="shared" si="5"/>
        <v>1676</v>
      </c>
      <c r="O29">
        <f t="shared" si="6"/>
        <v>1.246429</v>
      </c>
      <c r="Q29" s="1">
        <f>VLOOKUP($A29,Exp!$Q29:$R127,2)/$E29</f>
        <v>548.14198097514065</v>
      </c>
      <c r="R29" s="1">
        <f t="shared" si="10"/>
        <v>115.16640170719275</v>
      </c>
      <c r="T29">
        <f t="shared" si="11"/>
        <v>0.7749999999999998</v>
      </c>
      <c r="U29">
        <f t="shared" si="7"/>
        <v>0.60546874999999978</v>
      </c>
    </row>
    <row r="30" spans="1:21" x14ac:dyDescent="0.4">
      <c r="A30">
        <v>29</v>
      </c>
      <c r="B30" s="1">
        <f t="shared" si="3"/>
        <v>1.7130930598961123</v>
      </c>
      <c r="C30" s="1">
        <f t="shared" si="4"/>
        <v>811.55157823178206</v>
      </c>
      <c r="D30" s="1">
        <f t="shared" si="0"/>
        <v>62.902780520184471</v>
      </c>
      <c r="E30" s="1">
        <f t="shared" si="8"/>
        <v>9.0534189467635979</v>
      </c>
      <c r="F30" s="1">
        <f>VLOOKUP($A30,Exp!$V30:$W128,2)/$E30</f>
        <v>784.47492070696762</v>
      </c>
      <c r="G30">
        <f t="shared" si="1"/>
        <v>24</v>
      </c>
      <c r="H30">
        <f t="shared" si="2"/>
        <v>10</v>
      </c>
      <c r="J30" s="1">
        <f>VLOOKUP($A30,Exp!$Q30:$R128,2)/$E30</f>
        <v>587.51285357245376</v>
      </c>
      <c r="K30" s="1">
        <f>VLOOKUP(A30,Exp!M30:N128,2)/E30</f>
        <v>669.02901938115292</v>
      </c>
      <c r="L30">
        <f>VLOOKUP($A30,Exp!$Q30:$R128,2)/($E30*O30)</f>
        <v>466.73107698417982</v>
      </c>
      <c r="M30" s="1">
        <f t="shared" si="5"/>
        <v>1792</v>
      </c>
      <c r="O30">
        <f t="shared" si="6"/>
        <v>1.258782375</v>
      </c>
      <c r="Q30" s="1">
        <f>VLOOKUP($A30,Exp!$Q30:$R128,2)/$E30</f>
        <v>587.51285357245376</v>
      </c>
      <c r="R30" s="1">
        <f t="shared" si="10"/>
        <v>122.22531643587492</v>
      </c>
      <c r="T30">
        <f t="shared" si="11"/>
        <v>0.78499999999999981</v>
      </c>
      <c r="U30">
        <f t="shared" si="7"/>
        <v>0.6085271317829456</v>
      </c>
    </row>
    <row r="31" spans="1:21" x14ac:dyDescent="0.4">
      <c r="A31">
        <v>30</v>
      </c>
      <c r="B31" s="1">
        <f t="shared" si="3"/>
        <v>6.8</v>
      </c>
      <c r="C31" s="1">
        <f t="shared" si="4"/>
        <v>1076.5999999999999</v>
      </c>
      <c r="D31" s="1">
        <f t="shared" si="0"/>
        <v>105.73499999999997</v>
      </c>
      <c r="E31" s="1">
        <f t="shared" si="8"/>
        <v>9.5988734922181429</v>
      </c>
      <c r="F31" s="1">
        <f>VLOOKUP($A31,Exp!$V31:$W129,2)/$E31</f>
        <v>887.87670130005642</v>
      </c>
      <c r="G31">
        <f t="shared" si="1"/>
        <v>25</v>
      </c>
      <c r="H31">
        <f t="shared" si="2"/>
        <v>11</v>
      </c>
      <c r="J31" s="1">
        <f>VLOOKUP($A31,Exp!$Q31:$R129,2)/$E31</f>
        <v>704.04094870911115</v>
      </c>
      <c r="K31" s="1">
        <f>VLOOKUP(A31,Exp!M31:N129,2)/E31</f>
        <v>1061.6870832042841</v>
      </c>
      <c r="L31">
        <f>VLOOKUP($A31,Exp!$Q31:$R129,2)/($E31*O31)</f>
        <v>553.92678891354137</v>
      </c>
      <c r="M31" s="1">
        <f t="shared" si="5"/>
        <v>1912</v>
      </c>
      <c r="O31">
        <f t="shared" si="6"/>
        <v>1.2709999999999999</v>
      </c>
      <c r="Q31" s="1">
        <f>VLOOKUP($A31,Exp!$Q31:$R129,2)/$E31</f>
        <v>704.04094870911115</v>
      </c>
      <c r="R31" s="1">
        <f t="shared" si="10"/>
        <v>129.56377797433646</v>
      </c>
      <c r="T31">
        <f t="shared" si="11"/>
        <v>0.79499999999999982</v>
      </c>
      <c r="U31">
        <f t="shared" si="7"/>
        <v>0.61153846153846136</v>
      </c>
    </row>
    <row r="32" spans="1:21" x14ac:dyDescent="0.4">
      <c r="A32">
        <v>31</v>
      </c>
      <c r="B32" s="1">
        <f t="shared" si="3"/>
        <v>6.8907521033623675</v>
      </c>
      <c r="C32" s="1">
        <f t="shared" si="4"/>
        <v>1139.0586412859268</v>
      </c>
      <c r="D32" s="1">
        <f t="shared" si="0"/>
        <v>110.08509203723516</v>
      </c>
      <c r="E32" s="1">
        <f t="shared" si="8"/>
        <v>10.169425639457407</v>
      </c>
      <c r="F32" s="1">
        <f>VLOOKUP($A32,Exp!$V32:$W130,2)/$E32</f>
        <v>921.86895092082295</v>
      </c>
      <c r="G32">
        <f t="shared" si="1"/>
        <v>25</v>
      </c>
      <c r="H32">
        <f t="shared" si="2"/>
        <v>11</v>
      </c>
      <c r="J32" s="1">
        <f>VLOOKUP($A32,Exp!$Q32:$R130,2)/$E32</f>
        <v>748.51818282297222</v>
      </c>
      <c r="K32" s="1">
        <f>VLOOKUP(A32,Exp!M32:N130,2)/E32</f>
        <v>1081.6736745996709</v>
      </c>
      <c r="L32">
        <f>VLOOKUP($A32,Exp!$Q32:$R130,2)/($E32*O32)</f>
        <v>583.37488813159803</v>
      </c>
      <c r="M32" s="1">
        <f t="shared" si="5"/>
        <v>2036</v>
      </c>
      <c r="O32">
        <f t="shared" si="6"/>
        <v>1.283082625</v>
      </c>
      <c r="Q32" s="1">
        <f>VLOOKUP($A32,Exp!$Q32:$R130,2)/$E32</f>
        <v>748.51818282297222</v>
      </c>
      <c r="R32" s="1">
        <f t="shared" si="10"/>
        <v>137.23095354685555</v>
      </c>
      <c r="T32">
        <f t="shared" ref="T32:T36" si="12">MIN(1.2,T31+0.015)</f>
        <v>0.80999999999999983</v>
      </c>
      <c r="U32">
        <f t="shared" si="7"/>
        <v>0.61832061068702271</v>
      </c>
    </row>
    <row r="33" spans="1:21" x14ac:dyDescent="0.4">
      <c r="A33">
        <v>32</v>
      </c>
      <c r="B33" s="1">
        <f t="shared" si="3"/>
        <v>6.9856253506642947</v>
      </c>
      <c r="C33" s="1">
        <f t="shared" si="4"/>
        <v>1201.9560157097603</v>
      </c>
      <c r="D33" s="1">
        <f t="shared" si="0"/>
        <v>114.5564091429804</v>
      </c>
      <c r="E33" s="1">
        <f t="shared" si="8"/>
        <v>10.765698931382872</v>
      </c>
      <c r="F33" s="1">
        <f>VLOOKUP($A33,Exp!$V33:$W131,2)/$E33</f>
        <v>957.89094475082732</v>
      </c>
      <c r="G33">
        <f t="shared" si="1"/>
        <v>26</v>
      </c>
      <c r="H33">
        <f t="shared" si="2"/>
        <v>11</v>
      </c>
      <c r="J33" s="1">
        <f>VLOOKUP($A33,Exp!$Q33:$R131,2)/$E33</f>
        <v>807.19329561297286</v>
      </c>
      <c r="K33" s="1">
        <f>VLOOKUP(A33,Exp!M33:N131,2)/E33</f>
        <v>1099.789254321933</v>
      </c>
      <c r="L33">
        <f>VLOOKUP($A33,Exp!$Q33:$R131,2)/($E33*O33)</f>
        <v>623.3003654838941</v>
      </c>
      <c r="M33" s="1">
        <f t="shared" si="5"/>
        <v>2164</v>
      </c>
      <c r="O33">
        <f t="shared" si="6"/>
        <v>1.2950309999999998</v>
      </c>
      <c r="Q33" s="1">
        <f>VLOOKUP($A33,Exp!$Q33:$R131,2)/$E33</f>
        <v>807.19329561297286</v>
      </c>
      <c r="R33" s="1">
        <f t="shared" si="10"/>
        <v>145.23095354685555</v>
      </c>
      <c r="T33">
        <f t="shared" si="12"/>
        <v>0.82499999999999984</v>
      </c>
      <c r="U33">
        <f t="shared" si="7"/>
        <v>0.62499999999999989</v>
      </c>
    </row>
    <row r="34" spans="1:21" x14ac:dyDescent="0.4">
      <c r="A34">
        <v>33</v>
      </c>
      <c r="B34" s="1">
        <f t="shared" si="3"/>
        <v>7.0849155306759322</v>
      </c>
      <c r="C34" s="1">
        <f t="shared" si="4"/>
        <v>1265.323097517228</v>
      </c>
      <c r="D34" s="1">
        <f t="shared" ref="D34:D65" si="13">(5+A34*2+10*B34)*MIN(1,0.8+A34*0.015)*T34</f>
        <v>119.1532904576778</v>
      </c>
      <c r="E34" s="1">
        <f t="shared" si="8"/>
        <v>11.388340440816833</v>
      </c>
      <c r="F34" s="1">
        <f>VLOOKUP($A34,Exp!$V34:$W132,2)/$E34</f>
        <v>996.07156383008692</v>
      </c>
      <c r="G34">
        <f t="shared" ref="G34:G65" si="14">FLOOR(A34*0.8,1)+1</f>
        <v>27</v>
      </c>
      <c r="H34">
        <f t="shared" ref="H34:H65" si="15">FLOOR(A34/3,1)+1</f>
        <v>12</v>
      </c>
      <c r="J34" s="1">
        <f>VLOOKUP($A34,Exp!$Q34:$R132,2)/$E34</f>
        <v>853.68013456600579</v>
      </c>
      <c r="K34" s="1">
        <f>VLOOKUP(A34,Exp!M34:N132,2)/E34</f>
        <v>1116.3171724683843</v>
      </c>
      <c r="L34">
        <f>VLOOKUP($A34,Exp!$Q34:$R132,2)/($E34*O34)</f>
        <v>653.23704263596176</v>
      </c>
      <c r="M34" s="1">
        <f t="shared" si="5"/>
        <v>2296</v>
      </c>
      <c r="O34">
        <f t="shared" ref="O34:O65" si="16">MAX(1,1+(1-POWER(1-(A34-10)/200,3)))</f>
        <v>1.306845875</v>
      </c>
      <c r="Q34" s="1">
        <f>VLOOKUP($A34,Exp!$Q34:$R132,2)/$E34</f>
        <v>853.68013456600579</v>
      </c>
      <c r="R34" s="1">
        <f t="shared" si="10"/>
        <v>153.56779565211869</v>
      </c>
      <c r="T34">
        <f t="shared" si="12"/>
        <v>0.83999999999999986</v>
      </c>
      <c r="U34">
        <f t="shared" si="7"/>
        <v>0.63157894736842091</v>
      </c>
    </row>
    <row r="35" spans="1:21" x14ac:dyDescent="0.4">
      <c r="A35">
        <v>34</v>
      </c>
      <c r="B35" s="1">
        <f t="shared" si="3"/>
        <v>7.1889396619516486</v>
      </c>
      <c r="C35" s="1">
        <f t="shared" si="4"/>
        <v>1329.1935279088984</v>
      </c>
      <c r="D35" s="1">
        <f t="shared" si="13"/>
        <v>123.88043410968659</v>
      </c>
      <c r="E35" s="1">
        <f t="shared" si="8"/>
        <v>12.038021969479253</v>
      </c>
      <c r="F35" s="1">
        <f>VLOOKUP($A35,Exp!$V35:$W133,2)/$E35</f>
        <v>1036.5458969240449</v>
      </c>
      <c r="G35">
        <f t="shared" si="14"/>
        <v>28</v>
      </c>
      <c r="H35">
        <f t="shared" si="15"/>
        <v>12</v>
      </c>
      <c r="J35" s="1">
        <f>VLOOKUP($A35,Exp!$Q35:$R133,2)/$E35</f>
        <v>961.53670672364763</v>
      </c>
      <c r="K35" s="1">
        <f>VLOOKUP(A35,Exp!M35:N133,2)/E35</f>
        <v>1131.2489738369445</v>
      </c>
      <c r="L35">
        <f>VLOOKUP($A35,Exp!$Q35:$R133,2)/($E35*O35)</f>
        <v>729.25012341311492</v>
      </c>
      <c r="M35" s="1">
        <f t="shared" ref="M35:M66" si="17">M34+A35*4</f>
        <v>2432</v>
      </c>
      <c r="O35">
        <f t="shared" si="16"/>
        <v>1.3185280000000001</v>
      </c>
      <c r="Q35" s="1">
        <f>VLOOKUP($A35,Exp!$Q35:$R133,2)/$E35</f>
        <v>961.53670672364763</v>
      </c>
      <c r="R35" s="1">
        <f t="shared" si="10"/>
        <v>162.24540759241719</v>
      </c>
      <c r="T35">
        <f t="shared" si="12"/>
        <v>0.85499999999999987</v>
      </c>
      <c r="U35">
        <f t="shared" si="7"/>
        <v>0.63805970149253721</v>
      </c>
    </row>
    <row r="36" spans="1:21" x14ac:dyDescent="0.4">
      <c r="A36">
        <v>35</v>
      </c>
      <c r="B36" s="1">
        <f t="shared" si="3"/>
        <v>7.2980375165651434</v>
      </c>
      <c r="C36" s="1">
        <f t="shared" si="4"/>
        <v>1393.603838311692</v>
      </c>
      <c r="D36" s="1">
        <f t="shared" si="13"/>
        <v>128.74292639411672</v>
      </c>
      <c r="E36" s="1">
        <f t="shared" si="8"/>
        <v>12.715441324317963</v>
      </c>
      <c r="F36" s="1">
        <f>VLOOKUP($A36,Exp!$V36:$W134,2)/$E36</f>
        <v>1079.4559274360054</v>
      </c>
      <c r="G36">
        <f t="shared" si="14"/>
        <v>29</v>
      </c>
      <c r="H36">
        <f t="shared" si="15"/>
        <v>12</v>
      </c>
      <c r="J36" s="1">
        <f>VLOOKUP($A36,Exp!$Q36:$R134,2)/$E36</f>
        <v>1012.0765510032562</v>
      </c>
      <c r="K36" s="1">
        <f>VLOOKUP(A36,Exp!M36:N134,2)/E36</f>
        <v>1145.0644636418845</v>
      </c>
      <c r="L36">
        <f>VLOOKUP($A36,Exp!$Q36:$R134,2)/($E36*O36)</f>
        <v>760.91511617278582</v>
      </c>
      <c r="M36" s="1">
        <f t="shared" si="17"/>
        <v>2572</v>
      </c>
      <c r="O36">
        <f t="shared" si="16"/>
        <v>1.330078125</v>
      </c>
      <c r="Q36" s="1">
        <f>VLOOKUP($A36,Exp!$Q36:$R134,2)/$E36</f>
        <v>1012.0765510032562</v>
      </c>
      <c r="R36" s="1">
        <f t="shared" si="10"/>
        <v>171.26762981463941</v>
      </c>
      <c r="T36">
        <f t="shared" si="12"/>
        <v>0.86999999999999988</v>
      </c>
      <c r="U36">
        <f t="shared" si="7"/>
        <v>0.64444444444444426</v>
      </c>
    </row>
    <row r="37" spans="1:21" x14ac:dyDescent="0.4">
      <c r="A37">
        <v>36</v>
      </c>
      <c r="B37" s="1">
        <f t="shared" si="3"/>
        <v>7.4125732532083184</v>
      </c>
      <c r="C37" s="1">
        <f t="shared" si="4"/>
        <v>1458.5936919616991</v>
      </c>
      <c r="D37" s="1">
        <f t="shared" si="13"/>
        <v>135.25753061621444</v>
      </c>
      <c r="E37" s="1">
        <f t="shared" si="8"/>
        <v>13.421323677259139</v>
      </c>
      <c r="F37" s="1">
        <f>VLOOKUP($A37,Exp!$V37:$W135,2)/$E37</f>
        <v>1124.9512135551943</v>
      </c>
      <c r="G37">
        <f t="shared" si="14"/>
        <v>29</v>
      </c>
      <c r="H37">
        <f t="shared" si="15"/>
        <v>13</v>
      </c>
      <c r="J37" s="1">
        <f>VLOOKUP($A37,Exp!$Q37:$R135,2)/$E37</f>
        <v>1073.5900829524262</v>
      </c>
      <c r="K37" s="1">
        <f>VLOOKUP(A37,Exp!M37:N135,2)/E37</f>
        <v>1157.1138863384813</v>
      </c>
      <c r="L37">
        <f>VLOOKUP($A37,Exp!$Q37:$R135,2)/($E37*O37)</f>
        <v>800.29257087598864</v>
      </c>
      <c r="M37" s="1">
        <f t="shared" si="17"/>
        <v>2716</v>
      </c>
      <c r="O37">
        <f t="shared" si="16"/>
        <v>1.3414969999999999</v>
      </c>
      <c r="Q37" s="1">
        <f>VLOOKUP($A37,Exp!$Q37:$R135,2)/$E37</f>
        <v>1073.5900829524262</v>
      </c>
      <c r="R37" s="1">
        <f t="shared" si="10"/>
        <v>180.74410040287469</v>
      </c>
      <c r="T37">
        <f>MIN(1.25,T36+0.025)</f>
        <v>0.89499999999999991</v>
      </c>
      <c r="U37">
        <f t="shared" si="7"/>
        <v>0.65808823529411764</v>
      </c>
    </row>
    <row r="38" spans="1:21" x14ac:dyDescent="0.4">
      <c r="A38">
        <v>37</v>
      </c>
      <c r="B38" s="1">
        <f t="shared" si="3"/>
        <v>7.5329371675033103</v>
      </c>
      <c r="C38" s="1">
        <f t="shared" si="4"/>
        <v>1524.2061452766711</v>
      </c>
      <c r="D38" s="1">
        <f t="shared" si="13"/>
        <v>141.98302194103042</v>
      </c>
      <c r="E38" s="1">
        <f t="shared" si="8"/>
        <v>14.156423015007483</v>
      </c>
      <c r="F38" s="1">
        <f>VLOOKUP($A38,Exp!$V38:$W136,2)/$E38</f>
        <v>1173.1895674824129</v>
      </c>
      <c r="G38">
        <f t="shared" si="14"/>
        <v>30</v>
      </c>
      <c r="H38">
        <f t="shared" si="15"/>
        <v>13</v>
      </c>
      <c r="J38" s="1">
        <f>VLOOKUP($A38,Exp!$Q38:$R136,2)/$E38</f>
        <v>1125.2842602338399</v>
      </c>
      <c r="K38" s="1">
        <f>VLOOKUP(A38,Exp!M38:N136,2)/E38</f>
        <v>1168.1623233827374</v>
      </c>
      <c r="L38">
        <f>VLOOKUP($A38,Exp!$Q38:$R136,2)/($E38*O38)</f>
        <v>831.82763580205028</v>
      </c>
      <c r="M38" s="1">
        <f t="shared" si="17"/>
        <v>2864</v>
      </c>
      <c r="O38">
        <f t="shared" si="16"/>
        <v>1.3527853749999998</v>
      </c>
      <c r="Q38" s="1">
        <f>VLOOKUP($A38,Exp!$Q38:$R136,2)/$E38</f>
        <v>1125.2842602338399</v>
      </c>
      <c r="R38" s="1">
        <f t="shared" si="10"/>
        <v>190.68278653426154</v>
      </c>
      <c r="T38">
        <f t="shared" ref="T38:T100" si="18">MIN(1.25,T37+0.025)</f>
        <v>0.91999999999999993</v>
      </c>
      <c r="U38">
        <f t="shared" si="7"/>
        <v>0.67153284671532831</v>
      </c>
    </row>
    <row r="39" spans="1:21" x14ac:dyDescent="0.4">
      <c r="A39">
        <v>38</v>
      </c>
      <c r="B39" s="1">
        <f t="shared" si="3"/>
        <v>7.6595475679404652</v>
      </c>
      <c r="C39" s="1">
        <f t="shared" si="4"/>
        <v>1590.4879306144326</v>
      </c>
      <c r="D39" s="1">
        <f t="shared" si="13"/>
        <v>148.9277245170374</v>
      </c>
      <c r="E39" s="1">
        <f t="shared" si="8"/>
        <v>14.921523686148422</v>
      </c>
      <c r="F39" s="1">
        <f>VLOOKUP($A39,Exp!$V39:$W137,2)/$E39</f>
        <v>1224.3377390769542</v>
      </c>
      <c r="G39">
        <f t="shared" si="14"/>
        <v>31</v>
      </c>
      <c r="H39">
        <f t="shared" si="15"/>
        <v>13</v>
      </c>
      <c r="J39" s="1">
        <f>VLOOKUP($A39,Exp!$Q39:$R137,2)/$E39</f>
        <v>1226.1482396053218</v>
      </c>
      <c r="K39" s="1">
        <f>VLOOKUP(A39,Exp!M39:N137,2)/E39</f>
        <v>1177.761760101876</v>
      </c>
      <c r="L39">
        <f>VLOOKUP($A39,Exp!$Q39:$R137,2)/($E39*O39)</f>
        <v>898.97256749934138</v>
      </c>
      <c r="M39" s="1">
        <f t="shared" si="17"/>
        <v>3016</v>
      </c>
      <c r="O39">
        <f t="shared" si="16"/>
        <v>1.363944</v>
      </c>
      <c r="Q39" s="1">
        <f>VLOOKUP($A39,Exp!$Q39:$R137,2)/$E39</f>
        <v>1226.1482396053218</v>
      </c>
      <c r="R39" s="1">
        <f t="shared" si="10"/>
        <v>201.09148218643546</v>
      </c>
      <c r="T39">
        <f t="shared" si="18"/>
        <v>0.94499999999999995</v>
      </c>
      <c r="U39">
        <f t="shared" si="7"/>
        <v>0.68478260869565222</v>
      </c>
    </row>
    <row r="40" spans="1:21" x14ac:dyDescent="0.4">
      <c r="A40">
        <v>39</v>
      </c>
      <c r="B40" s="1">
        <f t="shared" si="3"/>
        <v>7.7928527864588917</v>
      </c>
      <c r="C40" s="1">
        <f t="shared" si="4"/>
        <v>1657.4897621406553</v>
      </c>
      <c r="D40" s="1">
        <f t="shared" si="13"/>
        <v>156.10067202865125</v>
      </c>
      <c r="E40" s="1">
        <f t="shared" si="8"/>
        <v>15.717442053495361</v>
      </c>
      <c r="F40" s="1">
        <f>VLOOKUP($A40,Exp!$V40:$W138,2)/$E40</f>
        <v>1278.5721087714351</v>
      </c>
      <c r="G40">
        <f t="shared" si="14"/>
        <v>32</v>
      </c>
      <c r="H40">
        <f t="shared" si="15"/>
        <v>14</v>
      </c>
      <c r="J40" s="1">
        <f>VLOOKUP($A40,Exp!$Q40:$R138,2)/$E40</f>
        <v>1280.7427526366062</v>
      </c>
      <c r="K40" s="1">
        <f>VLOOKUP(A40,Exp!M40:N138,2)/E40</f>
        <v>1186.3253534854525</v>
      </c>
      <c r="L40">
        <f>VLOOKUP($A40,Exp!$Q40:$R138,2)/($E40*O40)</f>
        <v>931.46714187816235</v>
      </c>
      <c r="M40" s="1">
        <f t="shared" si="17"/>
        <v>3172</v>
      </c>
      <c r="O40">
        <f t="shared" si="16"/>
        <v>1.374973625</v>
      </c>
      <c r="Q40" s="1">
        <f>VLOOKUP($A40,Exp!$Q40:$R138,2)/$E40</f>
        <v>1280.7427526366062</v>
      </c>
      <c r="R40" s="1">
        <f t="shared" si="10"/>
        <v>211.97781312168726</v>
      </c>
      <c r="T40">
        <f t="shared" si="18"/>
        <v>0.97</v>
      </c>
      <c r="U40">
        <f t="shared" si="7"/>
        <v>0.69784172661870492</v>
      </c>
    </row>
    <row r="41" spans="1:21" x14ac:dyDescent="0.4">
      <c r="A41">
        <v>40</v>
      </c>
      <c r="B41" s="1">
        <f t="shared" si="3"/>
        <v>11.933333333333332</v>
      </c>
      <c r="C41" s="1">
        <f t="shared" si="4"/>
        <v>1949.2666666666664</v>
      </c>
      <c r="D41" s="1">
        <f t="shared" si="13"/>
        <v>203.31166666666664</v>
      </c>
      <c r="E41" s="1">
        <f t="shared" si="8"/>
        <v>16.545028260391913</v>
      </c>
      <c r="F41" s="1">
        <f>VLOOKUP($A41,Exp!$V41:$W139,2)/$E41</f>
        <v>1700.4646834308955</v>
      </c>
      <c r="G41">
        <f t="shared" si="14"/>
        <v>33</v>
      </c>
      <c r="H41">
        <f t="shared" si="15"/>
        <v>14</v>
      </c>
      <c r="J41" s="1">
        <f>VLOOKUP($A41,Exp!$Q41:$R139,2)/$E41</f>
        <v>1473.9775367069894</v>
      </c>
      <c r="K41" s="1">
        <f>VLOOKUP(A41,Exp!M41:N139,2)/E41</f>
        <v>1681.1696880922177</v>
      </c>
      <c r="L41">
        <f>VLOOKUP($A41,Exp!$Q41:$R139,2)/($E41*O41)</f>
        <v>1063.5717771855252</v>
      </c>
      <c r="M41" s="1">
        <f t="shared" si="17"/>
        <v>3332</v>
      </c>
      <c r="O41">
        <f t="shared" si="16"/>
        <v>1.385875</v>
      </c>
      <c r="Q41" s="1">
        <f>VLOOKUP($A41,Exp!$Q41:$R139,2)/$E41</f>
        <v>1473.9775367069894</v>
      </c>
      <c r="R41" s="1">
        <f t="shared" si="10"/>
        <v>223.34924169311583</v>
      </c>
      <c r="T41">
        <f t="shared" si="18"/>
        <v>0.995</v>
      </c>
      <c r="U41">
        <f t="shared" si="7"/>
        <v>0.71071428571428574</v>
      </c>
    </row>
    <row r="42" spans="1:21" x14ac:dyDescent="0.4">
      <c r="A42">
        <v>41</v>
      </c>
      <c r="B42" s="1">
        <f t="shared" si="3"/>
        <v>12.181504206724735</v>
      </c>
      <c r="C42" s="1">
        <f t="shared" si="4"/>
        <v>2029.2183414659996</v>
      </c>
      <c r="D42" s="1">
        <f t="shared" si="13"/>
        <v>212.99134290859232</v>
      </c>
      <c r="E42" s="1">
        <f t="shared" si="8"/>
        <v>17.405168120531773</v>
      </c>
      <c r="F42" s="1">
        <f>VLOOKUP($A42,Exp!$V42:$W140,2)/$E42</f>
        <v>1778.0730213672468</v>
      </c>
      <c r="G42">
        <f t="shared" si="14"/>
        <v>33</v>
      </c>
      <c r="H42">
        <f t="shared" si="15"/>
        <v>14</v>
      </c>
      <c r="J42" s="1">
        <f>VLOOKUP($A42,Exp!$Q42:$R140,2)/$E42</f>
        <v>1533.0504029158878</v>
      </c>
      <c r="K42" s="1">
        <f>VLOOKUP(A42,Exp!M42:N140,2)/E42</f>
        <v>1690.3025467070952</v>
      </c>
      <c r="L42">
        <f>VLOOKUP($A42,Exp!$Q42:$R140,2)/($E42*O42)</f>
        <v>1097.6634359268628</v>
      </c>
      <c r="M42" s="1">
        <f t="shared" si="17"/>
        <v>3496</v>
      </c>
      <c r="O42">
        <f t="shared" si="16"/>
        <v>1.3966488750000001</v>
      </c>
      <c r="Q42" s="1">
        <f>VLOOKUP($A42,Exp!$Q42:$R140,2)/$E42</f>
        <v>1533.0504029158878</v>
      </c>
      <c r="R42" s="1">
        <f t="shared" si="10"/>
        <v>235.21307148034987</v>
      </c>
      <c r="T42">
        <f t="shared" si="18"/>
        <v>1.02</v>
      </c>
      <c r="U42">
        <f t="shared" si="7"/>
        <v>0.72340425531914898</v>
      </c>
    </row>
    <row r="43" spans="1:21" x14ac:dyDescent="0.4">
      <c r="A43">
        <v>42</v>
      </c>
      <c r="B43" s="1">
        <f t="shared" si="3"/>
        <v>12.437917367995256</v>
      </c>
      <c r="C43" s="1">
        <f t="shared" si="4"/>
        <v>2110.3495412381208</v>
      </c>
      <c r="D43" s="1">
        <f t="shared" si="13"/>
        <v>222.98123649555041</v>
      </c>
      <c r="E43" s="1">
        <f t="shared" si="8"/>
        <v>18.29878514180837</v>
      </c>
      <c r="F43" s="1">
        <f>VLOOKUP($A43,Exp!$V43:$W141,2)/$E43</f>
        <v>1860.3653516018314</v>
      </c>
      <c r="G43">
        <f t="shared" si="14"/>
        <v>34</v>
      </c>
      <c r="H43">
        <f t="shared" si="15"/>
        <v>15</v>
      </c>
      <c r="J43" s="1">
        <f>VLOOKUP($A43,Exp!$Q43:$R141,2)/$E43</f>
        <v>1631.856965836203</v>
      </c>
      <c r="K43" s="1">
        <f>VLOOKUP(A43,Exp!M43:N141,2)/E43</f>
        <v>1697.8722772701849</v>
      </c>
      <c r="L43">
        <f>VLOOKUP($A43,Exp!$Q43:$R141,2)/($E43*O43)</f>
        <v>1159.5691068802889</v>
      </c>
      <c r="M43" s="1">
        <f t="shared" si="17"/>
        <v>3664</v>
      </c>
      <c r="O43">
        <f t="shared" si="16"/>
        <v>1.4072960000000001</v>
      </c>
      <c r="Q43" s="1">
        <f>VLOOKUP($A43,Exp!$Q43:$R141,2)/$E43</f>
        <v>1631.856965836203</v>
      </c>
      <c r="R43" s="1">
        <f t="shared" si="10"/>
        <v>247.57645176203999</v>
      </c>
      <c r="T43">
        <f t="shared" si="18"/>
        <v>1.0449999999999999</v>
      </c>
      <c r="U43">
        <f t="shared" si="7"/>
        <v>0.7359154929577465</v>
      </c>
    </row>
    <row r="44" spans="1:21" x14ac:dyDescent="0.4">
      <c r="A44">
        <v>43</v>
      </c>
      <c r="B44" s="1">
        <f t="shared" si="3"/>
        <v>12.703164394685201</v>
      </c>
      <c r="C44" s="1">
        <f t="shared" si="4"/>
        <v>2192.7304965600492</v>
      </c>
      <c r="D44" s="1">
        <f t="shared" si="13"/>
        <v>233.2938590231316</v>
      </c>
      <c r="E44" s="1">
        <f t="shared" si="8"/>
        <v>19.226842695765203</v>
      </c>
      <c r="F44" s="1">
        <f>VLOOKUP($A44,Exp!$V44:$W142,2)/$E44</f>
        <v>1947.6244244665904</v>
      </c>
      <c r="G44">
        <f t="shared" si="14"/>
        <v>35</v>
      </c>
      <c r="H44">
        <f t="shared" si="15"/>
        <v>15</v>
      </c>
      <c r="J44" s="1">
        <f>VLOOKUP($A44,Exp!$Q44:$R142,2)/$E44</f>
        <v>1692.685612243979</v>
      </c>
      <c r="K44" s="1">
        <f>VLOOKUP(A44,Exp!M44:N142,2)/E44</f>
        <v>1704.1279485381465</v>
      </c>
      <c r="L44">
        <f>VLOOKUP($A44,Exp!$Q44:$R142,2)/($E44*O44)</f>
        <v>1193.8673771090041</v>
      </c>
      <c r="M44" s="1">
        <f t="shared" si="17"/>
        <v>3836</v>
      </c>
      <c r="O44">
        <f t="shared" si="16"/>
        <v>1.417817125</v>
      </c>
      <c r="Q44" s="1">
        <f>VLOOKUP($A44,Exp!$Q44:$R142,2)/$E44</f>
        <v>1692.685612243979</v>
      </c>
      <c r="R44" s="1">
        <f t="shared" si="10"/>
        <v>260.44638183197009</v>
      </c>
      <c r="T44">
        <f t="shared" si="18"/>
        <v>1.0699999999999998</v>
      </c>
      <c r="U44">
        <f t="shared" si="7"/>
        <v>0.74825174825174823</v>
      </c>
    </row>
    <row r="45" spans="1:21" x14ac:dyDescent="0.4">
      <c r="A45">
        <v>44</v>
      </c>
      <c r="B45" s="1">
        <f t="shared" si="3"/>
        <v>12.977879323903299</v>
      </c>
      <c r="C45" s="1">
        <f t="shared" si="4"/>
        <v>2276.437366352443</v>
      </c>
      <c r="D45" s="1">
        <f t="shared" si="13"/>
        <v>243.94277859674105</v>
      </c>
      <c r="E45" s="1">
        <f t="shared" si="8"/>
        <v>20.19034634540024</v>
      </c>
      <c r="F45" s="1">
        <f>VLOOKUP($A45,Exp!$V45:$W143,2)/$E45</f>
        <v>2040.1500092641311</v>
      </c>
      <c r="G45">
        <f t="shared" si="14"/>
        <v>36</v>
      </c>
      <c r="H45">
        <f t="shared" si="15"/>
        <v>15</v>
      </c>
      <c r="J45" s="1">
        <f>VLOOKUP($A45,Exp!$Q45:$R143,2)/$E45</f>
        <v>1866.7337030890769</v>
      </c>
      <c r="K45" s="1">
        <f>VLOOKUP(A45,Exp!M45:N143,2)/E45</f>
        <v>1709.0345757174764</v>
      </c>
      <c r="L45">
        <f>VLOOKUP($A45,Exp!$Q45:$R143,2)/($E45*O45)</f>
        <v>1307.0415288819504</v>
      </c>
      <c r="M45" s="1">
        <f t="shared" si="17"/>
        <v>4012</v>
      </c>
      <c r="O45">
        <f t="shared" si="16"/>
        <v>1.428213</v>
      </c>
      <c r="Q45" s="1">
        <f>VLOOKUP($A45,Exp!$Q45:$R143,2)/$E45</f>
        <v>1866.7337030890769</v>
      </c>
      <c r="R45" s="1">
        <f t="shared" si="10"/>
        <v>273.82971516530341</v>
      </c>
      <c r="T45">
        <f t="shared" si="18"/>
        <v>1.0949999999999998</v>
      </c>
      <c r="U45">
        <f t="shared" si="7"/>
        <v>0.76041666666666652</v>
      </c>
    </row>
    <row r="46" spans="1:21" x14ac:dyDescent="0.4">
      <c r="A46">
        <v>45</v>
      </c>
      <c r="B46" s="1">
        <f t="shared" si="3"/>
        <v>13.262741699796951</v>
      </c>
      <c r="C46" s="1">
        <f t="shared" si="4"/>
        <v>2361.5527270872076</v>
      </c>
      <c r="D46" s="1">
        <f t="shared" si="13"/>
        <v>254.94270703772577</v>
      </c>
      <c r="E46" s="1">
        <f t="shared" si="8"/>
        <v>21.19034634540024</v>
      </c>
      <c r="F46" s="1">
        <f>VLOOKUP($A46,Exp!$V46:$W144,2)/$E46</f>
        <v>2138.2599450438543</v>
      </c>
      <c r="G46">
        <f t="shared" si="14"/>
        <v>37</v>
      </c>
      <c r="H46">
        <f t="shared" si="15"/>
        <v>16</v>
      </c>
      <c r="J46" s="1">
        <f>VLOOKUP($A46,Exp!$Q46:$R144,2)/$E46</f>
        <v>1930.879247232388</v>
      </c>
      <c r="K46" s="1">
        <f>VLOOKUP(A46,Exp!M46:N144,2)/E46</f>
        <v>1713.1385871793468</v>
      </c>
      <c r="L46">
        <f>VLOOKUP($A46,Exp!$Q46:$R144,2)/($E46*O46)</f>
        <v>1342.3011614098261</v>
      </c>
      <c r="M46" s="1">
        <f t="shared" si="17"/>
        <v>4192</v>
      </c>
      <c r="O46">
        <f t="shared" si="16"/>
        <v>1.438484375</v>
      </c>
      <c r="Q46" s="1">
        <f>VLOOKUP($A46,Exp!$Q46:$R144,2)/$E46</f>
        <v>1930.879247232388</v>
      </c>
      <c r="R46" s="1">
        <f t="shared" si="10"/>
        <v>287.73316344116546</v>
      </c>
      <c r="T46">
        <f t="shared" si="18"/>
        <v>1.1199999999999997</v>
      </c>
      <c r="U46">
        <f t="shared" si="7"/>
        <v>0.77241379310344804</v>
      </c>
    </row>
    <row r="47" spans="1:21" x14ac:dyDescent="0.4">
      <c r="A47">
        <v>46</v>
      </c>
      <c r="B47" s="1">
        <f t="shared" si="3"/>
        <v>13.558479839749968</v>
      </c>
      <c r="C47" s="1">
        <f t="shared" si="4"/>
        <v>2448.1661016798976</v>
      </c>
      <c r="D47" s="1">
        <f t="shared" si="13"/>
        <v>266.30959416513701</v>
      </c>
      <c r="E47" s="1">
        <f t="shared" si="8"/>
        <v>22.227940330362646</v>
      </c>
      <c r="F47" s="1">
        <f>VLOOKUP($A47,Exp!$V47:$W145,2)/$E47</f>
        <v>2242.2912313243637</v>
      </c>
      <c r="G47">
        <f t="shared" si="14"/>
        <v>37</v>
      </c>
      <c r="H47">
        <f t="shared" si="15"/>
        <v>16</v>
      </c>
      <c r="J47" s="1">
        <f>VLOOKUP($A47,Exp!$Q47:$R145,2)/$E47</f>
        <v>2027.268353714571</v>
      </c>
      <c r="K47" s="1">
        <f>VLOOKUP(A47,Exp!M47:N145,2)/E47</f>
        <v>1715.7235188321113</v>
      </c>
      <c r="L47">
        <f>VLOOKUP($A47,Exp!$Q47:$R145,2)/($E47*O47)</f>
        <v>1399.4364018705726</v>
      </c>
      <c r="M47" s="1">
        <f t="shared" si="17"/>
        <v>4376</v>
      </c>
      <c r="O47">
        <f t="shared" si="16"/>
        <v>1.4486319999999999</v>
      </c>
      <c r="Q47" s="1">
        <f>VLOOKUP($A47,Exp!$Q47:$R145,2)/$E47</f>
        <v>2027.268353714571</v>
      </c>
      <c r="R47" s="1">
        <f t="shared" si="10"/>
        <v>302.16330042746682</v>
      </c>
      <c r="T47">
        <f t="shared" si="18"/>
        <v>1.1449999999999996</v>
      </c>
      <c r="U47">
        <f t="shared" si="7"/>
        <v>0.78424657534246545</v>
      </c>
    </row>
    <row r="48" spans="1:21" x14ac:dyDescent="0.4">
      <c r="A48">
        <v>47</v>
      </c>
      <c r="B48" s="1">
        <f t="shared" si="3"/>
        <v>13.86587433500662</v>
      </c>
      <c r="C48" s="1">
        <f t="shared" si="4"/>
        <v>2536.3745312434353</v>
      </c>
      <c r="D48" s="1">
        <f t="shared" si="13"/>
        <v>278.06072971957735</v>
      </c>
      <c r="E48" s="1">
        <f t="shared" si="8"/>
        <v>23.304276208225239</v>
      </c>
      <c r="F48" s="1">
        <f>VLOOKUP($A48,Exp!$V48:$W146,2)/$E48</f>
        <v>2352.6011609465891</v>
      </c>
      <c r="G48">
        <f t="shared" si="14"/>
        <v>38</v>
      </c>
      <c r="H48">
        <f t="shared" si="15"/>
        <v>16</v>
      </c>
      <c r="J48" s="1">
        <f>VLOOKUP($A48,Exp!$Q48:$R146,2)/$E48</f>
        <v>2092.0623993802601</v>
      </c>
      <c r="K48" s="1">
        <f>VLOOKUP(A48,Exp!M48:N146,2)/E48</f>
        <v>1717.3243074536938</v>
      </c>
      <c r="L48">
        <f>VLOOKUP($A48,Exp!$Q48:$R146,2)/($E48*O48)</f>
        <v>1434.239123536192</v>
      </c>
      <c r="M48" s="1">
        <f t="shared" si="17"/>
        <v>4564</v>
      </c>
      <c r="O48">
        <f t="shared" si="16"/>
        <v>1.4586566250000002</v>
      </c>
      <c r="Q48" s="1">
        <f>VLOOKUP($A48,Exp!$Q48:$R146,2)/$E48</f>
        <v>2092.0623993802601</v>
      </c>
      <c r="R48" s="1">
        <f t="shared" si="10"/>
        <v>317.12656573358925</v>
      </c>
      <c r="T48">
        <f t="shared" si="18"/>
        <v>1.1699999999999995</v>
      </c>
      <c r="U48">
        <f t="shared" si="7"/>
        <v>0.79591836734693844</v>
      </c>
    </row>
    <row r="49" spans="1:21" x14ac:dyDescent="0.4">
      <c r="A49">
        <v>48</v>
      </c>
      <c r="B49" s="1">
        <f t="shared" si="3"/>
        <v>14.185761802547598</v>
      </c>
      <c r="C49" s="1">
        <f t="shared" si="4"/>
        <v>2626.2831931311985</v>
      </c>
      <c r="D49" s="1">
        <f t="shared" si="13"/>
        <v>290.21485354044364</v>
      </c>
      <c r="E49" s="1">
        <f t="shared" si="8"/>
        <v>24.42055527799268</v>
      </c>
      <c r="F49" s="1">
        <f>VLOOKUP($A49,Exp!$V49:$W147,2)/$E49</f>
        <v>2469.5684967936963</v>
      </c>
      <c r="G49">
        <f t="shared" si="14"/>
        <v>39</v>
      </c>
      <c r="H49">
        <f t="shared" si="15"/>
        <v>17</v>
      </c>
      <c r="J49" s="1">
        <f>VLOOKUP($A49,Exp!$Q49:$R147,2)/$E49</f>
        <v>2250.1126356254049</v>
      </c>
      <c r="K49" s="1">
        <f>VLOOKUP(A49,Exp!M49:N147,2)/E49</f>
        <v>1717.8970552650092</v>
      </c>
      <c r="L49">
        <f>VLOOKUP($A49,Exp!$Q49:$R147,2)/($E49*O49)</f>
        <v>1532.1908317101354</v>
      </c>
      <c r="M49" s="1">
        <f t="shared" si="17"/>
        <v>4756</v>
      </c>
      <c r="O49">
        <f t="shared" si="16"/>
        <v>1.4685589999999999</v>
      </c>
      <c r="Q49" s="1">
        <f>VLOOKUP($A49,Exp!$Q49:$R147,2)/$E49</f>
        <v>2250.1126356254049</v>
      </c>
      <c r="R49" s="1">
        <f t="shared" si="10"/>
        <v>332.62926843629197</v>
      </c>
      <c r="T49">
        <f t="shared" si="18"/>
        <v>1.1949999999999994</v>
      </c>
      <c r="U49">
        <f t="shared" si="7"/>
        <v>0.80743243243243201</v>
      </c>
    </row>
    <row r="50" spans="1:21" x14ac:dyDescent="0.4">
      <c r="A50">
        <v>49</v>
      </c>
      <c r="B50" s="1">
        <f t="shared" si="3"/>
        <v>14.519038906251117</v>
      </c>
      <c r="C50" s="1">
        <f t="shared" si="4"/>
        <v>2718.0060689688266</v>
      </c>
      <c r="D50" s="1">
        <f t="shared" si="13"/>
        <v>302.79227465626349</v>
      </c>
      <c r="E50" s="1">
        <f t="shared" si="8"/>
        <v>25.578035592953309</v>
      </c>
      <c r="F50" s="1">
        <f>VLOOKUP($A50,Exp!$V50:$W148,2)/$E50</f>
        <v>2593.5946936398032</v>
      </c>
      <c r="G50">
        <f t="shared" si="14"/>
        <v>40</v>
      </c>
      <c r="H50">
        <f t="shared" si="15"/>
        <v>17</v>
      </c>
      <c r="J50" s="1">
        <f>VLOOKUP($A50,Exp!$Q50:$R148,2)/$E50</f>
        <v>2317.1052282188521</v>
      </c>
      <c r="K50" s="1">
        <f>VLOOKUP(A50,Exp!M50:N148,2)/E50</f>
        <v>1717.5283004181483</v>
      </c>
      <c r="L50">
        <f>VLOOKUP($A50,Exp!$Q50:$R148,2)/($E50*O50)</f>
        <v>1567.3697688894797</v>
      </c>
      <c r="M50" s="1">
        <f t="shared" si="17"/>
        <v>4952</v>
      </c>
      <c r="O50">
        <f t="shared" si="16"/>
        <v>1.4783398750000001</v>
      </c>
      <c r="Q50" s="1">
        <f>VLOOKUP($A50,Exp!$Q50:$R148,2)/$E50</f>
        <v>2317.1052282188521</v>
      </c>
      <c r="R50" s="1">
        <f t="shared" si="10"/>
        <v>348.67759058394296</v>
      </c>
      <c r="T50">
        <f t="shared" si="18"/>
        <v>1.2199999999999993</v>
      </c>
      <c r="U50">
        <f t="shared" si="7"/>
        <v>0.81879194630872443</v>
      </c>
    </row>
    <row r="51" spans="1:21" x14ac:dyDescent="0.4">
      <c r="A51">
        <v>50</v>
      </c>
      <c r="B51" s="1">
        <f t="shared" si="3"/>
        <v>14.866666666666667</v>
      </c>
      <c r="C51" s="1">
        <f t="shared" si="4"/>
        <v>2811.6666666666665</v>
      </c>
      <c r="D51" s="1">
        <f t="shared" si="13"/>
        <v>315.81499999999983</v>
      </c>
      <c r="E51" s="1">
        <f t="shared" si="8"/>
        <v>26.778035592953309</v>
      </c>
      <c r="F51" s="1">
        <f>VLOOKUP($A51,Exp!$V51:$W149,2)/$E51</f>
        <v>3468.3156656606789</v>
      </c>
      <c r="G51">
        <f t="shared" si="14"/>
        <v>41</v>
      </c>
      <c r="H51">
        <f t="shared" si="15"/>
        <v>17</v>
      </c>
      <c r="J51" s="1">
        <f>VLOOKUP($A51,Exp!$Q51:$R149,2)/$E51</f>
        <v>2593.9542786431575</v>
      </c>
      <c r="K51" s="1">
        <f>VLOOKUP(A51,Exp!M51:N149,2)/E51</f>
        <v>2266.5964345783455</v>
      </c>
      <c r="L51">
        <f>VLOOKUP($A51,Exp!$Q51:$R149,2)/($E51*O51)</f>
        <v>1743.2488431741649</v>
      </c>
      <c r="M51" s="1">
        <f t="shared" si="17"/>
        <v>5152</v>
      </c>
      <c r="O51">
        <f t="shared" si="16"/>
        <v>1.488</v>
      </c>
      <c r="Q51" s="1">
        <f>VLOOKUP($A51,Exp!$Q51:$R149,2)/$E51</f>
        <v>2593.9542786431575</v>
      </c>
      <c r="R51" s="1">
        <f t="shared" si="10"/>
        <v>365.27759058394292</v>
      </c>
      <c r="T51">
        <f t="shared" si="18"/>
        <v>1.2449999999999992</v>
      </c>
      <c r="U51">
        <f t="shared" si="7"/>
        <v>0.82999999999999952</v>
      </c>
    </row>
    <row r="52" spans="1:21" x14ac:dyDescent="0.4">
      <c r="A52">
        <v>51</v>
      </c>
      <c r="B52" s="1">
        <f t="shared" si="3"/>
        <v>15.229675080116138</v>
      </c>
      <c r="C52" s="1">
        <f t="shared" si="4"/>
        <v>2907.398800720292</v>
      </c>
      <c r="D52" s="1">
        <f t="shared" si="13"/>
        <v>324.12093850145169</v>
      </c>
      <c r="E52" s="1">
        <f t="shared" si="8"/>
        <v>28.021938031977697</v>
      </c>
      <c r="F52" s="1">
        <f>VLOOKUP($A52,Exp!$V52:$W150,2)/$E52</f>
        <v>3645.7916743781643</v>
      </c>
      <c r="G52">
        <f t="shared" si="14"/>
        <v>41</v>
      </c>
      <c r="H52">
        <f t="shared" si="15"/>
        <v>18</v>
      </c>
      <c r="J52" s="1">
        <f>VLOOKUP($A52,Exp!$Q52:$R150,2)/$E52</f>
        <v>2664.1983118656917</v>
      </c>
      <c r="K52" s="1">
        <f>VLOOKUP(A52,Exp!M52:N150,2)/E52</f>
        <v>2263.7620541309493</v>
      </c>
      <c r="L52">
        <f>VLOOKUP($A52,Exp!$Q52:$R150,2)/($E52*O52)</f>
        <v>1779.0497011662319</v>
      </c>
      <c r="M52" s="1">
        <f t="shared" si="17"/>
        <v>5356</v>
      </c>
      <c r="O52">
        <f t="shared" si="16"/>
        <v>1.497540125</v>
      </c>
      <c r="Q52" s="1">
        <f>VLOOKUP($A52,Exp!$Q52:$R150,2)/$E52</f>
        <v>2664.1983118656917</v>
      </c>
      <c r="R52" s="1">
        <f t="shared" si="10"/>
        <v>382.16500780248595</v>
      </c>
      <c r="T52">
        <f t="shared" si="18"/>
        <v>1.25</v>
      </c>
      <c r="U52">
        <f t="shared" si="7"/>
        <v>0.82781456953642385</v>
      </c>
    </row>
    <row r="53" spans="1:21" x14ac:dyDescent="0.4">
      <c r="A53">
        <v>52</v>
      </c>
      <c r="B53" s="1">
        <f t="shared" si="3"/>
        <v>15.609168069323847</v>
      </c>
      <c r="C53" s="1">
        <f t="shared" si="4"/>
        <v>3005.3474354467758</v>
      </c>
      <c r="D53" s="1">
        <f t="shared" si="13"/>
        <v>331.36460086654807</v>
      </c>
      <c r="E53" s="1">
        <f t="shared" si="8"/>
        <v>29.311194230324805</v>
      </c>
      <c r="F53" s="1">
        <f>VLOOKUP($A53,Exp!$V53:$W151,2)/$E53</f>
        <v>3833.9742260775283</v>
      </c>
      <c r="G53">
        <f t="shared" si="14"/>
        <v>42</v>
      </c>
      <c r="H53">
        <f t="shared" si="15"/>
        <v>18</v>
      </c>
      <c r="J53" s="1">
        <f>VLOOKUP($A53,Exp!$Q53:$R151,2)/$E53</f>
        <v>2811.5538163484371</v>
      </c>
      <c r="K53" s="1">
        <f>VLOOKUP(A53,Exp!M53:N151,2)/E53</f>
        <v>2259.6486338818836</v>
      </c>
      <c r="L53">
        <f>VLOOKUP($A53,Exp!$Q53:$R151,2)/($E53*O53)</f>
        <v>1865.7110677372789</v>
      </c>
      <c r="M53" s="1">
        <f t="shared" si="17"/>
        <v>5564</v>
      </c>
      <c r="O53">
        <f t="shared" si="16"/>
        <v>1.506961</v>
      </c>
      <c r="Q53" s="1">
        <f>VLOOKUP($A53,Exp!$Q53:$R151,2)/$E53</f>
        <v>2811.5538163484371</v>
      </c>
      <c r="R53" s="1">
        <f t="shared" si="10"/>
        <v>399.27027096038069</v>
      </c>
      <c r="T53">
        <f t="shared" si="18"/>
        <v>1.25</v>
      </c>
      <c r="U53">
        <f t="shared" si="7"/>
        <v>0.82236842105263153</v>
      </c>
    </row>
    <row r="54" spans="1:21" x14ac:dyDescent="0.4">
      <c r="A54">
        <v>53</v>
      </c>
      <c r="B54" s="1">
        <f t="shared" si="3"/>
        <v>16.006328789370396</v>
      </c>
      <c r="C54" s="1">
        <f t="shared" si="4"/>
        <v>3105.669596171283</v>
      </c>
      <c r="D54" s="1">
        <f t="shared" si="13"/>
        <v>338.82910986713</v>
      </c>
      <c r="E54" s="1">
        <f t="shared" si="8"/>
        <v>30.647328684106316</v>
      </c>
      <c r="F54" s="1">
        <f>VLOOKUP($A54,Exp!$V54:$W152,2)/$E54</f>
        <v>4033.5065026462389</v>
      </c>
      <c r="G54">
        <f t="shared" si="14"/>
        <v>43</v>
      </c>
      <c r="H54">
        <f t="shared" si="15"/>
        <v>18</v>
      </c>
      <c r="J54" s="1">
        <f>VLOOKUP($A54,Exp!$Q54:$R152,2)/$E54</f>
        <v>2882.730854314791</v>
      </c>
      <c r="K54" s="1">
        <f>VLOOKUP(A54,Exp!M54:N152,2)/E54</f>
        <v>2254.682641747997</v>
      </c>
      <c r="L54">
        <f>VLOOKUP($A54,Exp!$Q54:$R152,2)/($E54*O54)</f>
        <v>1901.2072057170089</v>
      </c>
      <c r="M54" s="1">
        <f t="shared" si="17"/>
        <v>5776</v>
      </c>
      <c r="O54">
        <f t="shared" si="16"/>
        <v>1.5162633749999999</v>
      </c>
      <c r="Q54" s="1">
        <f>VLOOKUP($A54,Exp!$Q54:$R152,2)/$E54</f>
        <v>2882.730854314791</v>
      </c>
      <c r="R54" s="1">
        <f t="shared" si="10"/>
        <v>416.59053239828916</v>
      </c>
      <c r="T54">
        <f t="shared" si="18"/>
        <v>1.25</v>
      </c>
      <c r="U54">
        <f t="shared" si="7"/>
        <v>0.81699346405228757</v>
      </c>
    </row>
    <row r="55" spans="1:21" x14ac:dyDescent="0.4">
      <c r="A55">
        <v>54</v>
      </c>
      <c r="B55" s="1">
        <f t="shared" si="3"/>
        <v>16.422425314473259</v>
      </c>
      <c r="C55" s="1">
        <f t="shared" si="4"/>
        <v>3208.535353774178</v>
      </c>
      <c r="D55" s="1">
        <f t="shared" si="13"/>
        <v>346.53031643091572</v>
      </c>
      <c r="E55" s="1">
        <f t="shared" si="8"/>
        <v>32.0319440687217</v>
      </c>
      <c r="F55" s="1">
        <f>VLOOKUP($A55,Exp!$V55:$W153,2)/$E55</f>
        <v>4245.0692095977383</v>
      </c>
      <c r="G55">
        <f t="shared" si="14"/>
        <v>44</v>
      </c>
      <c r="H55">
        <f t="shared" si="15"/>
        <v>19</v>
      </c>
      <c r="J55" s="1">
        <f>VLOOKUP($A55,Exp!$Q55:$R153,2)/$E55</f>
        <v>3128.7204980437346</v>
      </c>
      <c r="K55" s="1">
        <f>VLOOKUP(A55,Exp!M55:N153,2)/E55</f>
        <v>2248.5054246310774</v>
      </c>
      <c r="L55">
        <f>VLOOKUP($A55,Exp!$Q55:$R153,2)/($E55*O55)</f>
        <v>2051.0174703062539</v>
      </c>
      <c r="M55" s="1">
        <f t="shared" si="17"/>
        <v>5992</v>
      </c>
      <c r="O55">
        <f t="shared" si="16"/>
        <v>1.5254479999999999</v>
      </c>
      <c r="Q55" s="1">
        <f>VLOOKUP($A55,Exp!$Q55:$R153,2)/$E55</f>
        <v>3128.7204980437346</v>
      </c>
      <c r="R55" s="1">
        <f t="shared" si="10"/>
        <v>434.12299993075669</v>
      </c>
      <c r="T55">
        <f t="shared" si="18"/>
        <v>1.25</v>
      </c>
      <c r="U55">
        <f t="shared" si="7"/>
        <v>0.81168831168831168</v>
      </c>
    </row>
    <row r="56" spans="1:21" x14ac:dyDescent="0.4">
      <c r="A56">
        <v>55</v>
      </c>
      <c r="B56" s="1">
        <f t="shared" si="3"/>
        <v>16.858816732927238</v>
      </c>
      <c r="C56" s="1">
        <f t="shared" si="4"/>
        <v>3314.1288884353971</v>
      </c>
      <c r="D56" s="1">
        <f t="shared" si="13"/>
        <v>354.48520916159049</v>
      </c>
      <c r="E56" s="1">
        <f t="shared" si="8"/>
        <v>33.466726677417348</v>
      </c>
      <c r="F56" s="1">
        <f>VLOOKUP($A56,Exp!$V56:$W154,2)/$E56</f>
        <v>4469.382466961928</v>
      </c>
      <c r="G56">
        <f t="shared" si="14"/>
        <v>45</v>
      </c>
      <c r="H56">
        <f t="shared" si="15"/>
        <v>19</v>
      </c>
      <c r="J56" s="1">
        <f>VLOOKUP($A56,Exp!$Q56:$R154,2)/$E56</f>
        <v>3201.747246834987</v>
      </c>
      <c r="K56" s="1">
        <f>VLOOKUP(A56,Exp!M56:N154,2)/E56</f>
        <v>2241.3605227372254</v>
      </c>
      <c r="L56">
        <f>VLOOKUP($A56,Exp!$Q56:$R154,2)/($E56*O56)</f>
        <v>2086.4872241590806</v>
      </c>
      <c r="M56" s="1">
        <f t="shared" si="17"/>
        <v>6212</v>
      </c>
      <c r="O56">
        <f t="shared" si="16"/>
        <v>1.534515625</v>
      </c>
      <c r="Q56" s="1">
        <f>VLOOKUP($A56,Exp!$Q56:$R154,2)/$E56</f>
        <v>3201.747246834987</v>
      </c>
      <c r="R56" s="1">
        <f t="shared" si="10"/>
        <v>451.86493541462767</v>
      </c>
      <c r="T56">
        <f t="shared" si="18"/>
        <v>1.25</v>
      </c>
      <c r="U56">
        <f t="shared" si="7"/>
        <v>0.80645161290322576</v>
      </c>
    </row>
    <row r="57" spans="1:21" x14ac:dyDescent="0.4">
      <c r="A57">
        <v>56</v>
      </c>
      <c r="B57" s="1">
        <f t="shared" si="3"/>
        <v>17.316959679499938</v>
      </c>
      <c r="C57" s="1">
        <f t="shared" si="4"/>
        <v>3422.6496388727951</v>
      </c>
      <c r="D57" s="1">
        <f t="shared" si="13"/>
        <v>362.71199599374927</v>
      </c>
      <c r="E57" s="1">
        <f t="shared" si="8"/>
        <v>34.95345234113416</v>
      </c>
      <c r="F57" s="1">
        <f>VLOOKUP($A57,Exp!$V57:$W155,2)/$E57</f>
        <v>4707.2077452244885</v>
      </c>
      <c r="G57">
        <f t="shared" si="14"/>
        <v>45</v>
      </c>
      <c r="H57">
        <f t="shared" si="15"/>
        <v>19</v>
      </c>
      <c r="J57" s="1">
        <f>VLOOKUP($A57,Exp!$Q57:$R155,2)/$E57</f>
        <v>3338.8690439215479</v>
      </c>
      <c r="K57" s="1">
        <f>VLOOKUP(A57,Exp!M57:N155,2)/E57</f>
        <v>2233.284404589006</v>
      </c>
      <c r="L57">
        <f>VLOOKUP($A57,Exp!$Q57:$R155,2)/($E57*O57)</f>
        <v>2163.22671227927</v>
      </c>
      <c r="M57" s="1">
        <f t="shared" si="17"/>
        <v>6436</v>
      </c>
      <c r="O57">
        <f t="shared" si="16"/>
        <v>1.5434669999999999</v>
      </c>
      <c r="Q57" s="1">
        <f>VLOOKUP($A57,Exp!$Q57:$R155,2)/$E57</f>
        <v>3338.8690439215479</v>
      </c>
      <c r="R57" s="1">
        <f t="shared" si="10"/>
        <v>469.81365336334562</v>
      </c>
      <c r="T57">
        <f t="shared" si="18"/>
        <v>1.25</v>
      </c>
      <c r="U57">
        <f t="shared" si="7"/>
        <v>0.80128205128205121</v>
      </c>
    </row>
    <row r="58" spans="1:21" x14ac:dyDescent="0.4">
      <c r="A58">
        <v>57</v>
      </c>
      <c r="B58" s="1">
        <f t="shared" si="3"/>
        <v>17.798415336679909</v>
      </c>
      <c r="C58" s="1">
        <f t="shared" si="4"/>
        <v>3534.3135438670561</v>
      </c>
      <c r="D58" s="1">
        <f t="shared" si="13"/>
        <v>371.23019170849886</v>
      </c>
      <c r="E58" s="1">
        <f t="shared" si="8"/>
        <v>36.4939928816747</v>
      </c>
      <c r="F58" s="1">
        <f>VLOOKUP($A58,Exp!$V58:$W156,2)/$E58</f>
        <v>4959.3498395089428</v>
      </c>
      <c r="G58">
        <f t="shared" si="14"/>
        <v>46</v>
      </c>
      <c r="H58">
        <f t="shared" si="15"/>
        <v>20</v>
      </c>
      <c r="J58" s="1">
        <f>VLOOKUP($A58,Exp!$Q58:$R156,2)/$E58</f>
        <v>3411.6299743818699</v>
      </c>
      <c r="K58" s="1">
        <f>VLOOKUP(A58,Exp!M58:N156,2)/E58</f>
        <v>2224.3112794807712</v>
      </c>
      <c r="L58">
        <f>VLOOKUP($A58,Exp!$Q58:$R156,2)/($E58*O58)</f>
        <v>2197.7862885694067</v>
      </c>
      <c r="M58" s="1">
        <f t="shared" si="17"/>
        <v>6664</v>
      </c>
      <c r="O58">
        <f t="shared" si="16"/>
        <v>1.5523028750000001</v>
      </c>
      <c r="Q58" s="1">
        <f>VLOOKUP($A58,Exp!$Q58:$R156,2)/$E58</f>
        <v>3411.6299743818699</v>
      </c>
      <c r="R58" s="1">
        <f t="shared" si="10"/>
        <v>487.96651960538384</v>
      </c>
      <c r="T58">
        <f t="shared" si="18"/>
        <v>1.25</v>
      </c>
      <c r="U58">
        <f t="shared" si="7"/>
        <v>0.79617834394904463</v>
      </c>
    </row>
    <row r="59" spans="1:21" x14ac:dyDescent="0.4">
      <c r="A59">
        <v>58</v>
      </c>
      <c r="B59" s="1">
        <f t="shared" si="3"/>
        <v>18.304856938428529</v>
      </c>
      <c r="C59" s="1">
        <f t="shared" si="4"/>
        <v>3649.3543834003963</v>
      </c>
      <c r="D59" s="1">
        <f t="shared" si="13"/>
        <v>380.06071173035662</v>
      </c>
      <c r="E59" s="1">
        <f t="shared" si="8"/>
        <v>38.090323156904056</v>
      </c>
      <c r="F59" s="1">
        <f>VLOOKUP($A59,Exp!$V59:$W157,2)/$E59</f>
        <v>5226.6588732987993</v>
      </c>
      <c r="G59">
        <f t="shared" si="14"/>
        <v>47</v>
      </c>
      <c r="H59">
        <f t="shared" si="15"/>
        <v>20</v>
      </c>
      <c r="J59" s="1">
        <f>VLOOKUP($A59,Exp!$Q59:$R157,2)/$E59</f>
        <v>3630.8171876177071</v>
      </c>
      <c r="K59" s="1">
        <f>VLOOKUP(A59,Exp!M59:N157,2)/E59</f>
        <v>2214.4994583673142</v>
      </c>
      <c r="L59">
        <f>VLOOKUP($A59,Exp!$Q59:$R157,2)/($E59*O59)</f>
        <v>2325.9201572927172</v>
      </c>
      <c r="M59" s="1">
        <f t="shared" si="17"/>
        <v>6896</v>
      </c>
      <c r="O59">
        <f t="shared" si="16"/>
        <v>1.561024</v>
      </c>
      <c r="Q59" s="1">
        <f>VLOOKUP($A59,Exp!$Q59:$R157,2)/$E59</f>
        <v>3630.8171876177071</v>
      </c>
      <c r="R59" s="1">
        <f t="shared" si="10"/>
        <v>506.32094998513065</v>
      </c>
      <c r="T59">
        <f t="shared" si="18"/>
        <v>1.25</v>
      </c>
      <c r="U59">
        <f t="shared" si="7"/>
        <v>0.79113924050632911</v>
      </c>
    </row>
    <row r="60" spans="1:21" x14ac:dyDescent="0.4">
      <c r="A60">
        <v>59</v>
      </c>
      <c r="B60" s="1">
        <f t="shared" si="3"/>
        <v>18.838077812502238</v>
      </c>
      <c r="C60" s="1">
        <f t="shared" si="4"/>
        <v>3768.0252273126848</v>
      </c>
      <c r="D60" s="1">
        <f t="shared" si="13"/>
        <v>389.22597265627803</v>
      </c>
      <c r="E60" s="1">
        <f t="shared" si="8"/>
        <v>39.744528764380689</v>
      </c>
      <c r="F60" s="1">
        <f>VLOOKUP($A60,Exp!$V60:$W158,2)/$E60</f>
        <v>5510.0323207907813</v>
      </c>
      <c r="G60">
        <f t="shared" si="14"/>
        <v>48</v>
      </c>
      <c r="H60">
        <f t="shared" si="15"/>
        <v>20</v>
      </c>
      <c r="J60" s="1">
        <f>VLOOKUP($A60,Exp!$Q60:$R158,2)/$E60</f>
        <v>3704.0821611636984</v>
      </c>
      <c r="K60" s="1">
        <f>VLOOKUP(A60,Exp!M60:N158,2)/E60</f>
        <v>2203.6995461497145</v>
      </c>
      <c r="L60">
        <f>VLOOKUP($A60,Exp!$Q60:$R158,2)/($E60*O60)</f>
        <v>2359.8424509858637</v>
      </c>
      <c r="M60" s="1">
        <f t="shared" si="17"/>
        <v>7132</v>
      </c>
      <c r="O60">
        <f t="shared" si="16"/>
        <v>1.5696311249999999</v>
      </c>
      <c r="Q60" s="1">
        <f>VLOOKUP($A60,Exp!$Q60:$R158,2)/$E60</f>
        <v>3704.0821611636984</v>
      </c>
      <c r="R60" s="1">
        <f t="shared" si="10"/>
        <v>524.87440910462749</v>
      </c>
      <c r="T60">
        <f t="shared" si="18"/>
        <v>1.25</v>
      </c>
      <c r="U60">
        <f t="shared" si="7"/>
        <v>0.78616352201257866</v>
      </c>
    </row>
    <row r="61" spans="1:21" x14ac:dyDescent="0.4">
      <c r="A61">
        <v>60</v>
      </c>
      <c r="B61" s="1">
        <f t="shared" si="3"/>
        <v>44.4</v>
      </c>
      <c r="C61" s="1">
        <f t="shared" si="4"/>
        <v>5990.5999999999995</v>
      </c>
      <c r="D61" s="1">
        <f t="shared" si="13"/>
        <v>711.25</v>
      </c>
      <c r="E61" s="1">
        <f t="shared" si="8"/>
        <v>41.458814478666405</v>
      </c>
      <c r="F61" s="1">
        <f>VLOOKUP($A61,Exp!$V61:$W159,2)/$E61</f>
        <v>6866.85649520278</v>
      </c>
      <c r="G61">
        <f t="shared" si="14"/>
        <v>49</v>
      </c>
      <c r="H61">
        <f t="shared" si="15"/>
        <v>21</v>
      </c>
      <c r="J61" s="1">
        <f>VLOOKUP($A61,Exp!$Q61:$R159,2)/$E61</f>
        <v>4061.5729638542357</v>
      </c>
      <c r="K61" s="1">
        <f>VLOOKUP(A61,Exp!M61:N159,2)/E61</f>
        <v>2769.1095715984611</v>
      </c>
      <c r="L61">
        <f>VLOOKUP($A61,Exp!$Q61:$R159,2)/($E61*O61)</f>
        <v>2573.6699968977337</v>
      </c>
      <c r="M61" s="1">
        <f t="shared" si="17"/>
        <v>7372</v>
      </c>
      <c r="O61">
        <f t="shared" si="16"/>
        <v>1.578125</v>
      </c>
      <c r="Q61" s="1">
        <f>VLOOKUP($A61,Exp!$Q61:$R159,2)/$E61</f>
        <v>4061.5729638542357</v>
      </c>
      <c r="R61" s="1">
        <f t="shared" si="10"/>
        <v>543.62440910462749</v>
      </c>
      <c r="T61">
        <f t="shared" si="18"/>
        <v>1.25</v>
      </c>
      <c r="U61">
        <f t="shared" si="7"/>
        <v>0.78125</v>
      </c>
    </row>
    <row r="62" spans="1:21" x14ac:dyDescent="0.4">
      <c r="A62">
        <v>61</v>
      </c>
      <c r="B62" s="1">
        <f t="shared" si="3"/>
        <v>44.859350160232275</v>
      </c>
      <c r="C62" s="1">
        <f t="shared" si="4"/>
        <v>6140.9885036838359</v>
      </c>
      <c r="D62" s="1">
        <f t="shared" si="13"/>
        <v>719.49187700290338</v>
      </c>
      <c r="E62" s="1">
        <f t="shared" si="8"/>
        <v>43.235513507792618</v>
      </c>
      <c r="F62" s="1">
        <f>VLOOKUP($A62,Exp!$V62:$W160,2)/$E62</f>
        <v>7243.1405811432815</v>
      </c>
      <c r="G62">
        <f t="shared" si="14"/>
        <v>49</v>
      </c>
      <c r="H62">
        <f t="shared" si="15"/>
        <v>21</v>
      </c>
      <c r="J62" s="1">
        <f>VLOOKUP($A62,Exp!$Q62:$R160,2)/$E62</f>
        <v>4135.9980602004352</v>
      </c>
      <c r="K62" s="1">
        <f>VLOOKUP(A62,Exp!M62:N160,2)/E62</f>
        <v>2753.6622174856734</v>
      </c>
      <c r="L62">
        <f>VLOOKUP($A62,Exp!$Q62:$R160,2)/($E62*O62)</f>
        <v>2606.9848349650883</v>
      </c>
      <c r="M62" s="1">
        <f t="shared" si="17"/>
        <v>7616</v>
      </c>
      <c r="O62">
        <f t="shared" si="16"/>
        <v>1.5865063749999999</v>
      </c>
      <c r="Q62" s="1">
        <f>VLOOKUP($A62,Exp!$Q62:$R160,2)/$E62</f>
        <v>4135.9980602004352</v>
      </c>
      <c r="R62" s="1">
        <f t="shared" si="10"/>
        <v>562.5685084835095</v>
      </c>
      <c r="T62">
        <f t="shared" si="18"/>
        <v>1.25</v>
      </c>
      <c r="U62">
        <f t="shared" si="7"/>
        <v>0.77639751552795033</v>
      </c>
    </row>
    <row r="63" spans="1:21" x14ac:dyDescent="0.4">
      <c r="A63">
        <v>62</v>
      </c>
      <c r="B63" s="1">
        <f t="shared" si="3"/>
        <v>45.351669471981019</v>
      </c>
      <c r="C63" s="1">
        <f t="shared" si="4"/>
        <v>6295.524910167951</v>
      </c>
      <c r="D63" s="1">
        <f t="shared" si="13"/>
        <v>728.14586839976278</v>
      </c>
      <c r="E63" s="1">
        <f t="shared" si="8"/>
        <v>45.077097666208459</v>
      </c>
      <c r="F63" s="1">
        <f>VLOOKUP($A63,Exp!$V63:$W161,2)/$E63</f>
        <v>7641.9514678865562</v>
      </c>
      <c r="G63">
        <f t="shared" si="14"/>
        <v>50</v>
      </c>
      <c r="H63">
        <f t="shared" si="15"/>
        <v>21</v>
      </c>
      <c r="J63" s="1">
        <f>VLOOKUP($A63,Exp!$Q63:$R161,2)/$E63</f>
        <v>4333.3535234774154</v>
      </c>
      <c r="K63" s="1">
        <f>VLOOKUP(A63,Exp!M63:N161,2)/E63</f>
        <v>2737.1105591940359</v>
      </c>
      <c r="L63">
        <f>VLOOKUP($A63,Exp!$Q63:$R161,2)/($E63*O63)</f>
        <v>2717.217667858944</v>
      </c>
      <c r="M63" s="1">
        <f t="shared" si="17"/>
        <v>7864</v>
      </c>
      <c r="O63">
        <f t="shared" si="16"/>
        <v>1.594776</v>
      </c>
      <c r="Q63" s="1">
        <f>VLOOKUP($A63,Exp!$Q63:$R161,2)/$E63</f>
        <v>4333.3535234774154</v>
      </c>
      <c r="R63" s="1">
        <f t="shared" si="10"/>
        <v>581.7043109526453</v>
      </c>
      <c r="T63">
        <f t="shared" si="18"/>
        <v>1.25</v>
      </c>
      <c r="U63">
        <f t="shared" si="7"/>
        <v>0.77160493827160492</v>
      </c>
    </row>
    <row r="64" spans="1:21" x14ac:dyDescent="0.4">
      <c r="A64">
        <v>63</v>
      </c>
      <c r="B64" s="1">
        <f t="shared" si="3"/>
        <v>45.87932424540746</v>
      </c>
      <c r="C64" s="1">
        <f t="shared" si="4"/>
        <v>6454.5563984449373</v>
      </c>
      <c r="D64" s="1">
        <f t="shared" si="13"/>
        <v>737.24155306759326</v>
      </c>
      <c r="E64" s="1">
        <f t="shared" si="8"/>
        <v>46.986188575299366</v>
      </c>
      <c r="F64" s="1">
        <f>VLOOKUP($A64,Exp!$V64:$W162,2)/$E64</f>
        <v>8064.5973516009517</v>
      </c>
      <c r="G64">
        <f t="shared" si="14"/>
        <v>51</v>
      </c>
      <c r="H64">
        <f t="shared" si="15"/>
        <v>22</v>
      </c>
      <c r="J64" s="1">
        <f>VLOOKUP($A64,Exp!$Q64:$R162,2)/$E64</f>
        <v>4406.7630569390312</v>
      </c>
      <c r="K64" s="1">
        <f>VLOOKUP(A64,Exp!M64:N162,2)/E64</f>
        <v>2719.7566747769729</v>
      </c>
      <c r="L64">
        <f>VLOOKUP($A64,Exp!$Q64:$R162,2)/($E64*O64)</f>
        <v>2749.1845195739224</v>
      </c>
      <c r="M64" s="1">
        <f t="shared" si="17"/>
        <v>8116</v>
      </c>
      <c r="O64">
        <f t="shared" si="16"/>
        <v>1.6029346250000001</v>
      </c>
      <c r="Q64" s="1">
        <f>VLOOKUP($A64,Exp!$Q64:$R162,2)/$E64</f>
        <v>4406.7630569390312</v>
      </c>
      <c r="R64" s="1">
        <f t="shared" si="10"/>
        <v>601.02946432687838</v>
      </c>
      <c r="T64">
        <f t="shared" si="18"/>
        <v>1.25</v>
      </c>
      <c r="U64">
        <f t="shared" si="7"/>
        <v>0.76687116564417179</v>
      </c>
    </row>
    <row r="65" spans="1:21" x14ac:dyDescent="0.4">
      <c r="A65">
        <v>64</v>
      </c>
      <c r="B65" s="1">
        <f t="shared" si="3"/>
        <v>46.444850628946519</v>
      </c>
      <c r="C65" s="1">
        <f t="shared" si="4"/>
        <v>6618.4586163536069</v>
      </c>
      <c r="D65" s="1">
        <f t="shared" si="13"/>
        <v>746.81063286183144</v>
      </c>
      <c r="E65" s="1">
        <f t="shared" si="8"/>
        <v>48.965570018598335</v>
      </c>
      <c r="F65" s="1">
        <f>VLOOKUP($A65,Exp!$V65:$W163,2)/$E65</f>
        <v>8512.4539749559317</v>
      </c>
      <c r="G65">
        <f t="shared" si="14"/>
        <v>52</v>
      </c>
      <c r="H65">
        <f t="shared" si="15"/>
        <v>22</v>
      </c>
      <c r="J65" s="1">
        <f>VLOOKUP($A65,Exp!$Q65:$R163,2)/$E65</f>
        <v>4719.9899830067543</v>
      </c>
      <c r="K65" s="1">
        <f>VLOOKUP(A65,Exp!M65:N163,2)/E65</f>
        <v>2701.4083559071873</v>
      </c>
      <c r="L65">
        <f>VLOOKUP($A65,Exp!$Q65:$R163,2)/($E65*O65)</f>
        <v>2929.8819310984377</v>
      </c>
      <c r="M65" s="1">
        <f t="shared" si="17"/>
        <v>8372</v>
      </c>
      <c r="O65">
        <f t="shared" si="16"/>
        <v>1.6109830000000001</v>
      </c>
      <c r="Q65" s="1">
        <f>VLOOKUP($A65,Exp!$Q65:$R163,2)/$E65</f>
        <v>4719.9899830067543</v>
      </c>
      <c r="R65" s="1">
        <f t="shared" si="10"/>
        <v>620.54165944882959</v>
      </c>
      <c r="T65">
        <f t="shared" si="18"/>
        <v>1.25</v>
      </c>
      <c r="U65">
        <f t="shared" si="7"/>
        <v>0.76219512195121941</v>
      </c>
    </row>
    <row r="66" spans="1:21" x14ac:dyDescent="0.4">
      <c r="A66">
        <v>65</v>
      </c>
      <c r="B66" s="1">
        <f t="shared" si="3"/>
        <v>47.050966799187805</v>
      </c>
      <c r="C66" s="1">
        <f t="shared" si="4"/>
        <v>6787.6379787260894</v>
      </c>
      <c r="D66" s="1">
        <f t="shared" ref="D66:D100" si="19">(5+A66*2+10*B66)*MIN(1,0.8+A66*0.015)*T66</f>
        <v>756.88708498984749</v>
      </c>
      <c r="E66" s="1">
        <f t="shared" si="8"/>
        <v>51.018201597545705</v>
      </c>
      <c r="F66" s="1">
        <f>VLOOKUP($A66,Exp!$V66:$W164,2)/$E66</f>
        <v>8986.9666687141162</v>
      </c>
      <c r="G66">
        <f t="shared" ref="G66:G100" si="20">FLOOR(A66*0.8,1)+1</f>
        <v>53</v>
      </c>
      <c r="H66">
        <f t="shared" ref="H66:H100" si="21">FLOOR(A66/3,1)+1</f>
        <v>22</v>
      </c>
      <c r="J66" s="1">
        <f>VLOOKUP($A66,Exp!$Q66:$R164,2)/$E66</f>
        <v>4792.9560890629928</v>
      </c>
      <c r="K66" s="1">
        <f>VLOOKUP(A66,Exp!M66:N164,2)/E66</f>
        <v>2682.1603999185813</v>
      </c>
      <c r="L66">
        <f>VLOOKUP($A66,Exp!$Q66:$R164,2)/($E66*O66)</f>
        <v>2960.585166633191</v>
      </c>
      <c r="M66" s="1">
        <f t="shared" si="17"/>
        <v>8632</v>
      </c>
      <c r="O66">
        <f t="shared" ref="O66:O100" si="22">MAX(1,1+(1-POWER(1-(A66-10)/200,3)))</f>
        <v>1.6189218750000001</v>
      </c>
      <c r="Q66" s="1">
        <f>VLOOKUP($A66,Exp!$Q66:$R164,2)/$E66</f>
        <v>4792.9560890629928</v>
      </c>
      <c r="R66" s="1">
        <f t="shared" si="10"/>
        <v>640.23862914579934</v>
      </c>
      <c r="T66">
        <f t="shared" si="18"/>
        <v>1.25</v>
      </c>
      <c r="U66">
        <f t="shared" si="7"/>
        <v>0.75757575757575757</v>
      </c>
    </row>
    <row r="67" spans="1:21" x14ac:dyDescent="0.4">
      <c r="A67">
        <v>66</v>
      </c>
      <c r="B67" s="1">
        <f t="shared" ref="B67:B100" si="23">FLOOR(A67/20,1)*FLOOR(A67/20,1)*MIN(2,A67/30)+FLOOR(A67/30,1)*FLOOR(A67/30,1)*5+POWER(2,A67/10)/10</f>
        <v>47.700586025666546</v>
      </c>
      <c r="C67" s="1">
        <f t="shared" ref="C67:C100" si="24">(A67*20+A67*B67*2+30+(MAX(0,A67-20)*50))*0.7</f>
        <v>6962.5341487715887</v>
      </c>
      <c r="D67" s="1">
        <f t="shared" si="19"/>
        <v>767.50732532083191</v>
      </c>
      <c r="E67" s="1">
        <f t="shared" si="8"/>
        <v>53.147233855610224</v>
      </c>
      <c r="F67" s="1">
        <f>VLOOKUP($A67,Exp!$V67:$W165,2)/$E67</f>
        <v>9489.6522056176509</v>
      </c>
      <c r="G67">
        <f t="shared" si="20"/>
        <v>53</v>
      </c>
      <c r="H67">
        <f t="shared" si="21"/>
        <v>23</v>
      </c>
      <c r="J67" s="1">
        <f>VLOOKUP($A67,Exp!$Q67:$R165,2)/$E67</f>
        <v>4969.2896664672071</v>
      </c>
      <c r="K67" s="1">
        <f>VLOOKUP(A67,Exp!M67:N165,2)/E67</f>
        <v>2662.0952726228302</v>
      </c>
      <c r="L67">
        <f>VLOOKUP($A67,Exp!$Q67:$R165,2)/($E67*O67)</f>
        <v>3054.730940221501</v>
      </c>
      <c r="M67" s="1">
        <f t="shared" ref="M67:M100" si="25">M66+A67*4</f>
        <v>8896</v>
      </c>
      <c r="O67">
        <f t="shared" si="22"/>
        <v>1.626752</v>
      </c>
      <c r="Q67" s="1">
        <f>VLOOKUP($A67,Exp!$Q67:$R165,2)/$E67</f>
        <v>4969.2896664672071</v>
      </c>
      <c r="R67" s="1">
        <f t="shared" si="10"/>
        <v>660.11814721808844</v>
      </c>
      <c r="T67">
        <f t="shared" si="18"/>
        <v>1.25</v>
      </c>
      <c r="U67">
        <f t="shared" ref="U67:U100" si="26">T67/(1+A67/100)</f>
        <v>0.75301204819277101</v>
      </c>
    </row>
    <row r="68" spans="1:21" x14ac:dyDescent="0.4">
      <c r="A68">
        <v>67</v>
      </c>
      <c r="B68" s="1">
        <f t="shared" si="23"/>
        <v>48.396830673359815</v>
      </c>
      <c r="C68" s="1">
        <f t="shared" si="24"/>
        <v>7143.6227171611508</v>
      </c>
      <c r="D68" s="1">
        <f t="shared" si="19"/>
        <v>778.71038341699773</v>
      </c>
      <c r="E68" s="1">
        <f t="shared" ref="E68:E100" si="27">E67+A68/(75-A68/1.5)</f>
        <v>55.356025064401436</v>
      </c>
      <c r="F68" s="1">
        <f>VLOOKUP($A68,Exp!$V68:$W166,2)/$E68</f>
        <v>10022.100409719953</v>
      </c>
      <c r="G68">
        <f t="shared" si="20"/>
        <v>54</v>
      </c>
      <c r="H68">
        <f t="shared" si="21"/>
        <v>23</v>
      </c>
      <c r="J68" s="1">
        <f>VLOOKUP($A68,Exp!$Q68:$R166,2)/$E68</f>
        <v>5039.7404740574038</v>
      </c>
      <c r="K68" s="1">
        <f>VLOOKUP(A68,Exp!M68:N166,2)/E68</f>
        <v>2641.1939771669536</v>
      </c>
      <c r="L68">
        <f>VLOOKUP($A68,Exp!$Q68:$R166,2)/($E68*O68)</f>
        <v>3083.4018091644025</v>
      </c>
      <c r="M68" s="1">
        <f t="shared" si="25"/>
        <v>9164</v>
      </c>
      <c r="O68">
        <f t="shared" si="22"/>
        <v>1.6344741249999999</v>
      </c>
      <c r="Q68" s="1">
        <f>VLOOKUP($A68,Exp!$Q68:$R166,2)/$E68</f>
        <v>5039.7404740574038</v>
      </c>
      <c r="R68" s="1">
        <f t="shared" si="10"/>
        <v>680.17802745760935</v>
      </c>
      <c r="T68">
        <f t="shared" si="18"/>
        <v>1.25</v>
      </c>
      <c r="U68">
        <f t="shared" si="26"/>
        <v>0.74850299401197606</v>
      </c>
    </row>
    <row r="69" spans="1:21" x14ac:dyDescent="0.4">
      <c r="A69">
        <v>68</v>
      </c>
      <c r="B69" s="1">
        <f t="shared" si="23"/>
        <v>49.143047210190389</v>
      </c>
      <c r="C69" s="1">
        <f t="shared" si="24"/>
        <v>7331.4180944101245</v>
      </c>
      <c r="D69" s="1">
        <f t="shared" si="19"/>
        <v>790.53809012737986</v>
      </c>
      <c r="E69" s="1">
        <f t="shared" si="27"/>
        <v>57.648159895862108</v>
      </c>
      <c r="F69" s="1">
        <f>VLOOKUP($A69,Exp!$V69:$W167,2)/$E69</f>
        <v>10585.975454006639</v>
      </c>
      <c r="G69">
        <f t="shared" si="20"/>
        <v>55</v>
      </c>
      <c r="H69">
        <f t="shared" si="21"/>
        <v>23</v>
      </c>
      <c r="J69" s="1">
        <f>VLOOKUP($A69,Exp!$Q69:$R167,2)/$E69</f>
        <v>5312.9709699890091</v>
      </c>
      <c r="K69" s="1">
        <f>VLOOKUP(A69,Exp!M69:N167,2)/E69</f>
        <v>2619.493844604729</v>
      </c>
      <c r="L69">
        <f>VLOOKUP($A69,Exp!$Q69:$R167,2)/($E69*O69)</f>
        <v>3235.4951345444797</v>
      </c>
      <c r="M69" s="1">
        <f t="shared" si="25"/>
        <v>9436</v>
      </c>
      <c r="O69">
        <f t="shared" si="22"/>
        <v>1.6420889999999999</v>
      </c>
      <c r="Q69" s="1">
        <f>VLOOKUP($A69,Exp!$Q69:$R167,2)/$E69</f>
        <v>5312.9709699890091</v>
      </c>
      <c r="R69" s="1">
        <f t="shared" ref="R69:R100" si="28">(R68+A69*U69/2.5)</f>
        <v>700.41612269570453</v>
      </c>
      <c r="T69">
        <f t="shared" si="18"/>
        <v>1.25</v>
      </c>
      <c r="U69">
        <f t="shared" si="26"/>
        <v>0.74404761904761896</v>
      </c>
    </row>
    <row r="70" spans="1:21" x14ac:dyDescent="0.4">
      <c r="A70">
        <v>69</v>
      </c>
      <c r="B70" s="1">
        <f t="shared" si="23"/>
        <v>49.942822291671135</v>
      </c>
      <c r="C70" s="1">
        <f t="shared" si="24"/>
        <v>7526.4766333754305</v>
      </c>
      <c r="D70" s="1">
        <f t="shared" si="19"/>
        <v>803.03527864588909</v>
      </c>
      <c r="E70" s="1">
        <f t="shared" si="27"/>
        <v>60.027470240689695</v>
      </c>
      <c r="F70" s="1">
        <f>VLOOKUP($A70,Exp!$V70:$W168,2)/$E70</f>
        <v>11183.016767110692</v>
      </c>
      <c r="G70">
        <f t="shared" si="20"/>
        <v>56</v>
      </c>
      <c r="H70">
        <f t="shared" si="21"/>
        <v>24</v>
      </c>
      <c r="J70" s="1">
        <f>VLOOKUP($A70,Exp!$Q70:$R168,2)/$E70</f>
        <v>5381.3362233118905</v>
      </c>
      <c r="K70" s="1">
        <f>VLOOKUP(A70,Exp!M70:N168,2)/E70</f>
        <v>2596.9943323436792</v>
      </c>
      <c r="L70">
        <f>VLOOKUP($A70,Exp!$Q70:$R168,2)/($E70*O70)</f>
        <v>3262.211922052732</v>
      </c>
      <c r="M70" s="1">
        <f t="shared" si="25"/>
        <v>9712</v>
      </c>
      <c r="O70">
        <f t="shared" si="22"/>
        <v>1.6495973749999999</v>
      </c>
      <c r="Q70" s="1">
        <f>VLOOKUP($A70,Exp!$Q70:$R168,2)/$E70</f>
        <v>5381.3362233118905</v>
      </c>
      <c r="R70" s="1">
        <f t="shared" si="28"/>
        <v>720.83032387913647</v>
      </c>
      <c r="T70">
        <f t="shared" si="18"/>
        <v>1.25</v>
      </c>
      <c r="U70">
        <f t="shared" si="26"/>
        <v>0.73964497041420119</v>
      </c>
    </row>
    <row r="71" spans="1:21" x14ac:dyDescent="0.4">
      <c r="A71">
        <v>70</v>
      </c>
      <c r="B71" s="1">
        <f t="shared" si="23"/>
        <v>50.8</v>
      </c>
      <c r="C71" s="1">
        <f t="shared" si="24"/>
        <v>7729.4</v>
      </c>
      <c r="D71" s="1">
        <f t="shared" si="19"/>
        <v>816.25</v>
      </c>
      <c r="E71" s="1">
        <f t="shared" si="27"/>
        <v>62.498058475983811</v>
      </c>
      <c r="F71" s="1">
        <f>VLOOKUP($A71,Exp!$V71:$W169,2)/$E71</f>
        <v>13963.228447822517</v>
      </c>
      <c r="G71">
        <f t="shared" si="20"/>
        <v>57</v>
      </c>
      <c r="H71">
        <f t="shared" si="21"/>
        <v>24</v>
      </c>
      <c r="J71" s="1">
        <f>VLOOKUP($A71,Exp!$Q71:$R169,2)/$E71</f>
        <v>5804.1803032872504</v>
      </c>
      <c r="K71" s="1">
        <f>VLOOKUP(A71,Exp!M71:N169,2)/E71</f>
        <v>3147.0097599204491</v>
      </c>
      <c r="L71">
        <f>VLOOKUP($A71,Exp!$Q71:$R169,2)/($E71*O71)</f>
        <v>3502.8245644461376</v>
      </c>
      <c r="M71" s="1">
        <f t="shared" si="25"/>
        <v>9992</v>
      </c>
      <c r="O71">
        <f t="shared" si="22"/>
        <v>1.657</v>
      </c>
      <c r="Q71" s="1">
        <f>VLOOKUP($A71,Exp!$Q71:$R169,2)/$E71</f>
        <v>5804.1803032872504</v>
      </c>
      <c r="R71" s="1">
        <f t="shared" si="28"/>
        <v>741.41855917325415</v>
      </c>
      <c r="T71">
        <f t="shared" si="18"/>
        <v>1.25</v>
      </c>
      <c r="U71">
        <f t="shared" si="26"/>
        <v>0.73529411764705888</v>
      </c>
    </row>
    <row r="72" spans="1:21" x14ac:dyDescent="0.4">
      <c r="A72">
        <v>71</v>
      </c>
      <c r="B72" s="1">
        <f t="shared" si="23"/>
        <v>51.718700320464549</v>
      </c>
      <c r="C72" s="1">
        <f t="shared" si="24"/>
        <v>7940.8388118541761</v>
      </c>
      <c r="D72" s="1">
        <f t="shared" si="19"/>
        <v>830.23375400580687</v>
      </c>
      <c r="E72" s="1">
        <f t="shared" si="27"/>
        <v>65.064323536224776</v>
      </c>
      <c r="F72" s="1">
        <f>VLOOKUP($A72,Exp!$V72:$W170,2)/$E72</f>
        <v>14485.490515619382</v>
      </c>
      <c r="G72">
        <f t="shared" si="20"/>
        <v>57</v>
      </c>
      <c r="H72">
        <f t="shared" si="21"/>
        <v>24</v>
      </c>
      <c r="J72" s="1">
        <f>VLOOKUP($A72,Exp!$Q72:$R170,2)/$E72</f>
        <v>5869.7912964140496</v>
      </c>
      <c r="K72" s="1">
        <f>VLOOKUP(A72,Exp!M72:N170,2)/E72</f>
        <v>3117.6378847167184</v>
      </c>
      <c r="L72">
        <f>VLOOKUP($A72,Exp!$Q72:$R170,2)/($E72*O72)</f>
        <v>3526.8879846019431</v>
      </c>
      <c r="M72" s="1">
        <f t="shared" si="25"/>
        <v>10276</v>
      </c>
      <c r="O72">
        <f t="shared" si="22"/>
        <v>1.6642976249999999</v>
      </c>
      <c r="Q72" s="1">
        <f>VLOOKUP($A72,Exp!$Q72:$R170,2)/$E72</f>
        <v>5869.7912964140496</v>
      </c>
      <c r="R72" s="1">
        <f t="shared" si="28"/>
        <v>762.17879309138277</v>
      </c>
      <c r="T72">
        <f t="shared" si="18"/>
        <v>1.25</v>
      </c>
      <c r="U72">
        <f t="shared" si="26"/>
        <v>0.73099415204678364</v>
      </c>
    </row>
    <row r="73" spans="1:21" x14ac:dyDescent="0.4">
      <c r="A73">
        <v>72</v>
      </c>
      <c r="B73" s="1">
        <f t="shared" si="23"/>
        <v>52.703338943962045</v>
      </c>
      <c r="C73" s="1">
        <f t="shared" si="24"/>
        <v>8161.4965655513734</v>
      </c>
      <c r="D73" s="1">
        <f t="shared" si="19"/>
        <v>845.04173679952555</v>
      </c>
      <c r="E73" s="1">
        <f t="shared" si="27"/>
        <v>67.730990202891448</v>
      </c>
      <c r="F73" s="1">
        <f>VLOOKUP($A73,Exp!$V73:$W171,2)/$E73</f>
        <v>15028.389955014347</v>
      </c>
      <c r="G73">
        <f t="shared" si="20"/>
        <v>58</v>
      </c>
      <c r="H73">
        <f t="shared" si="21"/>
        <v>25</v>
      </c>
      <c r="J73" s="1">
        <f>VLOOKUP($A73,Exp!$Q73:$R171,2)/$E73</f>
        <v>6106.8057437368234</v>
      </c>
      <c r="K73" s="1">
        <f>VLOOKUP(A73,Exp!M73:N171,2)/E73</f>
        <v>3087.2426251797719</v>
      </c>
      <c r="L73">
        <f>VLOOKUP($A73,Exp!$Q73:$R171,2)/($E73*O73)</f>
        <v>3653.5080019795637</v>
      </c>
      <c r="M73" s="1">
        <f t="shared" si="25"/>
        <v>10564</v>
      </c>
      <c r="O73">
        <f t="shared" si="22"/>
        <v>1.6714910000000001</v>
      </c>
      <c r="Q73" s="1">
        <f>VLOOKUP($A73,Exp!$Q73:$R171,2)/$E73</f>
        <v>6106.8057437368234</v>
      </c>
      <c r="R73" s="1">
        <f t="shared" si="28"/>
        <v>783.10902564952232</v>
      </c>
      <c r="T73">
        <f t="shared" si="18"/>
        <v>1.25</v>
      </c>
      <c r="U73">
        <f t="shared" si="26"/>
        <v>0.72674418604651159</v>
      </c>
    </row>
    <row r="74" spans="1:21" x14ac:dyDescent="0.4">
      <c r="A74">
        <v>73</v>
      </c>
      <c r="B74" s="1">
        <f t="shared" si="23"/>
        <v>53.758648490814927</v>
      </c>
      <c r="C74" s="1">
        <f t="shared" si="24"/>
        <v>8392.1338757612848</v>
      </c>
      <c r="D74" s="1">
        <f t="shared" si="19"/>
        <v>860.73310613518652</v>
      </c>
      <c r="E74" s="1">
        <f t="shared" si="27"/>
        <v>70.503142101625627</v>
      </c>
      <c r="F74" s="1">
        <f>VLOOKUP($A74,Exp!$V74:$W172,2)/$E74</f>
        <v>15592.478840849086</v>
      </c>
      <c r="G74">
        <f t="shared" si="20"/>
        <v>59</v>
      </c>
      <c r="H74">
        <f t="shared" si="21"/>
        <v>25</v>
      </c>
      <c r="J74" s="1">
        <f>VLOOKUP($A74,Exp!$Q74:$R172,2)/$E74</f>
        <v>6168.3491974462304</v>
      </c>
      <c r="K74" s="1">
        <f>VLOOKUP(A74,Exp!M74:N172,2)/E74</f>
        <v>3056.06237647431</v>
      </c>
      <c r="L74">
        <f>VLOOKUP($A74,Exp!$Q74:$R172,2)/($E74*O74)</f>
        <v>3674.7405438217152</v>
      </c>
      <c r="M74" s="1">
        <f t="shared" si="25"/>
        <v>10856</v>
      </c>
      <c r="O74">
        <f t="shared" si="22"/>
        <v>1.678580875</v>
      </c>
      <c r="Q74" s="1">
        <f>VLOOKUP($A74,Exp!$Q74:$R172,2)/$E74</f>
        <v>6168.3491974462304</v>
      </c>
      <c r="R74" s="1">
        <f t="shared" si="28"/>
        <v>804.2072915454761</v>
      </c>
      <c r="T74">
        <f t="shared" si="18"/>
        <v>1.25</v>
      </c>
      <c r="U74">
        <f t="shared" si="26"/>
        <v>0.7225433526011561</v>
      </c>
    </row>
    <row r="75" spans="1:21" x14ac:dyDescent="0.4">
      <c r="A75">
        <v>74</v>
      </c>
      <c r="B75" s="1">
        <f t="shared" si="23"/>
        <v>54.889701257893044</v>
      </c>
      <c r="C75" s="1">
        <f t="shared" si="24"/>
        <v>8633.5730503177183</v>
      </c>
      <c r="D75" s="1">
        <f t="shared" si="19"/>
        <v>877.3712657236631</v>
      </c>
      <c r="E75" s="1">
        <f t="shared" si="27"/>
        <v>73.386258984742511</v>
      </c>
      <c r="F75" s="1">
        <f>VLOOKUP($A75,Exp!$V75:$W173,2)/$E75</f>
        <v>16178.290976713392</v>
      </c>
      <c r="G75">
        <f t="shared" si="20"/>
        <v>60</v>
      </c>
      <c r="H75">
        <f t="shared" si="21"/>
        <v>25</v>
      </c>
      <c r="J75" s="1">
        <f>VLOOKUP($A75,Exp!$Q75:$R173,2)/$E75</f>
        <v>6530.5277395273606</v>
      </c>
      <c r="K75" s="1">
        <f>VLOOKUP(A75,Exp!M75:N173,2)/E75</f>
        <v>3023.8767184758221</v>
      </c>
      <c r="L75">
        <f>VLOOKUP($A75,Exp!$Q75:$R173,2)/($E75*O75)</f>
        <v>3874.3780965985125</v>
      </c>
      <c r="M75" s="1">
        <f t="shared" si="25"/>
        <v>11152</v>
      </c>
      <c r="O75">
        <f t="shared" si="22"/>
        <v>1.685568</v>
      </c>
      <c r="Q75" s="1">
        <f>VLOOKUP($A75,Exp!$Q75:$R173,2)/$E75</f>
        <v>6530.5277395273606</v>
      </c>
      <c r="R75" s="1">
        <f t="shared" si="28"/>
        <v>825.47165936156807</v>
      </c>
      <c r="T75">
        <f t="shared" si="18"/>
        <v>1.25</v>
      </c>
      <c r="U75">
        <f t="shared" si="26"/>
        <v>0.7183908045977011</v>
      </c>
    </row>
    <row r="76" spans="1:21" x14ac:dyDescent="0.4">
      <c r="A76">
        <v>75</v>
      </c>
      <c r="B76" s="1">
        <f t="shared" si="23"/>
        <v>56.101933598375609</v>
      </c>
      <c r="C76" s="1">
        <f t="shared" si="24"/>
        <v>8886.7030278294387</v>
      </c>
      <c r="D76" s="1">
        <f t="shared" si="19"/>
        <v>895.02416997969499</v>
      </c>
      <c r="E76" s="1">
        <f t="shared" si="27"/>
        <v>76.386258984742511</v>
      </c>
      <c r="F76" s="1">
        <f>VLOOKUP($A76,Exp!$V76:$W174,2)/$E76</f>
        <v>16786.335771824328</v>
      </c>
      <c r="G76">
        <f t="shared" si="20"/>
        <v>61</v>
      </c>
      <c r="H76">
        <f t="shared" si="21"/>
        <v>26</v>
      </c>
      <c r="J76" s="1">
        <f>VLOOKUP($A76,Exp!$Q76:$R174,2)/$E76</f>
        <v>6587.2973318474151</v>
      </c>
      <c r="K76" s="1">
        <f>VLOOKUP(A76,Exp!M76:N174,2)/E76</f>
        <v>2990.9306076323765</v>
      </c>
      <c r="L76">
        <f>VLOOKUP($A76,Exp!$Q76:$R174,2)/($E76*O76)</f>
        <v>3892.1593954617888</v>
      </c>
      <c r="M76" s="1">
        <f t="shared" si="25"/>
        <v>11452</v>
      </c>
      <c r="O76">
        <f t="shared" si="22"/>
        <v>1.6924531249999999</v>
      </c>
      <c r="Q76" s="1">
        <f>VLOOKUP($A76,Exp!$Q76:$R174,2)/$E76</f>
        <v>6587.2973318474151</v>
      </c>
      <c r="R76" s="1">
        <f t="shared" si="28"/>
        <v>846.90023079013952</v>
      </c>
      <c r="T76">
        <f t="shared" si="18"/>
        <v>1.25</v>
      </c>
      <c r="U76">
        <f t="shared" si="26"/>
        <v>0.7142857142857143</v>
      </c>
    </row>
    <row r="77" spans="1:21" x14ac:dyDescent="0.4">
      <c r="A77">
        <v>76</v>
      </c>
      <c r="B77" s="1">
        <f t="shared" si="23"/>
        <v>57.401172051333091</v>
      </c>
      <c r="C77" s="1">
        <f t="shared" si="24"/>
        <v>9152.484706261841</v>
      </c>
      <c r="D77" s="1">
        <f t="shared" si="19"/>
        <v>913.76465064166371</v>
      </c>
      <c r="E77" s="1">
        <f t="shared" si="27"/>
        <v>79.509546655975385</v>
      </c>
      <c r="F77" s="1">
        <f>VLOOKUP($A77,Exp!$V77:$W175,2)/$E77</f>
        <v>17417.091170159005</v>
      </c>
      <c r="G77">
        <f t="shared" si="20"/>
        <v>61</v>
      </c>
      <c r="H77">
        <f t="shared" si="21"/>
        <v>26</v>
      </c>
      <c r="J77" s="1">
        <f>VLOOKUP($A77,Exp!$Q77:$R175,2)/$E77</f>
        <v>6788.6942222860098</v>
      </c>
      <c r="K77" s="1">
        <f>VLOOKUP(A77,Exp!M77:N175,2)/E77</f>
        <v>2957.0159796946937</v>
      </c>
      <c r="L77">
        <f>VLOOKUP($A77,Exp!$Q77:$R175,2)/($E77*O77)</f>
        <v>3995.1426565487973</v>
      </c>
      <c r="M77" s="1">
        <f t="shared" si="25"/>
        <v>11756</v>
      </c>
      <c r="O77">
        <f t="shared" si="22"/>
        <v>1.6992370000000001</v>
      </c>
      <c r="Q77" s="1">
        <f>VLOOKUP($A77,Exp!$Q77:$R175,2)/$E77</f>
        <v>6788.6942222860098</v>
      </c>
      <c r="R77" s="1">
        <f t="shared" si="28"/>
        <v>868.49113988104864</v>
      </c>
      <c r="T77">
        <f t="shared" si="18"/>
        <v>1.25</v>
      </c>
      <c r="U77">
        <f t="shared" si="26"/>
        <v>0.71022727272727271</v>
      </c>
    </row>
    <row r="78" spans="1:21" x14ac:dyDescent="0.4">
      <c r="A78">
        <v>77</v>
      </c>
      <c r="B78" s="1">
        <f t="shared" si="23"/>
        <v>58.793661346719624</v>
      </c>
      <c r="C78" s="1">
        <f t="shared" si="24"/>
        <v>9431.9566931763748</v>
      </c>
      <c r="D78" s="1">
        <f t="shared" si="19"/>
        <v>933.67076683399534</v>
      </c>
      <c r="E78" s="1">
        <f t="shared" si="27"/>
        <v>82.763067782735945</v>
      </c>
      <c r="F78" s="1">
        <f>VLOOKUP($A78,Exp!$V78:$W176,2)/$E78</f>
        <v>18070.99549247888</v>
      </c>
      <c r="G78">
        <f t="shared" si="20"/>
        <v>62</v>
      </c>
      <c r="H78">
        <f t="shared" si="21"/>
        <v>26</v>
      </c>
      <c r="J78" s="1">
        <f>VLOOKUP($A78,Exp!$Q78:$R176,2)/$E78</f>
        <v>6839.3308170492273</v>
      </c>
      <c r="K78" s="1">
        <f>VLOOKUP(A78,Exp!M78:N176,2)/E78</f>
        <v>2922.3179671748594</v>
      </c>
      <c r="L78">
        <f>VLOOKUP($A78,Exp!$Q78:$R176,2)/($E78*O78)</f>
        <v>4009.1735331135992</v>
      </c>
      <c r="M78" s="1">
        <f t="shared" si="25"/>
        <v>12064</v>
      </c>
      <c r="O78">
        <f t="shared" si="22"/>
        <v>1.705920375</v>
      </c>
      <c r="Q78" s="1">
        <f>VLOOKUP($A78,Exp!$Q78:$R176,2)/$E78</f>
        <v>6839.3308170492273</v>
      </c>
      <c r="R78" s="1">
        <f t="shared" si="28"/>
        <v>890.24255231042719</v>
      </c>
      <c r="T78">
        <f t="shared" si="18"/>
        <v>1.25</v>
      </c>
      <c r="U78">
        <f t="shared" si="26"/>
        <v>0.70621468926553677</v>
      </c>
    </row>
    <row r="79" spans="1:21" x14ac:dyDescent="0.4">
      <c r="A79">
        <v>78</v>
      </c>
      <c r="B79" s="1">
        <f t="shared" si="23"/>
        <v>60.286094420380778</v>
      </c>
      <c r="C79" s="1">
        <f t="shared" si="24"/>
        <v>9726.2415107055804</v>
      </c>
      <c r="D79" s="1">
        <f t="shared" si="19"/>
        <v>954.82618025475972</v>
      </c>
      <c r="E79" s="1">
        <f t="shared" si="27"/>
        <v>86.154372130562038</v>
      </c>
      <c r="F79" s="1">
        <f>VLOOKUP($A79,Exp!$V79:$W177,2)/$E79</f>
        <v>18748.438029185036</v>
      </c>
      <c r="G79">
        <f t="shared" si="20"/>
        <v>63</v>
      </c>
      <c r="H79">
        <f t="shared" si="21"/>
        <v>27</v>
      </c>
      <c r="J79" s="1">
        <f>VLOOKUP($A79,Exp!$Q79:$R177,2)/$E79</f>
        <v>7144.5590604176396</v>
      </c>
      <c r="K79" s="1">
        <f>VLOOKUP(A79,Exp!M79:N177,2)/E79</f>
        <v>2886.678805146526</v>
      </c>
      <c r="L79">
        <f>VLOOKUP($A79,Exp!$Q79:$R177,2)/($E79*O79)</f>
        <v>4171.9955459477114</v>
      </c>
      <c r="M79" s="1">
        <f t="shared" si="25"/>
        <v>12376</v>
      </c>
      <c r="O79">
        <f t="shared" si="22"/>
        <v>1.712504</v>
      </c>
      <c r="Q79" s="1">
        <f>VLOOKUP($A79,Exp!$Q79:$R177,2)/$E79</f>
        <v>7144.5590604176396</v>
      </c>
      <c r="R79" s="1">
        <f t="shared" si="28"/>
        <v>912.15266466997775</v>
      </c>
      <c r="T79">
        <f t="shared" si="18"/>
        <v>1.25</v>
      </c>
      <c r="U79">
        <f t="shared" si="26"/>
        <v>0.70224719101123589</v>
      </c>
    </row>
    <row r="80" spans="1:21" x14ac:dyDescent="0.4">
      <c r="A80">
        <v>79</v>
      </c>
      <c r="B80" s="1">
        <f t="shared" si="23"/>
        <v>61.885644583342263</v>
      </c>
      <c r="C80" s="1">
        <f t="shared" si="24"/>
        <v>10036.552290917652</v>
      </c>
      <c r="D80" s="1">
        <f t="shared" si="19"/>
        <v>977.3205572917783</v>
      </c>
      <c r="E80" s="1">
        <f t="shared" si="27"/>
        <v>89.691685563397854</v>
      </c>
      <c r="F80" s="1">
        <f>VLOOKUP($A80,Exp!$V80:$W178,2)/$E80</f>
        <v>19449.748194851036</v>
      </c>
      <c r="G80">
        <f t="shared" si="20"/>
        <v>64</v>
      </c>
      <c r="H80">
        <f t="shared" si="21"/>
        <v>27</v>
      </c>
      <c r="J80" s="1">
        <f>VLOOKUP($A80,Exp!$Q80:$R178,2)/$E80</f>
        <v>7188.1467713558231</v>
      </c>
      <c r="K80" s="1">
        <f>VLOOKUP(A80,Exp!M80:N178,2)/E80</f>
        <v>2850.1638518021355</v>
      </c>
      <c r="L80">
        <f>VLOOKUP($A80,Exp!$Q80:$R178,2)/($E80*O80)</f>
        <v>4181.6139250809892</v>
      </c>
      <c r="M80" s="1">
        <f t="shared" si="25"/>
        <v>12692</v>
      </c>
      <c r="O80">
        <f t="shared" si="22"/>
        <v>1.7189886249999999</v>
      </c>
      <c r="Q80" s="1">
        <f>VLOOKUP($A80,Exp!$Q80:$R178,2)/$E80</f>
        <v>7188.1467713558231</v>
      </c>
      <c r="R80" s="1">
        <f t="shared" si="28"/>
        <v>934.21970377612297</v>
      </c>
      <c r="T80">
        <f t="shared" si="18"/>
        <v>1.25</v>
      </c>
      <c r="U80">
        <f t="shared" si="26"/>
        <v>0.6983240223463687</v>
      </c>
    </row>
    <row r="81" spans="1:21" x14ac:dyDescent="0.4">
      <c r="A81">
        <v>80</v>
      </c>
      <c r="B81" s="1">
        <f t="shared" si="23"/>
        <v>77.599999999999994</v>
      </c>
      <c r="C81" s="1">
        <f t="shared" si="24"/>
        <v>11932.199999999999</v>
      </c>
      <c r="D81" s="1">
        <f t="shared" si="19"/>
        <v>1176.25</v>
      </c>
      <c r="E81" s="1">
        <f t="shared" si="27"/>
        <v>93.383993255705548</v>
      </c>
      <c r="F81" s="1">
        <f>VLOOKUP($A81,Exp!$V81:$W179,2)/$E81</f>
        <v>26153.015029506292</v>
      </c>
      <c r="G81">
        <f t="shared" si="20"/>
        <v>65</v>
      </c>
      <c r="H81">
        <f t="shared" si="21"/>
        <v>27</v>
      </c>
      <c r="J81" s="1">
        <f>VLOOKUP($A81,Exp!$Q81:$R179,2)/$E81</f>
        <v>7642.7873248651604</v>
      </c>
      <c r="K81" s="1">
        <f>VLOOKUP(A81,Exp!M81:N179,2)/E81</f>
        <v>3355.5108223095285</v>
      </c>
      <c r="L81">
        <f>VLOOKUP($A81,Exp!$Q81:$R179,2)/($E81*O81)</f>
        <v>4429.6383828820753</v>
      </c>
      <c r="M81" s="1">
        <f t="shared" si="25"/>
        <v>13012</v>
      </c>
      <c r="O81">
        <f t="shared" si="22"/>
        <v>1.7253749999999999</v>
      </c>
      <c r="Q81" s="1">
        <f>VLOOKUP($A81,Exp!$Q81:$R179,2)/$E81</f>
        <v>7642.7873248651604</v>
      </c>
      <c r="R81" s="1">
        <f t="shared" si="28"/>
        <v>956.44192599834514</v>
      </c>
      <c r="T81">
        <f t="shared" si="18"/>
        <v>1.25</v>
      </c>
      <c r="U81">
        <f t="shared" si="26"/>
        <v>0.69444444444444442</v>
      </c>
    </row>
    <row r="82" spans="1:21" x14ac:dyDescent="0.4">
      <c r="A82">
        <v>81</v>
      </c>
      <c r="B82" s="1">
        <f t="shared" si="23"/>
        <v>79.437400640929098</v>
      </c>
      <c r="C82" s="1">
        <f t="shared" si="24"/>
        <v>12298.20123268136</v>
      </c>
      <c r="D82" s="1">
        <f t="shared" si="19"/>
        <v>1201.7175080116137</v>
      </c>
      <c r="E82" s="1">
        <f t="shared" si="27"/>
        <v>97.241136112848409</v>
      </c>
      <c r="F82" s="1">
        <f>VLOOKUP($A82,Exp!$V82:$W180,2)/$E82</f>
        <v>27124.886883276682</v>
      </c>
      <c r="G82">
        <f t="shared" si="20"/>
        <v>65</v>
      </c>
      <c r="H82">
        <f t="shared" si="21"/>
        <v>28</v>
      </c>
      <c r="J82" s="1">
        <f>VLOOKUP($A82,Exp!$Q82:$R180,2)/$E82</f>
        <v>7863.2256940380403</v>
      </c>
      <c r="K82" s="1">
        <f>VLOOKUP(A82,Exp!M82:N180,2)/E82</f>
        <v>3640.8254176415489</v>
      </c>
      <c r="L82">
        <f>VLOOKUP($A82,Exp!$Q82:$R180,2)/($E82*O82)</f>
        <v>4540.8498771379873</v>
      </c>
      <c r="M82" s="1">
        <f t="shared" si="25"/>
        <v>13336</v>
      </c>
      <c r="O82">
        <f t="shared" si="22"/>
        <v>1.731663875</v>
      </c>
      <c r="Q82" s="1">
        <f>VLOOKUP($A82,Exp!$Q82:$R180,2)/$E82</f>
        <v>7863.2256940380403</v>
      </c>
      <c r="R82" s="1">
        <f t="shared" si="28"/>
        <v>978.81761660607992</v>
      </c>
      <c r="T82">
        <f t="shared" si="18"/>
        <v>1.25</v>
      </c>
      <c r="U82">
        <f t="shared" si="26"/>
        <v>0.69060773480662985</v>
      </c>
    </row>
    <row r="83" spans="1:21" x14ac:dyDescent="0.4">
      <c r="A83">
        <v>82</v>
      </c>
      <c r="B83" s="1">
        <f t="shared" si="23"/>
        <v>81.406677887924062</v>
      </c>
      <c r="C83" s="1">
        <f t="shared" si="24"/>
        <v>12684.486621533682</v>
      </c>
      <c r="D83" s="1">
        <f t="shared" si="19"/>
        <v>1228.8334735990506</v>
      </c>
      <c r="E83" s="1">
        <f t="shared" si="27"/>
        <v>101.27392299809431</v>
      </c>
      <c r="F83" s="1">
        <f>VLOOKUP($A83,Exp!$V83:$W181,2)/$E83</f>
        <v>28128.338653504263</v>
      </c>
      <c r="G83">
        <f t="shared" si="20"/>
        <v>66</v>
      </c>
      <c r="H83">
        <f t="shared" si="21"/>
        <v>28</v>
      </c>
      <c r="J83" s="1">
        <f>VLOOKUP($A83,Exp!$Q83:$R181,2)/$E83</f>
        <v>8296.9927018212929</v>
      </c>
      <c r="K83" s="1">
        <f>VLOOKUP(A83,Exp!M83:N181,2)/E83</f>
        <v>3915.8648965090692</v>
      </c>
      <c r="L83">
        <f>VLOOKUP($A83,Exp!$Q83:$R181,2)/($E83*O83)</f>
        <v>4774.269388154883</v>
      </c>
      <c r="M83" s="1">
        <f t="shared" si="25"/>
        <v>13664</v>
      </c>
      <c r="O83">
        <f t="shared" si="22"/>
        <v>1.7378559999999998</v>
      </c>
      <c r="Q83" s="1">
        <f>VLOOKUP($A83,Exp!$Q83:$R181,2)/$E83</f>
        <v>8296.9927018212929</v>
      </c>
      <c r="R83" s="1">
        <f t="shared" si="28"/>
        <v>1001.3450891335525</v>
      </c>
      <c r="T83">
        <f t="shared" si="18"/>
        <v>1.25</v>
      </c>
      <c r="U83">
        <f t="shared" si="26"/>
        <v>0.68681318681318693</v>
      </c>
    </row>
    <row r="84" spans="1:21" x14ac:dyDescent="0.4">
      <c r="A84">
        <v>83</v>
      </c>
      <c r="B84" s="1">
        <f t="shared" si="23"/>
        <v>83.517296981629883</v>
      </c>
      <c r="C84" s="1">
        <f t="shared" si="24"/>
        <v>13092.70990926539</v>
      </c>
      <c r="D84" s="1">
        <f t="shared" si="19"/>
        <v>1257.7162122703735</v>
      </c>
      <c r="E84" s="1">
        <f t="shared" si="27"/>
        <v>105.49426198114516</v>
      </c>
      <c r="F84" s="1">
        <f>VLOOKUP($A84,Exp!$V84:$W182,2)/$E84</f>
        <v>29163.297807021248</v>
      </c>
      <c r="G84">
        <f t="shared" si="20"/>
        <v>67</v>
      </c>
      <c r="H84">
        <f t="shared" si="21"/>
        <v>28</v>
      </c>
      <c r="J84" s="1">
        <f>VLOOKUP($A84,Exp!$Q84:$R182,2)/$E84</f>
        <v>8504.2729637783214</v>
      </c>
      <c r="K84" s="1">
        <f>VLOOKUP(A84,Exp!M84:N182,2)/E84</f>
        <v>4180.1610032478948</v>
      </c>
      <c r="L84">
        <f>VLOOKUP($A84,Exp!$Q84:$R182,2)/($E84*O84)</f>
        <v>4876.4371692705272</v>
      </c>
      <c r="M84" s="1">
        <f t="shared" si="25"/>
        <v>13996</v>
      </c>
      <c r="O84">
        <f t="shared" si="22"/>
        <v>1.7439521250000001</v>
      </c>
      <c r="Q84" s="1">
        <f>VLOOKUP($A84,Exp!$Q84:$R182,2)/$E84</f>
        <v>8504.2729637783214</v>
      </c>
      <c r="R84" s="1">
        <f t="shared" si="28"/>
        <v>1024.0226847619679</v>
      </c>
      <c r="T84">
        <f t="shared" si="18"/>
        <v>1.25</v>
      </c>
      <c r="U84">
        <f t="shared" si="26"/>
        <v>0.68306010928961747</v>
      </c>
    </row>
    <row r="85" spans="1:21" x14ac:dyDescent="0.4">
      <c r="A85">
        <v>84</v>
      </c>
      <c r="B85" s="1">
        <f t="shared" si="23"/>
        <v>85.779402515786089</v>
      </c>
      <c r="C85" s="1">
        <f t="shared" si="24"/>
        <v>13524.657735856443</v>
      </c>
      <c r="D85" s="1">
        <f t="shared" si="19"/>
        <v>1288.4925314473262</v>
      </c>
      <c r="E85" s="1">
        <f t="shared" si="27"/>
        <v>109.9153146127241</v>
      </c>
      <c r="F85" s="1">
        <f>VLOOKUP($A85,Exp!$V85:$W183,2)/$E85</f>
        <v>30229.5038423195</v>
      </c>
      <c r="G85">
        <f t="shared" si="20"/>
        <v>68</v>
      </c>
      <c r="H85">
        <f t="shared" si="21"/>
        <v>29</v>
      </c>
      <c r="J85" s="1">
        <f>VLOOKUP($A85,Exp!$Q85:$R183,2)/$E85</f>
        <v>9056.5905534401572</v>
      </c>
      <c r="K85" s="1">
        <f>VLOOKUP(A85,Exp!M85:N183,2)/E85</f>
        <v>4433.485922475701</v>
      </c>
      <c r="L85">
        <f>VLOOKUP($A85,Exp!$Q85:$R183,2)/($E85*O85)</f>
        <v>5175.3335966395425</v>
      </c>
      <c r="M85" s="1">
        <f t="shared" si="25"/>
        <v>14332</v>
      </c>
      <c r="O85">
        <f t="shared" si="22"/>
        <v>1.7499530000000001</v>
      </c>
      <c r="Q85" s="1">
        <f>VLOOKUP($A85,Exp!$Q85:$R183,2)/$E85</f>
        <v>9056.5905534401572</v>
      </c>
      <c r="R85" s="1">
        <f t="shared" si="28"/>
        <v>1046.8487717184896</v>
      </c>
      <c r="T85">
        <f t="shared" si="18"/>
        <v>1.25</v>
      </c>
      <c r="U85">
        <f t="shared" si="26"/>
        <v>0.67934782608695654</v>
      </c>
    </row>
    <row r="86" spans="1:21" x14ac:dyDescent="0.4">
      <c r="A86">
        <v>85</v>
      </c>
      <c r="B86" s="1">
        <f t="shared" si="23"/>
        <v>88.203867196751233</v>
      </c>
      <c r="C86" s="1">
        <f t="shared" si="24"/>
        <v>13982.260196413396</v>
      </c>
      <c r="D86" s="1">
        <f t="shared" si="19"/>
        <v>1321.2983399593904</v>
      </c>
      <c r="E86" s="1">
        <f t="shared" si="27"/>
        <v>114.55167824908774</v>
      </c>
      <c r="F86" s="1">
        <f>VLOOKUP($A86,Exp!$V86:$W184,2)/$E86</f>
        <v>31326.474778006024</v>
      </c>
      <c r="G86">
        <f t="shared" si="20"/>
        <v>69</v>
      </c>
      <c r="H86">
        <f t="shared" si="21"/>
        <v>29</v>
      </c>
      <c r="J86" s="1">
        <f>VLOOKUP($A86,Exp!$Q86:$R184,2)/$E86</f>
        <v>9404.7683671415743</v>
      </c>
      <c r="K86" s="1">
        <f>VLOOKUP(A86,Exp!M86:N184,2)/E86</f>
        <v>4675.3745399995059</v>
      </c>
      <c r="L86">
        <f>VLOOKUP($A86,Exp!$Q86:$R184,2)/($E86*O86)</f>
        <v>5356.2195817313532</v>
      </c>
      <c r="M86" s="1">
        <f t="shared" si="25"/>
        <v>14672</v>
      </c>
      <c r="O86">
        <f t="shared" si="22"/>
        <v>1.755859375</v>
      </c>
      <c r="Q86" s="1">
        <f>VLOOKUP($A86,Exp!$Q86:$R184,2)/$E86</f>
        <v>9404.7683671415743</v>
      </c>
      <c r="R86" s="1">
        <f t="shared" si="28"/>
        <v>1069.8217446914625</v>
      </c>
      <c r="T86">
        <f t="shared" si="18"/>
        <v>1.25</v>
      </c>
      <c r="U86">
        <f t="shared" si="26"/>
        <v>0.67567567567567566</v>
      </c>
    </row>
    <row r="87" spans="1:21" x14ac:dyDescent="0.4">
      <c r="A87">
        <v>86</v>
      </c>
      <c r="B87" s="1">
        <f t="shared" si="23"/>
        <v>90.802344102666183</v>
      </c>
      <c r="C87" s="1">
        <f t="shared" si="24"/>
        <v>14467.602229961009</v>
      </c>
      <c r="D87" s="1">
        <f t="shared" si="19"/>
        <v>1356.2793012833274</v>
      </c>
      <c r="E87" s="1">
        <f t="shared" si="27"/>
        <v>119.41960277738963</v>
      </c>
      <c r="F87" s="1">
        <f>VLOOKUP($A87,Exp!$V87:$W185,2)/$E87</f>
        <v>32453.468191722695</v>
      </c>
      <c r="G87">
        <f t="shared" si="20"/>
        <v>69</v>
      </c>
      <c r="H87">
        <f t="shared" si="21"/>
        <v>29</v>
      </c>
      <c r="J87" s="1">
        <f>VLOOKUP($A87,Exp!$Q87:$R185,2)/$E87</f>
        <v>9928.3029956994851</v>
      </c>
      <c r="K87" s="1">
        <f>VLOOKUP(A87,Exp!M87:N185,2)/E87</f>
        <v>4905.501160408442</v>
      </c>
      <c r="L87">
        <f>VLOOKUP($A87,Exp!$Q87:$R185,2)/($E87*O87)</f>
        <v>5635.7273066152411</v>
      </c>
      <c r="M87" s="1">
        <f t="shared" si="25"/>
        <v>15016</v>
      </c>
      <c r="O87">
        <f t="shared" si="22"/>
        <v>1.7616719999999999</v>
      </c>
      <c r="Q87" s="1">
        <f>VLOOKUP($A87,Exp!$Q87:$R185,2)/$E87</f>
        <v>9928.3029956994851</v>
      </c>
      <c r="R87" s="1">
        <f t="shared" si="28"/>
        <v>1092.9400242613549</v>
      </c>
      <c r="T87">
        <f t="shared" si="18"/>
        <v>1.25</v>
      </c>
      <c r="U87">
        <f t="shared" si="26"/>
        <v>0.67204301075268824</v>
      </c>
    </row>
    <row r="88" spans="1:21" x14ac:dyDescent="0.4">
      <c r="A88">
        <v>87</v>
      </c>
      <c r="B88" s="1">
        <f t="shared" si="23"/>
        <v>93.587322693439219</v>
      </c>
      <c r="C88" s="1">
        <f t="shared" si="24"/>
        <v>14982.935904060896</v>
      </c>
      <c r="D88" s="1">
        <f t="shared" si="19"/>
        <v>1393.5915336679905</v>
      </c>
      <c r="E88" s="1">
        <f t="shared" si="27"/>
        <v>124.53724983621316</v>
      </c>
      <c r="F88" s="1">
        <f>VLOOKUP($A88,Exp!$V88:$W186,2)/$E88</f>
        <v>33609.435796320307</v>
      </c>
      <c r="G88">
        <f t="shared" si="20"/>
        <v>70</v>
      </c>
      <c r="H88">
        <f t="shared" si="21"/>
        <v>30</v>
      </c>
      <c r="J88" s="1">
        <f>VLOOKUP($A88,Exp!$Q88:$R186,2)/$E88</f>
        <v>10253.478390436474</v>
      </c>
      <c r="K88" s="1">
        <f>VLOOKUP(A88,Exp!M88:N186,2)/E88</f>
        <v>5123.5915426041356</v>
      </c>
      <c r="L88">
        <f>VLOOKUP($A88,Exp!$Q88:$R186,2)/($E88*O88)</f>
        <v>5801.4750355267042</v>
      </c>
      <c r="M88" s="1">
        <f t="shared" si="25"/>
        <v>15364</v>
      </c>
      <c r="O88">
        <f t="shared" si="22"/>
        <v>1.7673916250000001</v>
      </c>
      <c r="Q88" s="1">
        <f>VLOOKUP($A88,Exp!$Q88:$R186,2)/$E88</f>
        <v>10253.478390436474</v>
      </c>
      <c r="R88" s="1">
        <f t="shared" si="28"/>
        <v>1116.2020563469164</v>
      </c>
      <c r="T88">
        <f t="shared" si="18"/>
        <v>1.25</v>
      </c>
      <c r="U88">
        <f t="shared" si="26"/>
        <v>0.66844919786096257</v>
      </c>
    </row>
    <row r="89" spans="1:21" x14ac:dyDescent="0.4">
      <c r="A89">
        <v>88</v>
      </c>
      <c r="B89" s="1">
        <f t="shared" si="23"/>
        <v>96.572188840761555</v>
      </c>
      <c r="C89" s="1">
        <f t="shared" si="24"/>
        <v>15530.693665181823</v>
      </c>
      <c r="D89" s="1">
        <f t="shared" si="19"/>
        <v>1433.4023605095194</v>
      </c>
      <c r="E89" s="1">
        <f t="shared" si="27"/>
        <v>129.92500493825398</v>
      </c>
      <c r="F89" s="1">
        <f>VLOOKUP($A89,Exp!$V89:$W187,2)/$E89</f>
        <v>34792.970306050607</v>
      </c>
      <c r="G89">
        <f t="shared" si="20"/>
        <v>71</v>
      </c>
      <c r="H89">
        <f t="shared" si="21"/>
        <v>30</v>
      </c>
      <c r="J89" s="1">
        <f>VLOOKUP($A89,Exp!$Q89:$R187,2)/$E89</f>
        <v>10863.751751795533</v>
      </c>
      <c r="K89" s="1">
        <f>VLOOKUP(A89,Exp!M89:N187,2)/E89</f>
        <v>5329.1435342184777</v>
      </c>
      <c r="L89">
        <f>VLOOKUP($A89,Exp!$Q89:$R187,2)/($E89*O89)</f>
        <v>6127.2618916072151</v>
      </c>
      <c r="M89" s="1">
        <f t="shared" si="25"/>
        <v>15716</v>
      </c>
      <c r="O89">
        <f t="shared" si="22"/>
        <v>1.7730190000000001</v>
      </c>
      <c r="Q89" s="1">
        <f>VLOOKUP($A89,Exp!$Q89:$R187,2)/$E89</f>
        <v>10863.751751795533</v>
      </c>
      <c r="R89" s="1">
        <f t="shared" si="28"/>
        <v>1139.6063116660653</v>
      </c>
      <c r="T89">
        <f t="shared" si="18"/>
        <v>1.25</v>
      </c>
      <c r="U89">
        <f t="shared" si="26"/>
        <v>0.66489361702127658</v>
      </c>
    </row>
    <row r="90" spans="1:21" x14ac:dyDescent="0.4">
      <c r="A90">
        <v>89</v>
      </c>
      <c r="B90" s="1">
        <f t="shared" si="23"/>
        <v>99.771289166684539</v>
      </c>
      <c r="C90" s="1">
        <f t="shared" si="24"/>
        <v>16113.502630168892</v>
      </c>
      <c r="D90" s="1">
        <f t="shared" si="19"/>
        <v>1475.8911145835566</v>
      </c>
      <c r="E90" s="1">
        <f t="shared" si="27"/>
        <v>135.60585600208375</v>
      </c>
      <c r="F90" s="1">
        <f>VLOOKUP($A90,Exp!$V90:$W188,2)/$E90</f>
        <v>36002.243043704104</v>
      </c>
      <c r="G90">
        <f t="shared" si="20"/>
        <v>72</v>
      </c>
      <c r="H90">
        <f t="shared" si="21"/>
        <v>30</v>
      </c>
      <c r="J90" s="1">
        <f>VLOOKUP($A90,Exp!$Q90:$R188,2)/$E90</f>
        <v>11293.258603643691</v>
      </c>
      <c r="K90" s="1">
        <f>VLOOKUP(A90,Exp!M90:N188,2)/E90</f>
        <v>5521.752688825577</v>
      </c>
      <c r="L90">
        <f>VLOOKUP($A90,Exp!$Q90:$R188,2)/($E90*O90)</f>
        <v>6349.6824092333345</v>
      </c>
      <c r="M90" s="1">
        <f t="shared" si="25"/>
        <v>16072</v>
      </c>
      <c r="O90">
        <f t="shared" si="22"/>
        <v>1.778554875</v>
      </c>
      <c r="Q90" s="1">
        <f>VLOOKUP($A90,Exp!$Q90:$R188,2)/$E90</f>
        <v>11293.258603643691</v>
      </c>
      <c r="R90" s="1">
        <f t="shared" si="28"/>
        <v>1163.1512852110388</v>
      </c>
      <c r="T90">
        <f t="shared" si="18"/>
        <v>1.25</v>
      </c>
      <c r="U90">
        <f t="shared" si="26"/>
        <v>0.66137566137566128</v>
      </c>
    </row>
    <row r="91" spans="1:21" x14ac:dyDescent="0.4">
      <c r="A91">
        <v>90</v>
      </c>
      <c r="B91" s="1">
        <f t="shared" si="23"/>
        <v>128.19999999999999</v>
      </c>
      <c r="C91" s="1">
        <f t="shared" si="24"/>
        <v>19884.199999999997</v>
      </c>
      <c r="D91" s="1">
        <f t="shared" si="19"/>
        <v>1833.75</v>
      </c>
      <c r="E91" s="1">
        <f t="shared" si="27"/>
        <v>141.60585600208375</v>
      </c>
      <c r="F91" s="1">
        <f>VLOOKUP($A91,Exp!$V91:$W189,2)/$E91</f>
        <v>48267.502300262262</v>
      </c>
      <c r="G91">
        <f t="shared" si="20"/>
        <v>73</v>
      </c>
      <c r="H91">
        <f t="shared" si="21"/>
        <v>31</v>
      </c>
      <c r="J91" s="1">
        <f>VLOOKUP($A91,Exp!$Q91:$R189,2)/$E91</f>
        <v>12443.602614669202</v>
      </c>
      <c r="K91" s="1">
        <f>VLOOKUP(A91,Exp!M91:N189,2)/E91</f>
        <v>6670.3032393384965</v>
      </c>
      <c r="L91">
        <f>VLOOKUP($A91,Exp!$Q91:$R189,2)/($E91*O91)</f>
        <v>6975.1135732450684</v>
      </c>
      <c r="M91" s="1">
        <f t="shared" si="25"/>
        <v>16432</v>
      </c>
      <c r="O91">
        <f t="shared" si="22"/>
        <v>1.784</v>
      </c>
      <c r="Q91" s="1">
        <f>VLOOKUP($A91,Exp!$Q91:$R189,2)/$E91</f>
        <v>12443.602614669202</v>
      </c>
      <c r="R91" s="1">
        <f t="shared" si="28"/>
        <v>1186.8354957373547</v>
      </c>
      <c r="T91">
        <f t="shared" si="18"/>
        <v>1.25</v>
      </c>
      <c r="U91">
        <f t="shared" si="26"/>
        <v>0.65789473684210531</v>
      </c>
    </row>
    <row r="92" spans="1:21" x14ac:dyDescent="0.4">
      <c r="A92">
        <v>91</v>
      </c>
      <c r="B92" s="1">
        <f t="shared" si="23"/>
        <v>131.8748012818582</v>
      </c>
      <c r="C92" s="1">
        <f t="shared" si="24"/>
        <v>20580.849683308734</v>
      </c>
      <c r="D92" s="1">
        <f t="shared" si="19"/>
        <v>1882.1850160232275</v>
      </c>
      <c r="E92" s="1">
        <f t="shared" si="27"/>
        <v>147.95469321138609</v>
      </c>
      <c r="F92" s="1">
        <f>VLOOKUP($A92,Exp!$V92:$W190,2)/$E92</f>
        <v>49892.015579320629</v>
      </c>
      <c r="G92">
        <f t="shared" si="20"/>
        <v>73</v>
      </c>
      <c r="H92">
        <f t="shared" si="21"/>
        <v>31</v>
      </c>
      <c r="J92" s="1">
        <f>VLOOKUP($A92,Exp!$Q92:$R190,2)/$E92</f>
        <v>12858.848602266495</v>
      </c>
      <c r="K92" s="1">
        <f>VLOOKUP(A92,Exp!M92:N190,2)/E92</f>
        <v>6863.8241745335044</v>
      </c>
      <c r="L92">
        <f>VLOOKUP($A92,Exp!$Q92:$R190,2)/($E92*O92)</f>
        <v>7186.3032791025726</v>
      </c>
      <c r="M92" s="1">
        <f t="shared" si="25"/>
        <v>16796</v>
      </c>
      <c r="O92">
        <f t="shared" si="22"/>
        <v>1.7893551250000002</v>
      </c>
      <c r="Q92" s="1">
        <f>VLOOKUP($A92,Exp!$Q92:$R190,2)/$E92</f>
        <v>12858.848602266495</v>
      </c>
      <c r="R92" s="1">
        <f t="shared" si="28"/>
        <v>1210.6574852661504</v>
      </c>
      <c r="T92">
        <f t="shared" si="18"/>
        <v>1.25</v>
      </c>
      <c r="U92">
        <f t="shared" si="26"/>
        <v>0.65445026178010468</v>
      </c>
    </row>
    <row r="93" spans="1:21" x14ac:dyDescent="0.4">
      <c r="A93">
        <v>92</v>
      </c>
      <c r="B93" s="1">
        <f t="shared" si="23"/>
        <v>135.81335577584815</v>
      </c>
      <c r="C93" s="1">
        <f t="shared" si="24"/>
        <v>21321.760223929239</v>
      </c>
      <c r="D93" s="1">
        <f t="shared" si="19"/>
        <v>1933.9169471981018</v>
      </c>
      <c r="E93" s="1">
        <f t="shared" si="27"/>
        <v>154.68640052845925</v>
      </c>
      <c r="F93" s="1">
        <f>VLOOKUP($A93,Exp!$V93:$W191,2)/$E93</f>
        <v>51538.457551530009</v>
      </c>
      <c r="G93">
        <f t="shared" si="20"/>
        <v>74</v>
      </c>
      <c r="H93">
        <f t="shared" si="21"/>
        <v>31</v>
      </c>
      <c r="J93" s="1">
        <f>VLOOKUP($A93,Exp!$Q93:$R191,2)/$E93</f>
        <v>13502.00788734329</v>
      </c>
      <c r="K93" s="1">
        <f>VLOOKUP(A93,Exp!M93:N191,2)/E93</f>
        <v>7040.554284535383</v>
      </c>
      <c r="L93">
        <f>VLOOKUP($A93,Exp!$Q93:$R191,2)/($E93*O93)</f>
        <v>7523.5985131920852</v>
      </c>
      <c r="M93" s="1">
        <f t="shared" si="25"/>
        <v>17164</v>
      </c>
      <c r="O93">
        <f t="shared" si="22"/>
        <v>1.7946209999999998</v>
      </c>
      <c r="Q93" s="1">
        <f>VLOOKUP($A93,Exp!$Q93:$R191,2)/$E93</f>
        <v>13502.00788734329</v>
      </c>
      <c r="R93" s="1">
        <f t="shared" si="28"/>
        <v>1234.6158185994836</v>
      </c>
      <c r="T93">
        <f t="shared" si="18"/>
        <v>1.25</v>
      </c>
      <c r="U93">
        <f t="shared" si="26"/>
        <v>0.65104166666666674</v>
      </c>
    </row>
    <row r="94" spans="1:21" x14ac:dyDescent="0.4">
      <c r="A94">
        <v>93</v>
      </c>
      <c r="B94" s="1">
        <f t="shared" si="23"/>
        <v>140.03459396325971</v>
      </c>
      <c r="C94" s="1">
        <f t="shared" si="24"/>
        <v>22110.504134016413</v>
      </c>
      <c r="D94" s="1">
        <f t="shared" si="19"/>
        <v>1989.1824245407463</v>
      </c>
      <c r="E94" s="1">
        <f t="shared" si="27"/>
        <v>161.84024668230541</v>
      </c>
      <c r="F94" s="1">
        <f>VLOOKUP($A94,Exp!$V94:$W192,2)/$E94</f>
        <v>53201.119887882232</v>
      </c>
      <c r="G94">
        <f t="shared" si="20"/>
        <v>75</v>
      </c>
      <c r="H94">
        <f t="shared" si="21"/>
        <v>32</v>
      </c>
      <c r="J94" s="1">
        <f>VLOOKUP($A94,Exp!$Q94:$R192,2)/$E94</f>
        <v>13979.884771439665</v>
      </c>
      <c r="K94" s="1">
        <f>VLOOKUP(A94,Exp!M94:N192,2)/E94</f>
        <v>7199.8716257975084</v>
      </c>
      <c r="L94">
        <f>VLOOKUP($A94,Exp!$Q94:$R192,2)/($E94*O94)</f>
        <v>7767.4727156255294</v>
      </c>
      <c r="M94" s="1">
        <f t="shared" si="25"/>
        <v>17536</v>
      </c>
      <c r="O94">
        <f t="shared" si="22"/>
        <v>1.799798375</v>
      </c>
      <c r="Q94" s="1">
        <f>VLOOKUP($A94,Exp!$Q94:$R192,2)/$E94</f>
        <v>13979.884771439665</v>
      </c>
      <c r="R94" s="1">
        <f t="shared" si="28"/>
        <v>1258.7090828481882</v>
      </c>
      <c r="T94">
        <f t="shared" si="18"/>
        <v>1.25</v>
      </c>
      <c r="U94">
        <f t="shared" si="26"/>
        <v>0.64766839378238339</v>
      </c>
    </row>
    <row r="95" spans="1:21" x14ac:dyDescent="0.4">
      <c r="A95">
        <v>94</v>
      </c>
      <c r="B95" s="1">
        <f t="shared" si="23"/>
        <v>144.55880503157218</v>
      </c>
      <c r="C95" s="1">
        <f t="shared" si="24"/>
        <v>22950.9387421549</v>
      </c>
      <c r="D95" s="1">
        <f t="shared" si="19"/>
        <v>2048.2350628946524</v>
      </c>
      <c r="E95" s="1">
        <f t="shared" si="27"/>
        <v>169.46186830392702</v>
      </c>
      <c r="F95" s="1">
        <f>VLOOKUP($A95,Exp!$V95:$W193,2)/$E95</f>
        <v>54873.046360298271</v>
      </c>
      <c r="G95">
        <f t="shared" si="20"/>
        <v>76</v>
      </c>
      <c r="H95">
        <f t="shared" si="21"/>
        <v>32</v>
      </c>
      <c r="J95" s="1">
        <f>VLOOKUP($A95,Exp!$Q95:$R193,2)/$E95</f>
        <v>15045.508618064232</v>
      </c>
      <c r="K95" s="1">
        <f>VLOOKUP(A95,Exp!M95:N193,2)/E95</f>
        <v>7340.9434963202984</v>
      </c>
      <c r="L95">
        <f>VLOOKUP($A95,Exp!$Q95:$R193,2)/($E95*O95)</f>
        <v>8335.979084610366</v>
      </c>
      <c r="M95" s="1">
        <f t="shared" si="25"/>
        <v>17912</v>
      </c>
      <c r="O95">
        <f t="shared" si="22"/>
        <v>1.804888</v>
      </c>
      <c r="Q95" s="1">
        <f>VLOOKUP($A95,Exp!$Q95:$R193,2)/$E95</f>
        <v>15045.508618064232</v>
      </c>
      <c r="R95" s="1">
        <f t="shared" si="28"/>
        <v>1282.9358869718997</v>
      </c>
      <c r="T95">
        <f t="shared" si="18"/>
        <v>1.25</v>
      </c>
      <c r="U95">
        <f t="shared" si="26"/>
        <v>0.64432989690721654</v>
      </c>
    </row>
    <row r="96" spans="1:21" x14ac:dyDescent="0.4">
      <c r="A96">
        <v>95</v>
      </c>
      <c r="B96" s="1">
        <f t="shared" si="23"/>
        <v>149.40773439350247</v>
      </c>
      <c r="C96" s="1">
        <f t="shared" si="24"/>
        <v>23847.228674335824</v>
      </c>
      <c r="D96" s="1">
        <f t="shared" si="19"/>
        <v>2111.3466799187809</v>
      </c>
      <c r="E96" s="1">
        <f t="shared" si="27"/>
        <v>177.60472544678416</v>
      </c>
      <c r="F96" s="1">
        <f>VLOOKUP($A96,Exp!$V96:$W194,2)/$E96</f>
        <v>56545.793176053812</v>
      </c>
      <c r="G96">
        <f t="shared" si="20"/>
        <v>77</v>
      </c>
      <c r="H96">
        <f t="shared" si="21"/>
        <v>32</v>
      </c>
      <c r="J96" s="1">
        <f>VLOOKUP($A96,Exp!$Q96:$R194,2)/$E96</f>
        <v>15478.985669352178</v>
      </c>
      <c r="K96" s="1">
        <f>VLOOKUP(A96,Exp!M96:N194,2)/E96</f>
        <v>7463.0784550670869</v>
      </c>
      <c r="L96">
        <f>VLOOKUP($A96,Exp!$Q96:$R194,2)/($E96*O96)</f>
        <v>8552.4425926854983</v>
      </c>
      <c r="M96" s="1">
        <f t="shared" si="25"/>
        <v>18292</v>
      </c>
      <c r="O96">
        <f t="shared" si="22"/>
        <v>1.809890625</v>
      </c>
      <c r="Q96" s="1">
        <f>VLOOKUP($A96,Exp!$Q96:$R194,2)/$E96</f>
        <v>15478.985669352178</v>
      </c>
      <c r="R96" s="1">
        <f t="shared" si="28"/>
        <v>1307.294861330874</v>
      </c>
      <c r="T96">
        <f t="shared" si="18"/>
        <v>1.25</v>
      </c>
      <c r="U96">
        <f t="shared" si="26"/>
        <v>0.64102564102564108</v>
      </c>
    </row>
    <row r="97" spans="1:21" x14ac:dyDescent="0.4">
      <c r="A97">
        <v>96</v>
      </c>
      <c r="B97" s="1">
        <f t="shared" si="23"/>
        <v>154.60468820533237</v>
      </c>
      <c r="C97" s="1">
        <f t="shared" si="24"/>
        <v>24803.870094796664</v>
      </c>
      <c r="D97" s="1">
        <f t="shared" si="19"/>
        <v>2178.8086025666548</v>
      </c>
      <c r="E97" s="1">
        <f t="shared" si="27"/>
        <v>186.33199817405688</v>
      </c>
      <c r="F97" s="1">
        <f>VLOOKUP($A97,Exp!$V97:$W195,2)/$E97</f>
        <v>58209.13307572795</v>
      </c>
      <c r="G97">
        <f t="shared" si="20"/>
        <v>77</v>
      </c>
      <c r="H97">
        <f t="shared" si="21"/>
        <v>33</v>
      </c>
      <c r="J97" s="1">
        <f>VLOOKUP($A97,Exp!$Q97:$R195,2)/$E97</f>
        <v>16083.68411957094</v>
      </c>
      <c r="K97" s="1">
        <f>VLOOKUP(A97,Exp!M97:N195,2)/E97</f>
        <v>7565.4102022948755</v>
      </c>
      <c r="L97">
        <f>VLOOKUP($A97,Exp!$Q97:$R195,2)/($E97*O97)</f>
        <v>8862.4763512433765</v>
      </c>
      <c r="M97" s="1">
        <f t="shared" si="25"/>
        <v>18676</v>
      </c>
      <c r="O97">
        <f t="shared" si="22"/>
        <v>1.8148070000000001</v>
      </c>
      <c r="Q97" s="1">
        <f>VLOOKUP($A97,Exp!$Q97:$R195,2)/$E97</f>
        <v>16083.68411957094</v>
      </c>
      <c r="R97" s="1">
        <f t="shared" si="28"/>
        <v>1331.7846572492413</v>
      </c>
      <c r="T97">
        <f t="shared" si="18"/>
        <v>1.25</v>
      </c>
      <c r="U97">
        <f t="shared" si="26"/>
        <v>0.63775510204081631</v>
      </c>
    </row>
    <row r="98" spans="1:21" x14ac:dyDescent="0.4">
      <c r="A98">
        <v>97</v>
      </c>
      <c r="B98" s="1">
        <f t="shared" si="23"/>
        <v>160.17464538687844</v>
      </c>
      <c r="C98" s="1">
        <f t="shared" si="24"/>
        <v>25825.716843538095</v>
      </c>
      <c r="D98" s="1">
        <f t="shared" si="19"/>
        <v>2250.9330673359805</v>
      </c>
      <c r="E98" s="1">
        <f t="shared" si="27"/>
        <v>195.71909494825044</v>
      </c>
      <c r="F98" s="1">
        <f>VLOOKUP($A98,Exp!$V98:$W196,2)/$E98</f>
        <v>60959.031559657349</v>
      </c>
      <c r="G98">
        <f t="shared" si="20"/>
        <v>78</v>
      </c>
      <c r="H98">
        <f t="shared" si="21"/>
        <v>33</v>
      </c>
      <c r="J98" s="1">
        <f>VLOOKUP($A98,Exp!$Q98:$R196,2)/$E98</f>
        <v>16530.114247950238</v>
      </c>
      <c r="K98" s="1">
        <f>VLOOKUP(A98,Exp!M98:N196,2)/E98</f>
        <v>7646.8420232360095</v>
      </c>
      <c r="L98">
        <f>VLOOKUP($A98,Exp!$Q98:$R196,2)/($E98*O98)</f>
        <v>9084.2878547745313</v>
      </c>
      <c r="M98" s="1">
        <f t="shared" si="25"/>
        <v>19064</v>
      </c>
      <c r="O98">
        <f t="shared" si="22"/>
        <v>1.8196378750000002</v>
      </c>
      <c r="Q98" s="1">
        <f>VLOOKUP($A98,Exp!$Q98:$R196,2)/$E98</f>
        <v>16530.114247950238</v>
      </c>
      <c r="R98" s="1">
        <f t="shared" si="28"/>
        <v>1356.4039465893427</v>
      </c>
      <c r="T98">
        <f t="shared" si="18"/>
        <v>1.25</v>
      </c>
      <c r="U98">
        <f t="shared" si="26"/>
        <v>0.63451776649746194</v>
      </c>
    </row>
    <row r="99" spans="1:21" x14ac:dyDescent="0.4">
      <c r="A99">
        <v>98</v>
      </c>
      <c r="B99" s="1">
        <f t="shared" si="23"/>
        <v>166.14437768152311</v>
      </c>
      <c r="C99" s="1">
        <f t="shared" si="24"/>
        <v>26918.008617904969</v>
      </c>
      <c r="D99" s="1">
        <f t="shared" si="19"/>
        <v>2328.0547210190389</v>
      </c>
      <c r="E99" s="1">
        <f t="shared" si="27"/>
        <v>205.85702598273321</v>
      </c>
      <c r="F99" s="1">
        <f>VLOOKUP($A99,Exp!$V99:$W197,2)/$E99</f>
        <v>69548.346550651346</v>
      </c>
      <c r="G99">
        <f t="shared" si="20"/>
        <v>79</v>
      </c>
      <c r="H99">
        <f t="shared" si="21"/>
        <v>33</v>
      </c>
      <c r="J99" s="1">
        <f>VLOOKUP($A99,Exp!$Q99:$R197,2)/$E99</f>
        <v>17437.349941609897</v>
      </c>
      <c r="K99" s="1">
        <f>VLOOKUP(A99,Exp!M99:N197,2)/E99</f>
        <v>7706.3145764724268</v>
      </c>
      <c r="L99">
        <f>VLOOKUP($A99,Exp!$Q99:$R197,2)/($E99*O99)</f>
        <v>9557.9384283187628</v>
      </c>
      <c r="M99" s="1">
        <f t="shared" si="25"/>
        <v>19456</v>
      </c>
      <c r="O99">
        <f t="shared" si="22"/>
        <v>1.824384</v>
      </c>
      <c r="Q99" s="1">
        <f>VLOOKUP($A99,Exp!$Q99:$R197,2)/$E99</f>
        <v>17437.349941609897</v>
      </c>
      <c r="R99" s="1">
        <f t="shared" si="28"/>
        <v>1381.1514213368175</v>
      </c>
      <c r="T99">
        <f t="shared" si="18"/>
        <v>1.25</v>
      </c>
      <c r="U99">
        <f t="shared" si="26"/>
        <v>0.63131313131313127</v>
      </c>
    </row>
    <row r="100" spans="1:21" x14ac:dyDescent="0.4">
      <c r="A100">
        <v>99</v>
      </c>
      <c r="B100" s="1">
        <f t="shared" si="23"/>
        <v>172.54257833336908</v>
      </c>
      <c r="C100" s="1">
        <f t="shared" si="24"/>
        <v>28086.401357004954</v>
      </c>
      <c r="D100" s="1">
        <f t="shared" si="19"/>
        <v>2410.5322291671137</v>
      </c>
      <c r="E100" s="1">
        <f t="shared" si="27"/>
        <v>216.85702598273321</v>
      </c>
      <c r="F100" s="1">
        <f>VLOOKUP($A100,Exp!$V100:$W198,2)/$E100</f>
        <v>92428.741956937738</v>
      </c>
      <c r="G100">
        <f t="shared" si="20"/>
        <v>80</v>
      </c>
      <c r="H100">
        <f t="shared" si="21"/>
        <v>34</v>
      </c>
      <c r="J100" s="1">
        <f>VLOOKUP($A100,Exp!$Q100:$R198,2)/$E100</f>
        <v>17795.891013959023</v>
      </c>
      <c r="K100" s="1">
        <f>VLOOKUP(A100,Exp!M100:N198,2)/E100</f>
        <v>7742.4791398443685</v>
      </c>
      <c r="L100">
        <f>VLOOKUP($A100,Exp!$Q100:$R198,2)/($E100*O100)</f>
        <v>9729.6020973549912</v>
      </c>
      <c r="M100" s="1">
        <f t="shared" si="25"/>
        <v>19852</v>
      </c>
      <c r="O100">
        <f t="shared" si="22"/>
        <v>1.8290461250000001</v>
      </c>
      <c r="Q100" s="1">
        <f>VLOOKUP($A100,Exp!$Q100:$R198,2)/$E100</f>
        <v>17795.891013959023</v>
      </c>
      <c r="R100" s="1">
        <f t="shared" si="28"/>
        <v>1406.0257931961139</v>
      </c>
      <c r="T100">
        <f t="shared" si="18"/>
        <v>1.25</v>
      </c>
      <c r="U100">
        <f t="shared" si="26"/>
        <v>0.62814070351758799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1031</v>
      </c>
      <c r="B1" t="s">
        <v>1032</v>
      </c>
      <c r="C1" t="s">
        <v>1033</v>
      </c>
      <c r="E1" t="s">
        <v>1091</v>
      </c>
    </row>
    <row r="2" spans="1:5" x14ac:dyDescent="0.4">
      <c r="A2" t="s">
        <v>1034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1022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X100"/>
  <sheetViews>
    <sheetView topLeftCell="D1" workbookViewId="0">
      <selection activeCell="U2" sqref="U2"/>
    </sheetView>
  </sheetViews>
  <sheetFormatPr defaultRowHeight="14.6" x14ac:dyDescent="0.4"/>
  <cols>
    <col min="8" max="8" width="10.3828125" customWidth="1"/>
    <col min="23" max="23" width="12.23046875" style="8" bestFit="1" customWidth="1"/>
  </cols>
  <sheetData>
    <row r="1" spans="1:24" x14ac:dyDescent="0.4">
      <c r="A1" t="s">
        <v>3</v>
      </c>
      <c r="B1" t="s">
        <v>16</v>
      </c>
      <c r="E1" t="s">
        <v>1100</v>
      </c>
      <c r="M1" t="s">
        <v>3</v>
      </c>
      <c r="N1" t="s">
        <v>1088</v>
      </c>
      <c r="O1" t="s">
        <v>3</v>
      </c>
      <c r="P1" t="s">
        <v>1087</v>
      </c>
      <c r="Q1" t="s">
        <v>3</v>
      </c>
      <c r="R1" t="s">
        <v>1092</v>
      </c>
      <c r="V1" t="s">
        <v>3</v>
      </c>
      <c r="W1" s="8" t="s">
        <v>1130</v>
      </c>
    </row>
    <row r="2" spans="1:2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7</v>
      </c>
      <c r="X2">
        <f>W2*(0.8-V2/200)</f>
        <v>5.5650000000000004</v>
      </c>
    </row>
    <row r="3" spans="1:24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1.4</v>
      </c>
      <c r="V3">
        <v>2</v>
      </c>
      <c r="W3" s="8">
        <f>W2*U3</f>
        <v>9.7999999999999989</v>
      </c>
      <c r="X3">
        <f t="shared" ref="X3:X66" si="11">W3*(0.8-V3/200)</f>
        <v>7.7419999999999991</v>
      </c>
    </row>
    <row r="4" spans="1:24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 t="shared" ref="W4:W67" si="12">W3*U4</f>
        <v>13.719999999999997</v>
      </c>
      <c r="X4">
        <f t="shared" si="11"/>
        <v>10.770199999999997</v>
      </c>
    </row>
    <row r="5" spans="1:24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1.4</v>
      </c>
      <c r="V5">
        <v>4</v>
      </c>
      <c r="W5" s="8">
        <f t="shared" si="12"/>
        <v>19.207999999999995</v>
      </c>
      <c r="X5">
        <f t="shared" si="11"/>
        <v>14.982239999999997</v>
      </c>
    </row>
    <row r="6" spans="1:24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1.4</v>
      </c>
      <c r="V6">
        <v>5</v>
      </c>
      <c r="W6" s="8">
        <f t="shared" si="12"/>
        <v>26.891199999999991</v>
      </c>
      <c r="X6">
        <f t="shared" si="11"/>
        <v>20.840679999999992</v>
      </c>
    </row>
    <row r="7" spans="1:24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1.3</v>
      </c>
      <c r="V7">
        <v>6</v>
      </c>
      <c r="W7" s="8">
        <f t="shared" si="12"/>
        <v>34.958559999999991</v>
      </c>
      <c r="X7">
        <f t="shared" si="11"/>
        <v>26.918091199999996</v>
      </c>
    </row>
    <row r="8" spans="1:24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1.3</v>
      </c>
      <c r="V8">
        <v>7</v>
      </c>
      <c r="W8" s="8">
        <f t="shared" si="12"/>
        <v>45.446127999999987</v>
      </c>
      <c r="X8">
        <f t="shared" si="11"/>
        <v>34.766287919999989</v>
      </c>
    </row>
    <row r="9" spans="1:24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1.3</v>
      </c>
      <c r="V9">
        <v>8</v>
      </c>
      <c r="W9" s="8">
        <f t="shared" si="12"/>
        <v>59.079966399999982</v>
      </c>
      <c r="X9">
        <f t="shared" si="11"/>
        <v>44.900774463999987</v>
      </c>
    </row>
    <row r="10" spans="1:24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1.3</v>
      </c>
      <c r="V10">
        <v>9</v>
      </c>
      <c r="W10" s="8">
        <f t="shared" si="12"/>
        <v>76.803956319999983</v>
      </c>
      <c r="X10">
        <f t="shared" si="11"/>
        <v>57.986987021599987</v>
      </c>
    </row>
    <row r="11" spans="1:24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1.3</v>
      </c>
      <c r="V11">
        <v>10</v>
      </c>
      <c r="W11" s="8">
        <f t="shared" si="12"/>
        <v>99.845143215999983</v>
      </c>
      <c r="X11">
        <f t="shared" si="11"/>
        <v>74.883857411999983</v>
      </c>
    </row>
    <row r="12" spans="1:24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1.3</v>
      </c>
      <c r="V12">
        <v>11</v>
      </c>
      <c r="W12" s="8">
        <f t="shared" si="12"/>
        <v>129.79868618079999</v>
      </c>
      <c r="X12">
        <f t="shared" si="11"/>
        <v>96.700021204695986</v>
      </c>
    </row>
    <row r="13" spans="1:24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1.3</v>
      </c>
      <c r="V13">
        <v>12</v>
      </c>
      <c r="W13" s="8">
        <f t="shared" si="12"/>
        <v>168.73829203503999</v>
      </c>
      <c r="X13">
        <f t="shared" si="11"/>
        <v>124.86633610592959</v>
      </c>
    </row>
    <row r="14" spans="1:24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 t="shared" si="12"/>
        <v>219.35977964555198</v>
      </c>
      <c r="X14">
        <f t="shared" si="11"/>
        <v>161.22943803948073</v>
      </c>
    </row>
    <row r="15" spans="1:24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1.3</v>
      </c>
      <c r="V15">
        <v>14</v>
      </c>
      <c r="W15" s="8">
        <f t="shared" si="12"/>
        <v>285.16771353921757</v>
      </c>
      <c r="X15">
        <f t="shared" si="11"/>
        <v>208.17243088362883</v>
      </c>
    </row>
    <row r="16" spans="1:24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1.3</v>
      </c>
      <c r="V16">
        <v>15</v>
      </c>
      <c r="W16" s="8">
        <f t="shared" si="12"/>
        <v>370.71802760098285</v>
      </c>
      <c r="X16">
        <f t="shared" si="11"/>
        <v>268.77057001071262</v>
      </c>
    </row>
    <row r="17" spans="1:24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1.3</v>
      </c>
      <c r="V17">
        <v>16</v>
      </c>
      <c r="W17" s="8">
        <f t="shared" si="12"/>
        <v>481.93343588127772</v>
      </c>
      <c r="X17">
        <f t="shared" si="11"/>
        <v>346.99207383452</v>
      </c>
    </row>
    <row r="18" spans="1:24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1.3</v>
      </c>
      <c r="V18">
        <v>17</v>
      </c>
      <c r="W18" s="8">
        <f t="shared" si="12"/>
        <v>626.51346664566108</v>
      </c>
      <c r="X18">
        <f t="shared" si="11"/>
        <v>447.95712865164774</v>
      </c>
    </row>
    <row r="19" spans="1:24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1.3</v>
      </c>
      <c r="V19">
        <v>18</v>
      </c>
      <c r="W19" s="8">
        <f t="shared" si="12"/>
        <v>814.46750663935939</v>
      </c>
      <c r="X19">
        <f t="shared" si="11"/>
        <v>578.27192971394527</v>
      </c>
    </row>
    <row r="20" spans="1:24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1.3</v>
      </c>
      <c r="V20">
        <v>19</v>
      </c>
      <c r="W20" s="8">
        <f t="shared" si="12"/>
        <v>1058.8077586311672</v>
      </c>
      <c r="X20">
        <f t="shared" si="11"/>
        <v>746.45946983497299</v>
      </c>
    </row>
    <row r="21" spans="1:24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1.3</v>
      </c>
      <c r="V21">
        <v>20</v>
      </c>
      <c r="W21" s="8">
        <f t="shared" si="12"/>
        <v>1376.4500862205175</v>
      </c>
      <c r="X21">
        <f t="shared" si="11"/>
        <v>963.51506035436239</v>
      </c>
    </row>
    <row r="22" spans="1:24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1.2</v>
      </c>
      <c r="V22">
        <v>21</v>
      </c>
      <c r="W22" s="8">
        <f t="shared" si="12"/>
        <v>1651.7401034646209</v>
      </c>
      <c r="X22">
        <f t="shared" si="11"/>
        <v>1147.9593719079116</v>
      </c>
    </row>
    <row r="23" spans="1:24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1.2</v>
      </c>
      <c r="V23">
        <v>22</v>
      </c>
      <c r="W23" s="8">
        <f t="shared" si="12"/>
        <v>1982.0881241575451</v>
      </c>
      <c r="X23">
        <f t="shared" si="11"/>
        <v>1367.6408056687062</v>
      </c>
    </row>
    <row r="24" spans="1:24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 t="shared" si="12"/>
        <v>2378.5057489890542</v>
      </c>
      <c r="X24">
        <f t="shared" si="11"/>
        <v>1629.2764380575022</v>
      </c>
    </row>
    <row r="25" spans="1:24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1.2</v>
      </c>
      <c r="V25">
        <v>24</v>
      </c>
      <c r="W25" s="8">
        <f t="shared" si="12"/>
        <v>2854.2068987868647</v>
      </c>
      <c r="X25">
        <f t="shared" si="11"/>
        <v>1940.860691175068</v>
      </c>
    </row>
    <row r="26" spans="1:24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1.2</v>
      </c>
      <c r="V26">
        <v>25</v>
      </c>
      <c r="W26" s="8">
        <f t="shared" si="12"/>
        <v>3425.0482785442377</v>
      </c>
      <c r="X26">
        <f t="shared" si="11"/>
        <v>2311.9075880173605</v>
      </c>
    </row>
    <row r="27" spans="1:24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1.2</v>
      </c>
      <c r="V27">
        <v>26</v>
      </c>
      <c r="W27" s="8">
        <f t="shared" si="12"/>
        <v>4110.0579342530855</v>
      </c>
      <c r="X27">
        <f t="shared" si="11"/>
        <v>2753.7388159495677</v>
      </c>
    </row>
    <row r="28" spans="1:24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 t="shared" si="12"/>
        <v>4932.0695211037028</v>
      </c>
      <c r="X28">
        <f t="shared" si="11"/>
        <v>3279.8262315339625</v>
      </c>
    </row>
    <row r="29" spans="1:24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 t="shared" si="12"/>
        <v>5918.4834253244435</v>
      </c>
      <c r="X29">
        <f t="shared" si="11"/>
        <v>3906.1990607141329</v>
      </c>
    </row>
    <row r="30" spans="1:24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1.2</v>
      </c>
      <c r="V30">
        <v>29</v>
      </c>
      <c r="W30" s="8">
        <f t="shared" si="12"/>
        <v>7102.1801103893322</v>
      </c>
      <c r="X30">
        <f t="shared" si="11"/>
        <v>4651.9279723050131</v>
      </c>
    </row>
    <row r="31" spans="1:24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1.2</v>
      </c>
      <c r="V31">
        <v>30</v>
      </c>
      <c r="W31" s="8">
        <f t="shared" si="12"/>
        <v>8522.6161324671975</v>
      </c>
      <c r="X31">
        <f t="shared" si="11"/>
        <v>5539.7004861036785</v>
      </c>
    </row>
    <row r="32" spans="1:24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 t="shared" si="12"/>
        <v>9374.8777457139186</v>
      </c>
      <c r="X32">
        <f t="shared" si="11"/>
        <v>6046.7961459854778</v>
      </c>
    </row>
    <row r="33" spans="1:24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1.1000000000000001</v>
      </c>
      <c r="V33">
        <v>32</v>
      </c>
      <c r="W33" s="8">
        <f t="shared" si="12"/>
        <v>10312.365520285312</v>
      </c>
      <c r="X33">
        <f t="shared" si="11"/>
        <v>6599.9139329825994</v>
      </c>
    </row>
    <row r="34" spans="1:24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 t="shared" si="12"/>
        <v>11343.602072313844</v>
      </c>
      <c r="X34">
        <f t="shared" si="11"/>
        <v>7203.187315919291</v>
      </c>
    </row>
    <row r="35" spans="1:24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1.1000000000000001</v>
      </c>
      <c r="V35">
        <v>34</v>
      </c>
      <c r="W35" s="8">
        <f t="shared" si="12"/>
        <v>12477.962279545231</v>
      </c>
      <c r="X35">
        <f t="shared" si="11"/>
        <v>7861.1162361134957</v>
      </c>
    </row>
    <row r="36" spans="1:24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1.1000000000000001</v>
      </c>
      <c r="V36">
        <v>35</v>
      </c>
      <c r="W36" s="8">
        <f t="shared" si="12"/>
        <v>13725.758507499755</v>
      </c>
      <c r="X36">
        <f t="shared" si="11"/>
        <v>8578.5990671873478</v>
      </c>
    </row>
    <row r="37" spans="1:24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1.1000000000000001</v>
      </c>
      <c r="V37">
        <v>36</v>
      </c>
      <c r="W37" s="8">
        <f t="shared" si="12"/>
        <v>15098.334358249731</v>
      </c>
      <c r="X37">
        <f t="shared" si="11"/>
        <v>9360.9673021148355</v>
      </c>
    </row>
    <row r="38" spans="1:24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 t="shared" si="12"/>
        <v>16608.167794074707</v>
      </c>
      <c r="X38">
        <f t="shared" si="11"/>
        <v>10214.023193355944</v>
      </c>
    </row>
    <row r="39" spans="1:24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 t="shared" si="12"/>
        <v>18268.984573482179</v>
      </c>
      <c r="X39">
        <f t="shared" si="11"/>
        <v>11144.080589824131</v>
      </c>
    </row>
    <row r="40" spans="1:24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1.1000000000000001</v>
      </c>
      <c r="V40">
        <v>39</v>
      </c>
      <c r="W40" s="8">
        <f t="shared" si="12"/>
        <v>20095.883030830399</v>
      </c>
      <c r="X40">
        <f t="shared" si="11"/>
        <v>12158.00923365239</v>
      </c>
    </row>
    <row r="41" spans="1:24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1.4</v>
      </c>
      <c r="V41">
        <v>40</v>
      </c>
      <c r="W41" s="8">
        <f t="shared" si="12"/>
        <v>28134.236243162555</v>
      </c>
      <c r="X41">
        <f t="shared" si="11"/>
        <v>16880.541745897535</v>
      </c>
    </row>
    <row r="42" spans="1:24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1.1000000000000001</v>
      </c>
      <c r="V42">
        <v>41</v>
      </c>
      <c r="W42" s="8">
        <f t="shared" si="12"/>
        <v>30947.659867478815</v>
      </c>
      <c r="X42">
        <f t="shared" si="11"/>
        <v>18413.857621149898</v>
      </c>
    </row>
    <row r="43" spans="1:24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1.1000000000000001</v>
      </c>
      <c r="V43">
        <v>42</v>
      </c>
      <c r="W43" s="8">
        <f t="shared" si="12"/>
        <v>34042.425854226698</v>
      </c>
      <c r="X43">
        <f t="shared" si="11"/>
        <v>20085.031253993755</v>
      </c>
    </row>
    <row r="44" spans="1:24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1.1000000000000001</v>
      </c>
      <c r="V44">
        <v>43</v>
      </c>
      <c r="W44" s="8">
        <f t="shared" si="12"/>
        <v>37446.668439649373</v>
      </c>
      <c r="X44">
        <f t="shared" si="11"/>
        <v>21906.301037194888</v>
      </c>
    </row>
    <row r="45" spans="1:24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1.1000000000000001</v>
      </c>
      <c r="V45">
        <v>44</v>
      </c>
      <c r="W45" s="8">
        <f t="shared" si="12"/>
        <v>41191.335283614317</v>
      </c>
      <c r="X45">
        <f t="shared" si="11"/>
        <v>23890.974464496307</v>
      </c>
    </row>
    <row r="46" spans="1:24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1.1000000000000001</v>
      </c>
      <c r="V46">
        <v>45</v>
      </c>
      <c r="W46" s="8">
        <f t="shared" si="12"/>
        <v>45310.468811975756</v>
      </c>
      <c r="X46">
        <f t="shared" si="11"/>
        <v>26053.519566886062</v>
      </c>
    </row>
    <row r="47" spans="1:24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1.1000000000000001</v>
      </c>
      <c r="V47">
        <v>46</v>
      </c>
      <c r="W47" s="8">
        <f t="shared" si="12"/>
        <v>49841.515693173336</v>
      </c>
      <c r="X47">
        <f t="shared" si="11"/>
        <v>28409.663945108805</v>
      </c>
    </row>
    <row r="48" spans="1:24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1.1000000000000001</v>
      </c>
      <c r="V48">
        <v>47</v>
      </c>
      <c r="W48" s="8">
        <f t="shared" si="12"/>
        <v>54825.667262490671</v>
      </c>
      <c r="X48">
        <f t="shared" si="11"/>
        <v>30976.502003307232</v>
      </c>
    </row>
    <row r="49" spans="1:24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1.1000000000000001</v>
      </c>
      <c r="V49">
        <v>48</v>
      </c>
      <c r="W49" s="8">
        <f t="shared" si="12"/>
        <v>60308.233988739747</v>
      </c>
      <c r="X49">
        <f t="shared" si="11"/>
        <v>33772.611033694258</v>
      </c>
    </row>
    <row r="50" spans="1:24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1.1000000000000001</v>
      </c>
      <c r="V50">
        <v>49</v>
      </c>
      <c r="W50" s="8">
        <f t="shared" si="12"/>
        <v>66339.05738761372</v>
      </c>
      <c r="X50">
        <f t="shared" si="11"/>
        <v>36818.176850125616</v>
      </c>
    </row>
    <row r="51" spans="1:24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1.4</v>
      </c>
      <c r="V51">
        <v>50</v>
      </c>
      <c r="W51" s="8">
        <f t="shared" si="12"/>
        <v>92874.680342659209</v>
      </c>
      <c r="X51">
        <f t="shared" si="11"/>
        <v>51081.074188462568</v>
      </c>
    </row>
    <row r="52" spans="1:24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1.1000000000000001</v>
      </c>
      <c r="V52">
        <v>51</v>
      </c>
      <c r="W52" s="8">
        <f t="shared" si="12"/>
        <v>102162.14837692514</v>
      </c>
      <c r="X52">
        <f t="shared" si="11"/>
        <v>55678.3708654242</v>
      </c>
    </row>
    <row r="53" spans="1:24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1.1000000000000001</v>
      </c>
      <c r="V53">
        <v>52</v>
      </c>
      <c r="W53" s="8">
        <f t="shared" si="12"/>
        <v>112378.36321461765</v>
      </c>
      <c r="X53">
        <f t="shared" si="11"/>
        <v>60684.316135893539</v>
      </c>
    </row>
    <row r="54" spans="1:24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1.1000000000000001</v>
      </c>
      <c r="V54">
        <v>53</v>
      </c>
      <c r="W54" s="8">
        <f t="shared" si="12"/>
        <v>123616.19953607942</v>
      </c>
      <c r="X54">
        <f t="shared" si="11"/>
        <v>66134.666751802491</v>
      </c>
    </row>
    <row r="55" spans="1:24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1.1000000000000001</v>
      </c>
      <c r="V55">
        <v>54</v>
      </c>
      <c r="W55" s="8">
        <f t="shared" si="12"/>
        <v>135977.81948968739</v>
      </c>
      <c r="X55">
        <f t="shared" si="11"/>
        <v>72068.244329534326</v>
      </c>
    </row>
    <row r="56" spans="1:24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1.1000000000000001</v>
      </c>
      <c r="V56">
        <v>55</v>
      </c>
      <c r="W56" s="8">
        <f t="shared" si="12"/>
        <v>149575.60143865613</v>
      </c>
      <c r="X56">
        <f t="shared" si="11"/>
        <v>78527.190755294476</v>
      </c>
    </row>
    <row r="57" spans="1:24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1.1000000000000001</v>
      </c>
      <c r="V57">
        <v>56</v>
      </c>
      <c r="W57" s="8">
        <f t="shared" si="12"/>
        <v>164533.16158252175</v>
      </c>
      <c r="X57">
        <f t="shared" si="11"/>
        <v>85557.244022911313</v>
      </c>
    </row>
    <row r="58" spans="1:24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1.1000000000000001</v>
      </c>
      <c r="V58">
        <v>57</v>
      </c>
      <c r="W58" s="8">
        <f t="shared" si="12"/>
        <v>180986.47774077393</v>
      </c>
      <c r="X58">
        <f t="shared" si="11"/>
        <v>93208.036036498597</v>
      </c>
    </row>
    <row r="59" spans="1:24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1.1000000000000001</v>
      </c>
      <c r="V59">
        <v>58</v>
      </c>
      <c r="W59" s="8">
        <f t="shared" si="12"/>
        <v>199085.12551485133</v>
      </c>
      <c r="X59">
        <f t="shared" si="11"/>
        <v>101533.41401257418</v>
      </c>
    </row>
    <row r="60" spans="1:24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1.1000000000000001</v>
      </c>
      <c r="V60">
        <v>59</v>
      </c>
      <c r="W60" s="8">
        <f t="shared" si="12"/>
        <v>218993.63806633648</v>
      </c>
      <c r="X60">
        <f t="shared" si="11"/>
        <v>110591.78722349995</v>
      </c>
    </row>
    <row r="61" spans="1:24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1.3</v>
      </c>
      <c r="V61">
        <v>60</v>
      </c>
      <c r="W61" s="8">
        <f t="shared" si="12"/>
        <v>284691.72948623745</v>
      </c>
      <c r="X61">
        <f t="shared" si="11"/>
        <v>142345.86474311873</v>
      </c>
    </row>
    <row r="62" spans="1:24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1.1000000000000001</v>
      </c>
      <c r="V62">
        <v>61</v>
      </c>
      <c r="W62" s="8">
        <f t="shared" si="12"/>
        <v>313160.90243486123</v>
      </c>
      <c r="X62">
        <f t="shared" si="11"/>
        <v>155014.64670525634</v>
      </c>
    </row>
    <row r="63" spans="1:24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1.1000000000000001</v>
      </c>
      <c r="V63">
        <v>62</v>
      </c>
      <c r="W63" s="8">
        <f t="shared" si="12"/>
        <v>344476.99267834739</v>
      </c>
      <c r="X63">
        <f t="shared" si="11"/>
        <v>168793.72641239024</v>
      </c>
    </row>
    <row r="64" spans="1:24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1.1000000000000001</v>
      </c>
      <c r="V64">
        <v>63</v>
      </c>
      <c r="W64" s="8">
        <f t="shared" si="12"/>
        <v>378924.69194618217</v>
      </c>
      <c r="X64">
        <f t="shared" si="11"/>
        <v>183778.47559389836</v>
      </c>
    </row>
    <row r="65" spans="1:24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1.1000000000000001</v>
      </c>
      <c r="V65">
        <v>64</v>
      </c>
      <c r="W65" s="8">
        <f t="shared" si="12"/>
        <v>416817.1611408004</v>
      </c>
      <c r="X65">
        <f t="shared" si="11"/>
        <v>200072.23734758422</v>
      </c>
    </row>
    <row r="66" spans="1:24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1.1000000000000001</v>
      </c>
      <c r="V66">
        <v>65</v>
      </c>
      <c r="W66" s="8">
        <f t="shared" si="12"/>
        <v>458498.8772548805</v>
      </c>
      <c r="X66">
        <f t="shared" si="11"/>
        <v>217786.96669606827</v>
      </c>
    </row>
    <row r="67" spans="1:24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1.1000000000000001</v>
      </c>
      <c r="V67">
        <v>66</v>
      </c>
      <c r="W67" s="8">
        <f t="shared" si="12"/>
        <v>504348.76498036861</v>
      </c>
      <c r="X67">
        <f t="shared" ref="X67:X100" si="24">W67*(0.8-V67/200)</f>
        <v>237043.91954077326</v>
      </c>
    </row>
    <row r="68" spans="1:24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1.1000000000000001</v>
      </c>
      <c r="V68">
        <v>67</v>
      </c>
      <c r="W68" s="8">
        <f t="shared" ref="W68:W100" si="25">W67*U68</f>
        <v>554783.64147840557</v>
      </c>
      <c r="X68">
        <f t="shared" si="24"/>
        <v>257974.3932874586</v>
      </c>
    </row>
    <row r="69" spans="1:24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1.1000000000000001</v>
      </c>
      <c r="V69">
        <v>68</v>
      </c>
      <c r="W69" s="8">
        <f t="shared" si="25"/>
        <v>610262.00562624622</v>
      </c>
      <c r="X69">
        <f t="shared" si="24"/>
        <v>280720.52258807328</v>
      </c>
    </row>
    <row r="70" spans="1:24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1.1000000000000001</v>
      </c>
      <c r="V70">
        <v>69</v>
      </c>
      <c r="W70" s="8">
        <f t="shared" si="25"/>
        <v>671288.20618887094</v>
      </c>
      <c r="X70">
        <f t="shared" si="24"/>
        <v>305436.13381593634</v>
      </c>
    </row>
    <row r="71" spans="1:24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1.3</v>
      </c>
      <c r="V71">
        <v>70</v>
      </c>
      <c r="W71" s="8">
        <f t="shared" si="25"/>
        <v>872674.66804553231</v>
      </c>
      <c r="X71">
        <f t="shared" si="24"/>
        <v>392703.60062048957</v>
      </c>
    </row>
    <row r="72" spans="1:24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1.08</v>
      </c>
      <c r="V72">
        <v>71</v>
      </c>
      <c r="W72" s="8">
        <f t="shared" si="25"/>
        <v>942488.64148917492</v>
      </c>
      <c r="X72">
        <f t="shared" si="24"/>
        <v>419407.44546268292</v>
      </c>
    </row>
    <row r="73" spans="1:24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1.08</v>
      </c>
      <c r="V73">
        <v>72</v>
      </c>
      <c r="W73" s="8">
        <f t="shared" si="25"/>
        <v>1017887.732808309</v>
      </c>
      <c r="X73">
        <f t="shared" si="24"/>
        <v>447870.60243565601</v>
      </c>
    </row>
    <row r="74" spans="1:24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1.08</v>
      </c>
      <c r="V74">
        <v>73</v>
      </c>
      <c r="W74" s="8">
        <f t="shared" si="25"/>
        <v>1099318.7514329739</v>
      </c>
      <c r="X74">
        <f t="shared" si="24"/>
        <v>478203.65687334369</v>
      </c>
    </row>
    <row r="75" spans="1:24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1.08</v>
      </c>
      <c r="V75">
        <v>74</v>
      </c>
      <c r="W75" s="8">
        <f t="shared" si="25"/>
        <v>1187264.2515476118</v>
      </c>
      <c r="X75">
        <f t="shared" si="24"/>
        <v>510523.62816547311</v>
      </c>
    </row>
    <row r="76" spans="1:24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1.08</v>
      </c>
      <c r="V76">
        <v>75</v>
      </c>
      <c r="W76" s="8">
        <f t="shared" si="25"/>
        <v>1282245.3916714208</v>
      </c>
      <c r="X76">
        <f t="shared" si="24"/>
        <v>544954.29146035388</v>
      </c>
    </row>
    <row r="77" spans="1:24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1.08</v>
      </c>
      <c r="V77">
        <v>76</v>
      </c>
      <c r="W77" s="8">
        <f t="shared" si="25"/>
        <v>1384825.0230051344</v>
      </c>
      <c r="X77">
        <f t="shared" si="24"/>
        <v>581626.50966215646</v>
      </c>
    </row>
    <row r="78" spans="1:24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1.08</v>
      </c>
      <c r="V78">
        <v>77</v>
      </c>
      <c r="W78" s="8">
        <f t="shared" si="25"/>
        <v>1495611.0248455452</v>
      </c>
      <c r="X78">
        <f t="shared" si="24"/>
        <v>620678.57531090127</v>
      </c>
    </row>
    <row r="79" spans="1:24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1.08</v>
      </c>
      <c r="V79">
        <v>78</v>
      </c>
      <c r="W79" s="8">
        <f t="shared" si="25"/>
        <v>1615259.9068331888</v>
      </c>
      <c r="X79">
        <f t="shared" si="24"/>
        <v>662256.56180160749</v>
      </c>
    </row>
    <row r="80" spans="1:24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1.08</v>
      </c>
      <c r="V80">
        <v>79</v>
      </c>
      <c r="W80" s="8">
        <f t="shared" si="25"/>
        <v>1744480.6993798441</v>
      </c>
      <c r="X80">
        <f t="shared" si="24"/>
        <v>706514.6832488369</v>
      </c>
    </row>
    <row r="81" spans="1:24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1.4</v>
      </c>
      <c r="V81">
        <v>80</v>
      </c>
      <c r="W81" s="8">
        <f t="shared" si="25"/>
        <v>2442272.9791317815</v>
      </c>
      <c r="X81">
        <f t="shared" si="24"/>
        <v>976909.19165271265</v>
      </c>
    </row>
    <row r="82" spans="1:24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1.08</v>
      </c>
      <c r="V82">
        <v>81</v>
      </c>
      <c r="W82" s="8">
        <f t="shared" si="25"/>
        <v>2637654.8174623242</v>
      </c>
      <c r="X82">
        <f t="shared" si="24"/>
        <v>1041873.6528976181</v>
      </c>
    </row>
    <row r="83" spans="1:24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1.08</v>
      </c>
      <c r="V83">
        <v>82</v>
      </c>
      <c r="W83" s="8">
        <f t="shared" si="25"/>
        <v>2848667.2028593104</v>
      </c>
      <c r="X83">
        <f t="shared" si="24"/>
        <v>1110980.2091151313</v>
      </c>
    </row>
    <row r="84" spans="1:24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1.08</v>
      </c>
      <c r="V84">
        <v>83</v>
      </c>
      <c r="W84" s="8">
        <f t="shared" si="25"/>
        <v>3076560.5790880555</v>
      </c>
      <c r="X84">
        <f t="shared" si="24"/>
        <v>1184475.8229489017</v>
      </c>
    </row>
    <row r="85" spans="1:24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1.08</v>
      </c>
      <c r="V85">
        <v>84</v>
      </c>
      <c r="W85" s="8">
        <f t="shared" si="25"/>
        <v>3322685.4254151001</v>
      </c>
      <c r="X85">
        <f t="shared" si="24"/>
        <v>1262620.4616577383</v>
      </c>
    </row>
    <row r="86" spans="1:24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1.08</v>
      </c>
      <c r="V86">
        <v>85</v>
      </c>
      <c r="W86" s="8">
        <f t="shared" si="25"/>
        <v>3588500.2594483085</v>
      </c>
      <c r="X86">
        <f t="shared" si="24"/>
        <v>1345687.5972931159</v>
      </c>
    </row>
    <row r="87" spans="1:24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1.08</v>
      </c>
      <c r="V87">
        <v>86</v>
      </c>
      <c r="W87" s="8">
        <f t="shared" si="25"/>
        <v>3875580.2802041736</v>
      </c>
      <c r="X87">
        <f t="shared" si="24"/>
        <v>1433964.7036755444</v>
      </c>
    </row>
    <row r="88" spans="1:24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1.08</v>
      </c>
      <c r="V88">
        <v>87</v>
      </c>
      <c r="W88" s="8">
        <f t="shared" si="25"/>
        <v>4185626.7026205077</v>
      </c>
      <c r="X88">
        <f t="shared" si="24"/>
        <v>1527753.7464564855</v>
      </c>
    </row>
    <row r="89" spans="1:24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1.08</v>
      </c>
      <c r="V89">
        <v>88</v>
      </c>
      <c r="W89" s="8">
        <f t="shared" si="25"/>
        <v>4520476.8388301488</v>
      </c>
      <c r="X89">
        <f t="shared" si="24"/>
        <v>1627371.6619788539</v>
      </c>
    </row>
    <row r="90" spans="1:24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1.08</v>
      </c>
      <c r="V90">
        <v>89</v>
      </c>
      <c r="W90" s="8">
        <f t="shared" si="25"/>
        <v>4882114.9859365607</v>
      </c>
      <c r="X90">
        <f t="shared" si="24"/>
        <v>1733150.8200074793</v>
      </c>
    </row>
    <row r="91" spans="1:24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1.4</v>
      </c>
      <c r="V91">
        <v>90</v>
      </c>
      <c r="W91" s="8">
        <f t="shared" si="25"/>
        <v>6834960.9803111842</v>
      </c>
      <c r="X91">
        <f t="shared" si="24"/>
        <v>2392236.3431089148</v>
      </c>
    </row>
    <row r="92" spans="1:24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1.08</v>
      </c>
      <c r="V92">
        <v>91</v>
      </c>
      <c r="W92" s="8">
        <f t="shared" si="25"/>
        <v>7381757.8587360792</v>
      </c>
      <c r="X92">
        <f t="shared" si="24"/>
        <v>2546706.4612639477</v>
      </c>
    </row>
    <row r="93" spans="1:24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1.08</v>
      </c>
      <c r="V93">
        <v>92</v>
      </c>
      <c r="W93" s="8">
        <f t="shared" si="25"/>
        <v>7972298.4874349665</v>
      </c>
      <c r="X93">
        <f t="shared" si="24"/>
        <v>2710581.485727889</v>
      </c>
    </row>
    <row r="94" spans="1:24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1.08</v>
      </c>
      <c r="V94">
        <v>93</v>
      </c>
      <c r="W94" s="8">
        <f t="shared" si="25"/>
        <v>8610082.3664297648</v>
      </c>
      <c r="X94">
        <f t="shared" si="24"/>
        <v>2884377.5927539715</v>
      </c>
    </row>
    <row r="95" spans="1:24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1.08</v>
      </c>
      <c r="V95">
        <v>94</v>
      </c>
      <c r="W95" s="8">
        <f t="shared" si="25"/>
        <v>9298888.9557441473</v>
      </c>
      <c r="X95">
        <f t="shared" si="24"/>
        <v>3068633.3553955695</v>
      </c>
    </row>
    <row r="96" spans="1:24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1.08</v>
      </c>
      <c r="V96">
        <v>95</v>
      </c>
      <c r="W96" s="8">
        <f t="shared" si="25"/>
        <v>10042800.072203679</v>
      </c>
      <c r="X96">
        <f t="shared" si="24"/>
        <v>3263910.0234661964</v>
      </c>
    </row>
    <row r="97" spans="1:24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1.08</v>
      </c>
      <c r="V97">
        <v>96</v>
      </c>
      <c r="W97" s="8">
        <f t="shared" si="25"/>
        <v>10846224.077979974</v>
      </c>
      <c r="X97">
        <f t="shared" si="24"/>
        <v>3470791.7049535923</v>
      </c>
    </row>
    <row r="98" spans="1:24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1.1000000000000001</v>
      </c>
      <c r="V98">
        <v>97</v>
      </c>
      <c r="W98" s="8">
        <f t="shared" si="25"/>
        <v>11930846.485777972</v>
      </c>
      <c r="X98">
        <f t="shared" si="24"/>
        <v>3758216.6430200618</v>
      </c>
    </row>
    <row r="99" spans="1:24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1.2</v>
      </c>
      <c r="V99">
        <v>98</v>
      </c>
      <c r="W99" s="8">
        <f t="shared" si="25"/>
        <v>14317015.782933567</v>
      </c>
      <c r="X99">
        <f t="shared" si="24"/>
        <v>4438274.8927094061</v>
      </c>
    </row>
    <row r="100" spans="1:24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1.4</v>
      </c>
      <c r="V100">
        <v>99</v>
      </c>
      <c r="W100" s="8">
        <f t="shared" si="25"/>
        <v>20043822.096106991</v>
      </c>
      <c r="X100">
        <f t="shared" si="24"/>
        <v>6113365.7393126329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0" t="s">
        <v>1035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1036</v>
      </c>
      <c r="E2" s="5" t="s">
        <v>1037</v>
      </c>
      <c r="F2" s="5" t="s">
        <v>1038</v>
      </c>
      <c r="G2" s="4" t="s">
        <v>1039</v>
      </c>
      <c r="H2" s="4" t="s">
        <v>1040</v>
      </c>
      <c r="I2" s="4" t="s">
        <v>1041</v>
      </c>
      <c r="J2" s="4" t="s">
        <v>1042</v>
      </c>
      <c r="K2" s="4" t="s">
        <v>1043</v>
      </c>
      <c r="L2" s="4" t="s">
        <v>1044</v>
      </c>
      <c r="M2" s="4" t="s">
        <v>1045</v>
      </c>
      <c r="N2" s="4" t="s">
        <v>1046</v>
      </c>
      <c r="O2" s="4" t="s">
        <v>1047</v>
      </c>
      <c r="P2" s="4" t="s">
        <v>1048</v>
      </c>
      <c r="Q2" s="4" t="s">
        <v>1049</v>
      </c>
      <c r="R2" s="4" t="s">
        <v>1050</v>
      </c>
      <c r="S2" s="4" t="s">
        <v>1051</v>
      </c>
    </row>
    <row r="3" spans="1:19" x14ac:dyDescent="0.4">
      <c r="A3">
        <v>0</v>
      </c>
      <c r="B3" t="s">
        <v>1052</v>
      </c>
      <c r="C3">
        <v>1</v>
      </c>
      <c r="D3">
        <v>1</v>
      </c>
      <c r="E3" t="s">
        <v>1053</v>
      </c>
      <c r="F3" t="s">
        <v>1054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1055</v>
      </c>
      <c r="C4">
        <v>1.6</v>
      </c>
      <c r="D4">
        <v>1</v>
      </c>
      <c r="E4" t="s">
        <v>1056</v>
      </c>
      <c r="F4" t="s">
        <v>1057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1058</v>
      </c>
      <c r="C5">
        <v>1.1499999999999999</v>
      </c>
      <c r="D5">
        <v>1.5</v>
      </c>
      <c r="E5" t="s">
        <v>1059</v>
      </c>
      <c r="F5" t="s">
        <v>1060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1061</v>
      </c>
      <c r="C6">
        <v>1.1000000000000001</v>
      </c>
      <c r="D6">
        <v>1.8</v>
      </c>
      <c r="E6" t="s">
        <v>1062</v>
      </c>
      <c r="F6" t="s">
        <v>1063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1064</v>
      </c>
      <c r="C7">
        <v>1.2</v>
      </c>
      <c r="D7">
        <v>1.6</v>
      </c>
      <c r="E7" t="s">
        <v>1065</v>
      </c>
      <c r="F7" t="s">
        <v>1066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1067</v>
      </c>
      <c r="C8">
        <v>1.3</v>
      </c>
      <c r="D8">
        <v>1.3</v>
      </c>
      <c r="E8" t="s">
        <v>1068</v>
      </c>
      <c r="F8" t="s">
        <v>1069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1070</v>
      </c>
      <c r="C9">
        <v>1.4</v>
      </c>
      <c r="D9">
        <v>1.4</v>
      </c>
      <c r="E9" t="s">
        <v>1071</v>
      </c>
      <c r="F9" t="s">
        <v>1072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1073</v>
      </c>
      <c r="C10">
        <v>1</v>
      </c>
      <c r="D10">
        <v>1</v>
      </c>
      <c r="E10" t="s">
        <v>1074</v>
      </c>
      <c r="F10" t="s">
        <v>1075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1076</v>
      </c>
    </row>
    <row r="2" spans="1:2" x14ac:dyDescent="0.4">
      <c r="A2">
        <v>0</v>
      </c>
      <c r="B2" t="s">
        <v>1039</v>
      </c>
    </row>
    <row r="3" spans="1:2" x14ac:dyDescent="0.4">
      <c r="A3">
        <v>1</v>
      </c>
      <c r="B3" t="s">
        <v>1040</v>
      </c>
    </row>
    <row r="4" spans="1:2" x14ac:dyDescent="0.4">
      <c r="A4">
        <v>2</v>
      </c>
      <c r="B4" t="s">
        <v>1041</v>
      </c>
    </row>
    <row r="5" spans="1:2" x14ac:dyDescent="0.4">
      <c r="A5">
        <v>3</v>
      </c>
      <c r="B5" t="s">
        <v>1042</v>
      </c>
    </row>
    <row r="6" spans="1:2" x14ac:dyDescent="0.4">
      <c r="A6">
        <v>4</v>
      </c>
      <c r="B6" t="s">
        <v>1043</v>
      </c>
    </row>
    <row r="7" spans="1:2" x14ac:dyDescent="0.4">
      <c r="A7">
        <v>5</v>
      </c>
      <c r="B7" t="s">
        <v>1044</v>
      </c>
    </row>
    <row r="8" spans="1:2" x14ac:dyDescent="0.4">
      <c r="A8">
        <v>6</v>
      </c>
      <c r="B8" t="s">
        <v>1045</v>
      </c>
    </row>
    <row r="9" spans="1:2" x14ac:dyDescent="0.4">
      <c r="A9">
        <v>7</v>
      </c>
      <c r="B9" t="s">
        <v>1046</v>
      </c>
    </row>
    <row r="10" spans="1:2" x14ac:dyDescent="0.4">
      <c r="A10">
        <v>8</v>
      </c>
      <c r="B10" t="s">
        <v>1047</v>
      </c>
    </row>
    <row r="11" spans="1:2" x14ac:dyDescent="0.4">
      <c r="A11">
        <v>9</v>
      </c>
      <c r="B11" t="s">
        <v>1048</v>
      </c>
    </row>
    <row r="12" spans="1:2" x14ac:dyDescent="0.4">
      <c r="A12">
        <v>10</v>
      </c>
      <c r="B12" t="s">
        <v>1049</v>
      </c>
    </row>
    <row r="13" spans="1:2" x14ac:dyDescent="0.4">
      <c r="A13">
        <v>11</v>
      </c>
      <c r="B13" t="s">
        <v>1050</v>
      </c>
    </row>
    <row r="14" spans="1:2" x14ac:dyDescent="0.4">
      <c r="A14">
        <v>12</v>
      </c>
      <c r="B14" t="s">
        <v>1051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2025-01-01T12:15:23Z</dcterms:modified>
</cp:coreProperties>
</file>